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4.xml" ContentType="application/vnd.openxmlformats-officedocument.drawing+xml"/>
  <Override PartName="/xl/comments11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ate1904="1" showObjects="placeholders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ebbie Burke\Downloads\"/>
    </mc:Choice>
  </mc:AlternateContent>
  <xr:revisionPtr revIDLastSave="0" documentId="8_{A370B7B9-661B-498A-B1F6-A442311C5624}" xr6:coauthVersionLast="36" xr6:coauthVersionMax="36" xr10:uidLastSave="{00000000-0000-0000-0000-000000000000}"/>
  <bookViews>
    <workbookView xWindow="0" yWindow="0" windowWidth="24720" windowHeight="12720" tabRatio="933" xr2:uid="{00000000-000D-0000-FFFF-FFFF00000000}"/>
  </bookViews>
  <sheets>
    <sheet name="Life Table 1987" sheetId="3" r:id="rId1"/>
    <sheet name="Life Table 1994" sheetId="142" r:id="rId2"/>
    <sheet name="Life Table 2000" sheetId="135" r:id="rId3"/>
    <sheet name="Life Table 2001" sheetId="160" r:id="rId4"/>
    <sheet name="Life Table 2002" sheetId="161" r:id="rId5"/>
    <sheet name="Life Table 2003" sheetId="162" r:id="rId6"/>
    <sheet name="Life Table 2004" sheetId="163" r:id="rId7"/>
    <sheet name="Life Table 2005" sheetId="164" r:id="rId8"/>
    <sheet name="Life Table 2006" sheetId="165" r:id="rId9"/>
    <sheet name="Life Table 2007" sheetId="166" r:id="rId10"/>
    <sheet name="Life Table 2008" sheetId="140" r:id="rId11"/>
    <sheet name="summary" sheetId="143" r:id="rId12"/>
    <sheet name="HRQOL scores" sheetId="92" r:id="rId13"/>
  </sheets>
  <calcPr calcId="191029"/>
</workbook>
</file>

<file path=xl/calcChain.xml><?xml version="1.0" encoding="utf-8"?>
<calcChain xmlns="http://schemas.openxmlformats.org/spreadsheetml/2006/main">
  <c r="C90" i="142" l="1"/>
  <c r="C91" i="142"/>
  <c r="C92" i="142" s="1"/>
  <c r="C93" i="142" s="1"/>
  <c r="C94" i="142" s="1"/>
  <c r="C95" i="142" s="1"/>
  <c r="C96" i="142" s="1"/>
  <c r="C97" i="142" s="1"/>
  <c r="C98" i="142" s="1"/>
  <c r="C99" i="142" s="1"/>
  <c r="C100" i="142" s="1"/>
  <c r="C101" i="142" s="1"/>
  <c r="C102" i="142" s="1"/>
  <c r="C103" i="142" s="1"/>
  <c r="C104" i="142" s="1"/>
  <c r="C105" i="142" s="1"/>
  <c r="C106" i="142" s="1"/>
  <c r="C107" i="142" s="1"/>
  <c r="C108" i="142" s="1"/>
  <c r="C109" i="142" s="1"/>
  <c r="C110" i="142" s="1"/>
  <c r="C111" i="142" s="1"/>
  <c r="C112" i="142" s="1"/>
  <c r="C113" i="142" s="1"/>
  <c r="C114" i="142" s="1"/>
  <c r="C115" i="142" s="1"/>
  <c r="C116" i="142" s="1"/>
  <c r="C117" i="142" s="1"/>
  <c r="C118" i="142" s="1"/>
  <c r="C119" i="142" s="1"/>
  <c r="C90" i="3"/>
  <c r="C91" i="3" s="1"/>
  <c r="D89" i="3"/>
  <c r="I89" i="3"/>
  <c r="J89" i="3" s="1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D5" i="3"/>
  <c r="I5" i="3"/>
  <c r="J5" i="3" s="1"/>
  <c r="H5" i="3"/>
  <c r="D6" i="3"/>
  <c r="I6" i="3"/>
  <c r="J6" i="3" s="1"/>
  <c r="H6" i="3"/>
  <c r="D7" i="3"/>
  <c r="I7" i="3"/>
  <c r="J7" i="3" s="1"/>
  <c r="H7" i="3"/>
  <c r="D8" i="3"/>
  <c r="I8" i="3" s="1"/>
  <c r="J8" i="3" s="1"/>
  <c r="H8" i="3"/>
  <c r="D9" i="3"/>
  <c r="I9" i="3"/>
  <c r="J9" i="3" s="1"/>
  <c r="H9" i="3"/>
  <c r="D10" i="3"/>
  <c r="I10" i="3"/>
  <c r="J10" i="3" s="1"/>
  <c r="H10" i="3"/>
  <c r="D11" i="3"/>
  <c r="I11" i="3"/>
  <c r="J11" i="3" s="1"/>
  <c r="H11" i="3"/>
  <c r="D12" i="3"/>
  <c r="I12" i="3" s="1"/>
  <c r="J12" i="3" s="1"/>
  <c r="H12" i="3"/>
  <c r="D13" i="3"/>
  <c r="I13" i="3"/>
  <c r="J13" i="3" s="1"/>
  <c r="H13" i="3"/>
  <c r="D14" i="3"/>
  <c r="I14" i="3"/>
  <c r="J14" i="3" s="1"/>
  <c r="H14" i="3"/>
  <c r="D15" i="3"/>
  <c r="I15" i="3"/>
  <c r="J15" i="3" s="1"/>
  <c r="H15" i="3"/>
  <c r="D16" i="3"/>
  <c r="I16" i="3" s="1"/>
  <c r="J16" i="3" s="1"/>
  <c r="H16" i="3"/>
  <c r="D17" i="3"/>
  <c r="I17" i="3"/>
  <c r="J17" i="3" s="1"/>
  <c r="H17" i="3"/>
  <c r="D18" i="3"/>
  <c r="I18" i="3"/>
  <c r="J18" i="3" s="1"/>
  <c r="H18" i="3"/>
  <c r="D19" i="3"/>
  <c r="I19" i="3"/>
  <c r="J19" i="3" s="1"/>
  <c r="H19" i="3"/>
  <c r="D20" i="3"/>
  <c r="I20" i="3" s="1"/>
  <c r="J20" i="3" s="1"/>
  <c r="H20" i="3"/>
  <c r="D21" i="3"/>
  <c r="I21" i="3"/>
  <c r="J21" i="3" s="1"/>
  <c r="H21" i="3"/>
  <c r="D22" i="3"/>
  <c r="I22" i="3"/>
  <c r="J22" i="3" s="1"/>
  <c r="H22" i="3"/>
  <c r="D23" i="3"/>
  <c r="I23" i="3"/>
  <c r="J23" i="3" s="1"/>
  <c r="H23" i="3"/>
  <c r="D24" i="3"/>
  <c r="I24" i="3" s="1"/>
  <c r="J24" i="3" s="1"/>
  <c r="H24" i="3"/>
  <c r="D25" i="3"/>
  <c r="I25" i="3"/>
  <c r="J25" i="3" s="1"/>
  <c r="H25" i="3"/>
  <c r="D26" i="3"/>
  <c r="I26" i="3"/>
  <c r="J26" i="3" s="1"/>
  <c r="H26" i="3"/>
  <c r="D27" i="3"/>
  <c r="I27" i="3"/>
  <c r="J27" i="3" s="1"/>
  <c r="H27" i="3"/>
  <c r="D28" i="3"/>
  <c r="I28" i="3" s="1"/>
  <c r="J28" i="3" s="1"/>
  <c r="H28" i="3"/>
  <c r="D29" i="3"/>
  <c r="I29" i="3"/>
  <c r="J29" i="3" s="1"/>
  <c r="H29" i="3"/>
  <c r="D30" i="3"/>
  <c r="I30" i="3"/>
  <c r="J30" i="3" s="1"/>
  <c r="H30" i="3"/>
  <c r="D31" i="3"/>
  <c r="I31" i="3"/>
  <c r="J31" i="3" s="1"/>
  <c r="H31" i="3"/>
  <c r="D32" i="3"/>
  <c r="I32" i="3" s="1"/>
  <c r="J32" i="3" s="1"/>
  <c r="H32" i="3"/>
  <c r="D33" i="3"/>
  <c r="I33" i="3"/>
  <c r="J33" i="3" s="1"/>
  <c r="H33" i="3"/>
  <c r="D34" i="3"/>
  <c r="I34" i="3"/>
  <c r="J34" i="3" s="1"/>
  <c r="H34" i="3"/>
  <c r="D35" i="3"/>
  <c r="I35" i="3"/>
  <c r="J35" i="3" s="1"/>
  <c r="H35" i="3"/>
  <c r="D36" i="3"/>
  <c r="I36" i="3" s="1"/>
  <c r="J36" i="3" s="1"/>
  <c r="H36" i="3"/>
  <c r="D37" i="3"/>
  <c r="I37" i="3"/>
  <c r="J37" i="3" s="1"/>
  <c r="H37" i="3"/>
  <c r="D38" i="3"/>
  <c r="I38" i="3"/>
  <c r="J38" i="3" s="1"/>
  <c r="H38" i="3"/>
  <c r="D39" i="3"/>
  <c r="I39" i="3"/>
  <c r="J39" i="3" s="1"/>
  <c r="H39" i="3"/>
  <c r="D40" i="3"/>
  <c r="I40" i="3" s="1"/>
  <c r="J40" i="3" s="1"/>
  <c r="H40" i="3"/>
  <c r="D41" i="3"/>
  <c r="I41" i="3"/>
  <c r="J41" i="3" s="1"/>
  <c r="H41" i="3"/>
  <c r="D42" i="3"/>
  <c r="I42" i="3"/>
  <c r="J42" i="3" s="1"/>
  <c r="H42" i="3"/>
  <c r="D43" i="3"/>
  <c r="I43" i="3"/>
  <c r="J43" i="3" s="1"/>
  <c r="H43" i="3"/>
  <c r="D44" i="3"/>
  <c r="I44" i="3" s="1"/>
  <c r="J44" i="3" s="1"/>
  <c r="H44" i="3"/>
  <c r="D45" i="3"/>
  <c r="I45" i="3"/>
  <c r="J45" i="3" s="1"/>
  <c r="H45" i="3"/>
  <c r="D46" i="3"/>
  <c r="I46" i="3"/>
  <c r="J46" i="3" s="1"/>
  <c r="H46" i="3"/>
  <c r="D47" i="3"/>
  <c r="I47" i="3"/>
  <c r="J47" i="3" s="1"/>
  <c r="H47" i="3"/>
  <c r="D48" i="3"/>
  <c r="I48" i="3" s="1"/>
  <c r="J48" i="3" s="1"/>
  <c r="H48" i="3"/>
  <c r="D49" i="3"/>
  <c r="I49" i="3"/>
  <c r="J49" i="3" s="1"/>
  <c r="H49" i="3"/>
  <c r="D50" i="3"/>
  <c r="I50" i="3"/>
  <c r="J50" i="3" s="1"/>
  <c r="H50" i="3"/>
  <c r="D51" i="3"/>
  <c r="I51" i="3"/>
  <c r="J51" i="3" s="1"/>
  <c r="H51" i="3"/>
  <c r="D52" i="3"/>
  <c r="I52" i="3" s="1"/>
  <c r="J52" i="3" s="1"/>
  <c r="H52" i="3"/>
  <c r="D53" i="3"/>
  <c r="I53" i="3"/>
  <c r="J53" i="3" s="1"/>
  <c r="H53" i="3"/>
  <c r="D54" i="3"/>
  <c r="I54" i="3"/>
  <c r="J54" i="3" s="1"/>
  <c r="H54" i="3"/>
  <c r="D55" i="3"/>
  <c r="I55" i="3"/>
  <c r="J55" i="3" s="1"/>
  <c r="H55" i="3"/>
  <c r="D56" i="3"/>
  <c r="I56" i="3" s="1"/>
  <c r="J56" i="3" s="1"/>
  <c r="H56" i="3"/>
  <c r="D57" i="3"/>
  <c r="I57" i="3"/>
  <c r="J57" i="3" s="1"/>
  <c r="H57" i="3"/>
  <c r="D58" i="3"/>
  <c r="I58" i="3"/>
  <c r="J58" i="3" s="1"/>
  <c r="H58" i="3"/>
  <c r="D59" i="3"/>
  <c r="I59" i="3"/>
  <c r="J59" i="3" s="1"/>
  <c r="H59" i="3"/>
  <c r="D60" i="3"/>
  <c r="I60" i="3" s="1"/>
  <c r="J60" i="3" s="1"/>
  <c r="H60" i="3"/>
  <c r="D61" i="3"/>
  <c r="I61" i="3"/>
  <c r="J61" i="3" s="1"/>
  <c r="H61" i="3"/>
  <c r="D62" i="3"/>
  <c r="I62" i="3"/>
  <c r="J62" i="3" s="1"/>
  <c r="H62" i="3"/>
  <c r="D63" i="3"/>
  <c r="I63" i="3"/>
  <c r="J63" i="3" s="1"/>
  <c r="H63" i="3"/>
  <c r="D64" i="3"/>
  <c r="I64" i="3" s="1"/>
  <c r="J64" i="3" s="1"/>
  <c r="H64" i="3"/>
  <c r="D65" i="3"/>
  <c r="I65" i="3"/>
  <c r="J65" i="3" s="1"/>
  <c r="H65" i="3"/>
  <c r="D66" i="3"/>
  <c r="I66" i="3"/>
  <c r="J66" i="3" s="1"/>
  <c r="H66" i="3"/>
  <c r="D67" i="3"/>
  <c r="I67" i="3"/>
  <c r="J67" i="3" s="1"/>
  <c r="H67" i="3"/>
  <c r="D68" i="3"/>
  <c r="I68" i="3" s="1"/>
  <c r="J68" i="3" s="1"/>
  <c r="H68" i="3"/>
  <c r="D69" i="3"/>
  <c r="I69" i="3"/>
  <c r="J69" i="3" s="1"/>
  <c r="H69" i="3"/>
  <c r="D70" i="3"/>
  <c r="I70" i="3"/>
  <c r="J70" i="3" s="1"/>
  <c r="H70" i="3"/>
  <c r="D71" i="3"/>
  <c r="I71" i="3"/>
  <c r="J71" i="3" s="1"/>
  <c r="H71" i="3"/>
  <c r="D72" i="3"/>
  <c r="I72" i="3" s="1"/>
  <c r="J72" i="3" s="1"/>
  <c r="H72" i="3"/>
  <c r="D73" i="3"/>
  <c r="I73" i="3"/>
  <c r="J73" i="3" s="1"/>
  <c r="H73" i="3"/>
  <c r="D74" i="3"/>
  <c r="I74" i="3"/>
  <c r="J74" i="3" s="1"/>
  <c r="H74" i="3"/>
  <c r="D75" i="3"/>
  <c r="I75" i="3"/>
  <c r="J75" i="3" s="1"/>
  <c r="H75" i="3"/>
  <c r="D76" i="3"/>
  <c r="I76" i="3" s="1"/>
  <c r="J76" i="3" s="1"/>
  <c r="H76" i="3"/>
  <c r="D77" i="3"/>
  <c r="I77" i="3"/>
  <c r="J77" i="3" s="1"/>
  <c r="H77" i="3"/>
  <c r="D78" i="3"/>
  <c r="I78" i="3"/>
  <c r="J78" i="3" s="1"/>
  <c r="H78" i="3"/>
  <c r="D79" i="3"/>
  <c r="I79" i="3"/>
  <c r="J79" i="3" s="1"/>
  <c r="H79" i="3"/>
  <c r="D80" i="3"/>
  <c r="I80" i="3" s="1"/>
  <c r="J80" i="3" s="1"/>
  <c r="H80" i="3"/>
  <c r="D81" i="3"/>
  <c r="I81" i="3"/>
  <c r="J81" i="3" s="1"/>
  <c r="H81" i="3"/>
  <c r="D82" i="3"/>
  <c r="I82" i="3"/>
  <c r="J82" i="3" s="1"/>
  <c r="H82" i="3"/>
  <c r="D83" i="3"/>
  <c r="I83" i="3"/>
  <c r="J83" i="3" s="1"/>
  <c r="H83" i="3"/>
  <c r="D84" i="3"/>
  <c r="I84" i="3" s="1"/>
  <c r="J84" i="3" s="1"/>
  <c r="H84" i="3"/>
  <c r="D85" i="3"/>
  <c r="I85" i="3"/>
  <c r="J85" i="3" s="1"/>
  <c r="H85" i="3"/>
  <c r="D86" i="3"/>
  <c r="I86" i="3"/>
  <c r="J86" i="3" s="1"/>
  <c r="H86" i="3"/>
  <c r="D87" i="3"/>
  <c r="I87" i="3"/>
  <c r="J87" i="3" s="1"/>
  <c r="H87" i="3"/>
  <c r="D88" i="3"/>
  <c r="I88" i="3" s="1"/>
  <c r="J88" i="3" s="1"/>
  <c r="H88" i="3"/>
  <c r="C105" i="166"/>
  <c r="C106" i="166" s="1"/>
  <c r="C107" i="166" s="1"/>
  <c r="C108" i="166" s="1"/>
  <c r="C109" i="166" s="1"/>
  <c r="C110" i="166" s="1"/>
  <c r="C111" i="166" s="1"/>
  <c r="C112" i="166" s="1"/>
  <c r="C113" i="166" s="1"/>
  <c r="C114" i="166" s="1"/>
  <c r="C115" i="166" s="1"/>
  <c r="C116" i="166" s="1"/>
  <c r="C117" i="166" s="1"/>
  <c r="C105" i="140"/>
  <c r="C106" i="140" s="1"/>
  <c r="C107" i="140" s="1"/>
  <c r="C108" i="140" s="1"/>
  <c r="C109" i="140" s="1"/>
  <c r="C110" i="140" s="1"/>
  <c r="C111" i="140" s="1"/>
  <c r="C112" i="140" s="1"/>
  <c r="C113" i="140" s="1"/>
  <c r="C114" i="140" s="1"/>
  <c r="C115" i="140" s="1"/>
  <c r="C116" i="140" s="1"/>
  <c r="C117" i="140" s="1"/>
  <c r="H5" i="140"/>
  <c r="H6" i="140"/>
  <c r="H7" i="140"/>
  <c r="H8" i="140"/>
  <c r="H9" i="140"/>
  <c r="H10" i="140"/>
  <c r="H11" i="140"/>
  <c r="H12" i="140"/>
  <c r="H13" i="140"/>
  <c r="H14" i="140"/>
  <c r="H15" i="140"/>
  <c r="H16" i="140"/>
  <c r="H17" i="140"/>
  <c r="H18" i="140"/>
  <c r="H19" i="140"/>
  <c r="H20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6" i="140"/>
  <c r="H47" i="140"/>
  <c r="H48" i="140"/>
  <c r="H49" i="140"/>
  <c r="H50" i="140"/>
  <c r="H51" i="140"/>
  <c r="H52" i="140"/>
  <c r="H53" i="140"/>
  <c r="H54" i="140"/>
  <c r="H55" i="140"/>
  <c r="H56" i="140"/>
  <c r="H57" i="140"/>
  <c r="H58" i="140"/>
  <c r="H59" i="140"/>
  <c r="H60" i="140"/>
  <c r="H61" i="140"/>
  <c r="H62" i="140"/>
  <c r="H63" i="140"/>
  <c r="H64" i="140"/>
  <c r="H65" i="140"/>
  <c r="H66" i="140"/>
  <c r="H67" i="140"/>
  <c r="H68" i="140"/>
  <c r="H69" i="140"/>
  <c r="H70" i="140"/>
  <c r="H71" i="140"/>
  <c r="H72" i="140"/>
  <c r="H73" i="140"/>
  <c r="H74" i="140"/>
  <c r="H75" i="140"/>
  <c r="H76" i="140"/>
  <c r="H77" i="140"/>
  <c r="H78" i="140"/>
  <c r="H79" i="140"/>
  <c r="H80" i="140"/>
  <c r="H81" i="140"/>
  <c r="H82" i="140"/>
  <c r="H83" i="140"/>
  <c r="H84" i="140"/>
  <c r="H85" i="140"/>
  <c r="H86" i="140"/>
  <c r="H87" i="140"/>
  <c r="H88" i="140"/>
  <c r="H89" i="140"/>
  <c r="H90" i="140"/>
  <c r="H91" i="140"/>
  <c r="H92" i="140"/>
  <c r="H93" i="140"/>
  <c r="H94" i="140"/>
  <c r="H95" i="140"/>
  <c r="H96" i="140"/>
  <c r="H97" i="140"/>
  <c r="H98" i="140"/>
  <c r="H99" i="140"/>
  <c r="H100" i="140"/>
  <c r="H101" i="140"/>
  <c r="H102" i="140"/>
  <c r="H103" i="140"/>
  <c r="H104" i="140"/>
  <c r="H105" i="140"/>
  <c r="H106" i="140"/>
  <c r="H107" i="140"/>
  <c r="H108" i="140"/>
  <c r="H109" i="140"/>
  <c r="H110" i="140"/>
  <c r="H111" i="140"/>
  <c r="H112" i="140"/>
  <c r="H113" i="140"/>
  <c r="H114" i="140"/>
  <c r="H115" i="140"/>
  <c r="H116" i="140"/>
  <c r="H117" i="140"/>
  <c r="H118" i="140"/>
  <c r="H119" i="140"/>
  <c r="C105" i="165"/>
  <c r="C105" i="164"/>
  <c r="C105" i="163"/>
  <c r="C105" i="162"/>
  <c r="C105" i="161"/>
  <c r="C105" i="160"/>
  <c r="C105" i="135"/>
  <c r="C106" i="135"/>
  <c r="C107" i="135" s="1"/>
  <c r="D70" i="135"/>
  <c r="I70" i="135" s="1"/>
  <c r="J70" i="135" s="1"/>
  <c r="D71" i="135"/>
  <c r="I71" i="135"/>
  <c r="D72" i="135"/>
  <c r="F72" i="135" s="1"/>
  <c r="I72" i="135"/>
  <c r="D73" i="135"/>
  <c r="I73" i="135"/>
  <c r="D74" i="135"/>
  <c r="I74" i="135" s="1"/>
  <c r="D75" i="135"/>
  <c r="I75" i="135"/>
  <c r="D76" i="135"/>
  <c r="I76" i="135"/>
  <c r="D77" i="135"/>
  <c r="I77" i="135" s="1"/>
  <c r="J77" i="135" s="1"/>
  <c r="D78" i="135"/>
  <c r="I78" i="135" s="1"/>
  <c r="D79" i="135"/>
  <c r="I79" i="135"/>
  <c r="D80" i="135"/>
  <c r="F80" i="135" s="1"/>
  <c r="I80" i="135"/>
  <c r="D81" i="135"/>
  <c r="I81" i="135"/>
  <c r="D82" i="135"/>
  <c r="I82" i="135" s="1"/>
  <c r="D83" i="135"/>
  <c r="I83" i="135"/>
  <c r="D84" i="135"/>
  <c r="I84" i="135"/>
  <c r="D85" i="135"/>
  <c r="I85" i="135" s="1"/>
  <c r="D86" i="135"/>
  <c r="I86" i="135" s="1"/>
  <c r="J86" i="135" s="1"/>
  <c r="D87" i="135"/>
  <c r="I87" i="135"/>
  <c r="D88" i="135"/>
  <c r="F88" i="135" s="1"/>
  <c r="I88" i="135"/>
  <c r="D89" i="135"/>
  <c r="I89" i="135"/>
  <c r="D90" i="135"/>
  <c r="I90" i="135" s="1"/>
  <c r="D91" i="135"/>
  <c r="I91" i="135"/>
  <c r="D92" i="135"/>
  <c r="I92" i="135"/>
  <c r="D93" i="135"/>
  <c r="I93" i="135" s="1"/>
  <c r="D94" i="135"/>
  <c r="I94" i="135" s="1"/>
  <c r="D95" i="135"/>
  <c r="I95" i="135"/>
  <c r="D96" i="135"/>
  <c r="F96" i="135" s="1"/>
  <c r="I96" i="135"/>
  <c r="D97" i="135"/>
  <c r="I97" i="135"/>
  <c r="D98" i="135"/>
  <c r="I98" i="135" s="1"/>
  <c r="D99" i="135"/>
  <c r="I99" i="135"/>
  <c r="D100" i="135"/>
  <c r="I100" i="135"/>
  <c r="D101" i="135"/>
  <c r="I101" i="135" s="1"/>
  <c r="D102" i="135"/>
  <c r="I102" i="135" s="1"/>
  <c r="D103" i="135"/>
  <c r="I103" i="135"/>
  <c r="D104" i="135"/>
  <c r="I104" i="135"/>
  <c r="D105" i="135"/>
  <c r="I105" i="135"/>
  <c r="D30" i="135"/>
  <c r="I30" i="135" s="1"/>
  <c r="J30" i="135" s="1"/>
  <c r="D31" i="135"/>
  <c r="I31" i="135"/>
  <c r="D32" i="135"/>
  <c r="F32" i="135" s="1"/>
  <c r="I32" i="135"/>
  <c r="D33" i="135"/>
  <c r="F33" i="135" s="1"/>
  <c r="I33" i="135"/>
  <c r="D34" i="135"/>
  <c r="I34" i="135" s="1"/>
  <c r="D35" i="135"/>
  <c r="I35" i="135"/>
  <c r="D36" i="135"/>
  <c r="I36" i="135"/>
  <c r="D37" i="135"/>
  <c r="I37" i="135" s="1"/>
  <c r="J37" i="135" s="1"/>
  <c r="D38" i="135"/>
  <c r="I38" i="135" s="1"/>
  <c r="J38" i="135" s="1"/>
  <c r="D39" i="135"/>
  <c r="I39" i="135"/>
  <c r="D40" i="135"/>
  <c r="F40" i="135" s="1"/>
  <c r="I40" i="135"/>
  <c r="D41" i="135"/>
  <c r="F41" i="135" s="1"/>
  <c r="I41" i="135"/>
  <c r="D42" i="135"/>
  <c r="I42" i="135" s="1"/>
  <c r="D43" i="135"/>
  <c r="I43" i="135"/>
  <c r="D44" i="135"/>
  <c r="I44" i="135"/>
  <c r="D45" i="135"/>
  <c r="I45" i="135" s="1"/>
  <c r="D46" i="135"/>
  <c r="I46" i="135" s="1"/>
  <c r="D47" i="135"/>
  <c r="I47" i="135"/>
  <c r="D48" i="135"/>
  <c r="F48" i="135" s="1"/>
  <c r="I48" i="135"/>
  <c r="D49" i="135"/>
  <c r="I49" i="135"/>
  <c r="D50" i="135"/>
  <c r="I50" i="135" s="1"/>
  <c r="D51" i="135"/>
  <c r="I51" i="135" s="1"/>
  <c r="D52" i="135"/>
  <c r="I52" i="135"/>
  <c r="D53" i="135"/>
  <c r="I53" i="135" s="1"/>
  <c r="D54" i="135"/>
  <c r="I54" i="135" s="1"/>
  <c r="D55" i="135"/>
  <c r="I55" i="135"/>
  <c r="D56" i="135"/>
  <c r="F56" i="135" s="1"/>
  <c r="I56" i="135"/>
  <c r="D57" i="135"/>
  <c r="I57" i="135"/>
  <c r="J57" i="135" s="1"/>
  <c r="D58" i="135"/>
  <c r="I58" i="135" s="1"/>
  <c r="D59" i="135"/>
  <c r="I59" i="135" s="1"/>
  <c r="D60" i="135"/>
  <c r="I60" i="135" s="1"/>
  <c r="D61" i="135"/>
  <c r="I61" i="135" s="1"/>
  <c r="J61" i="135" s="1"/>
  <c r="D62" i="135"/>
  <c r="I62" i="135" s="1"/>
  <c r="D63" i="135"/>
  <c r="I63" i="135"/>
  <c r="D64" i="135"/>
  <c r="F64" i="135" s="1"/>
  <c r="I64" i="135"/>
  <c r="D65" i="135"/>
  <c r="I65" i="135"/>
  <c r="D66" i="135"/>
  <c r="I66" i="135" s="1"/>
  <c r="D67" i="135"/>
  <c r="I67" i="135" s="1"/>
  <c r="D68" i="135"/>
  <c r="I68" i="135" s="1"/>
  <c r="D69" i="135"/>
  <c r="I69" i="135" s="1"/>
  <c r="D29" i="135"/>
  <c r="I29" i="135" s="1"/>
  <c r="J29" i="135" s="1"/>
  <c r="D28" i="135"/>
  <c r="I28" i="135"/>
  <c r="D27" i="135"/>
  <c r="F27" i="135" s="1"/>
  <c r="I27" i="135"/>
  <c r="D26" i="135"/>
  <c r="F26" i="135" s="1"/>
  <c r="I26" i="135"/>
  <c r="D25" i="135"/>
  <c r="I25" i="135" s="1"/>
  <c r="D24" i="135"/>
  <c r="I24" i="135" s="1"/>
  <c r="D23" i="135"/>
  <c r="I23" i="135" s="1"/>
  <c r="D22" i="135"/>
  <c r="I22" i="135" s="1"/>
  <c r="J22" i="135" s="1"/>
  <c r="D21" i="135"/>
  <c r="I21" i="135" s="1"/>
  <c r="D20" i="135"/>
  <c r="I20" i="135"/>
  <c r="D19" i="135"/>
  <c r="I19" i="135"/>
  <c r="D18" i="135"/>
  <c r="I18" i="135"/>
  <c r="D17" i="135"/>
  <c r="I17" i="135" s="1"/>
  <c r="D16" i="135"/>
  <c r="I16" i="135" s="1"/>
  <c r="D15" i="135"/>
  <c r="I15" i="135" s="1"/>
  <c r="D14" i="135"/>
  <c r="I14" i="135" s="1"/>
  <c r="D13" i="135"/>
  <c r="I13" i="135" s="1"/>
  <c r="D12" i="135"/>
  <c r="I12" i="135"/>
  <c r="D11" i="135"/>
  <c r="F11" i="135" s="1"/>
  <c r="I11" i="135"/>
  <c r="D10" i="135"/>
  <c r="F10" i="135" s="1"/>
  <c r="I10" i="135"/>
  <c r="D9" i="135"/>
  <c r="I9" i="135" s="1"/>
  <c r="D8" i="135"/>
  <c r="I8" i="135" s="1"/>
  <c r="D7" i="135"/>
  <c r="I7" i="135" s="1"/>
  <c r="D6" i="135"/>
  <c r="I6" i="135" s="1"/>
  <c r="J6" i="135" s="1"/>
  <c r="D5" i="135"/>
  <c r="I5" i="135" s="1"/>
  <c r="F103" i="135"/>
  <c r="F102" i="135"/>
  <c r="F101" i="135"/>
  <c r="F100" i="135"/>
  <c r="F99" i="135"/>
  <c r="F98" i="135"/>
  <c r="F95" i="135"/>
  <c r="F94" i="135"/>
  <c r="F93" i="135"/>
  <c r="F92" i="135"/>
  <c r="F91" i="135"/>
  <c r="F87" i="135"/>
  <c r="F86" i="135"/>
  <c r="F85" i="135"/>
  <c r="F84" i="135"/>
  <c r="F83" i="135"/>
  <c r="F82" i="135"/>
  <c r="F79" i="135"/>
  <c r="F78" i="135"/>
  <c r="F77" i="135"/>
  <c r="F76" i="135"/>
  <c r="F75" i="135"/>
  <c r="F71" i="135"/>
  <c r="F70" i="135"/>
  <c r="F69" i="135"/>
  <c r="F68" i="135"/>
  <c r="F67" i="135"/>
  <c r="F66" i="135"/>
  <c r="F63" i="135"/>
  <c r="F62" i="135"/>
  <c r="F61" i="135"/>
  <c r="F60" i="135"/>
  <c r="F59" i="135"/>
  <c r="F55" i="135"/>
  <c r="F54" i="135"/>
  <c r="F53" i="135"/>
  <c r="F52" i="135"/>
  <c r="F51" i="135"/>
  <c r="F50" i="135"/>
  <c r="F47" i="135"/>
  <c r="F46" i="135"/>
  <c r="F45" i="135"/>
  <c r="F44" i="135"/>
  <c r="F43" i="135"/>
  <c r="F39" i="135"/>
  <c r="F38" i="135"/>
  <c r="F37" i="135"/>
  <c r="F36" i="135"/>
  <c r="F35" i="135"/>
  <c r="F34" i="135"/>
  <c r="F31" i="135"/>
  <c r="F30" i="135"/>
  <c r="F29" i="135"/>
  <c r="F28" i="135"/>
  <c r="F24" i="135"/>
  <c r="F23" i="135"/>
  <c r="F22" i="135"/>
  <c r="F21" i="135"/>
  <c r="F20" i="135"/>
  <c r="F19" i="135"/>
  <c r="F18" i="135"/>
  <c r="F17" i="135"/>
  <c r="F16" i="135"/>
  <c r="F15" i="135"/>
  <c r="F14" i="135"/>
  <c r="F13" i="135"/>
  <c r="F12" i="135"/>
  <c r="F8" i="135"/>
  <c r="F7" i="135"/>
  <c r="F6" i="135"/>
  <c r="F5" i="135"/>
  <c r="F105" i="135"/>
  <c r="F104" i="135"/>
  <c r="H117" i="135"/>
  <c r="H118" i="135"/>
  <c r="H119" i="135"/>
  <c r="H116" i="135"/>
  <c r="H72" i="135"/>
  <c r="J72" i="135" s="1"/>
  <c r="H73" i="135"/>
  <c r="J73" i="135" s="1"/>
  <c r="H74" i="135"/>
  <c r="J74" i="135" s="1"/>
  <c r="H75" i="135"/>
  <c r="J75" i="135" s="1"/>
  <c r="H76" i="135"/>
  <c r="J76" i="135"/>
  <c r="H77" i="135"/>
  <c r="H78" i="135"/>
  <c r="J78" i="135"/>
  <c r="H79" i="135"/>
  <c r="J79" i="135"/>
  <c r="H80" i="135"/>
  <c r="J80" i="135"/>
  <c r="H81" i="135"/>
  <c r="J81" i="135"/>
  <c r="H82" i="135"/>
  <c r="J82" i="135"/>
  <c r="H83" i="135"/>
  <c r="J83" i="135" s="1"/>
  <c r="H84" i="135"/>
  <c r="J84" i="135"/>
  <c r="H85" i="135"/>
  <c r="J85" i="135" s="1"/>
  <c r="H86" i="135"/>
  <c r="H87" i="135"/>
  <c r="J87" i="135"/>
  <c r="H88" i="135"/>
  <c r="J88" i="135"/>
  <c r="H89" i="135"/>
  <c r="J89" i="135" s="1"/>
  <c r="H90" i="135"/>
  <c r="J90" i="135" s="1"/>
  <c r="H91" i="135"/>
  <c r="J91" i="135" s="1"/>
  <c r="H92" i="135"/>
  <c r="J92" i="135"/>
  <c r="H93" i="135"/>
  <c r="J93" i="135"/>
  <c r="H94" i="135"/>
  <c r="J94" i="135"/>
  <c r="H95" i="135"/>
  <c r="J95" i="135"/>
  <c r="H96" i="135"/>
  <c r="J96" i="135"/>
  <c r="H97" i="135"/>
  <c r="J97" i="135"/>
  <c r="H98" i="135"/>
  <c r="J98" i="135"/>
  <c r="H99" i="135"/>
  <c r="J99" i="135" s="1"/>
  <c r="H100" i="135"/>
  <c r="J100" i="135"/>
  <c r="H101" i="135"/>
  <c r="J101" i="135" s="1"/>
  <c r="H102" i="135"/>
  <c r="J102" i="135" s="1"/>
  <c r="H103" i="135"/>
  <c r="J103" i="135" s="1"/>
  <c r="H104" i="135"/>
  <c r="J104" i="135"/>
  <c r="H105" i="135"/>
  <c r="J105" i="135"/>
  <c r="H106" i="135"/>
  <c r="H107" i="135"/>
  <c r="H108" i="135"/>
  <c r="H109" i="135"/>
  <c r="H110" i="135"/>
  <c r="H111" i="135"/>
  <c r="H112" i="135"/>
  <c r="H113" i="135"/>
  <c r="H114" i="135"/>
  <c r="H115" i="135"/>
  <c r="H71" i="135"/>
  <c r="J71" i="135"/>
  <c r="H70" i="135"/>
  <c r="H6" i="135"/>
  <c r="H7" i="135"/>
  <c r="J7" i="135" s="1"/>
  <c r="H8" i="135"/>
  <c r="J8" i="135" s="1"/>
  <c r="H9" i="135"/>
  <c r="J9" i="135" s="1"/>
  <c r="H10" i="135"/>
  <c r="J10" i="135" s="1"/>
  <c r="H11" i="135"/>
  <c r="J11" i="135" s="1"/>
  <c r="H12" i="135"/>
  <c r="J12" i="135" s="1"/>
  <c r="H13" i="135"/>
  <c r="J13" i="135"/>
  <c r="H14" i="135"/>
  <c r="J14" i="135"/>
  <c r="H15" i="135"/>
  <c r="J15" i="135"/>
  <c r="H16" i="135"/>
  <c r="J16" i="135"/>
  <c r="H17" i="135"/>
  <c r="J17" i="135"/>
  <c r="H18" i="135"/>
  <c r="J18" i="135"/>
  <c r="H19" i="135"/>
  <c r="J19" i="135"/>
  <c r="H20" i="135"/>
  <c r="J20" i="135" s="1"/>
  <c r="H21" i="135"/>
  <c r="J21" i="135"/>
  <c r="H22" i="135"/>
  <c r="H23" i="135"/>
  <c r="J23" i="135"/>
  <c r="H24" i="135"/>
  <c r="J24" i="135" s="1"/>
  <c r="H25" i="135"/>
  <c r="J25" i="135" s="1"/>
  <c r="H26" i="135"/>
  <c r="J26" i="135" s="1"/>
  <c r="H27" i="135"/>
  <c r="J27" i="135" s="1"/>
  <c r="H28" i="135"/>
  <c r="J28" i="135" s="1"/>
  <c r="H29" i="135"/>
  <c r="H30" i="135"/>
  <c r="H31" i="135"/>
  <c r="J31" i="135"/>
  <c r="H32" i="135"/>
  <c r="J32" i="135"/>
  <c r="H33" i="135"/>
  <c r="J33" i="135"/>
  <c r="H34" i="135"/>
  <c r="J34" i="135"/>
  <c r="H35" i="135"/>
  <c r="J35" i="135"/>
  <c r="H36" i="135"/>
  <c r="J36" i="135" s="1"/>
  <c r="H37" i="135"/>
  <c r="H38" i="135"/>
  <c r="H39" i="135"/>
  <c r="J39" i="135"/>
  <c r="H40" i="135"/>
  <c r="J40" i="135"/>
  <c r="H41" i="135"/>
  <c r="J41" i="135" s="1"/>
  <c r="H42" i="135"/>
  <c r="J42" i="135" s="1"/>
  <c r="H43" i="135"/>
  <c r="J43" i="135" s="1"/>
  <c r="H44" i="135"/>
  <c r="J44" i="135" s="1"/>
  <c r="H45" i="135"/>
  <c r="J45" i="135"/>
  <c r="H46" i="135"/>
  <c r="J46" i="135"/>
  <c r="H47" i="135"/>
  <c r="J47" i="135"/>
  <c r="H48" i="135"/>
  <c r="J48" i="135"/>
  <c r="H49" i="135"/>
  <c r="J49" i="135"/>
  <c r="H50" i="135"/>
  <c r="J50" i="135"/>
  <c r="H51" i="135"/>
  <c r="J51" i="135"/>
  <c r="H52" i="135"/>
  <c r="J52" i="135" s="1"/>
  <c r="H53" i="135"/>
  <c r="J53" i="135"/>
  <c r="H54" i="135"/>
  <c r="J54" i="135" s="1"/>
  <c r="H55" i="135"/>
  <c r="J55" i="135" s="1"/>
  <c r="H56" i="135"/>
  <c r="J56" i="135"/>
  <c r="H57" i="135"/>
  <c r="H58" i="135"/>
  <c r="J58" i="135" s="1"/>
  <c r="H59" i="135"/>
  <c r="J59" i="135" s="1"/>
  <c r="H60" i="135"/>
  <c r="H61" i="135"/>
  <c r="H62" i="135"/>
  <c r="J62" i="135"/>
  <c r="H63" i="135"/>
  <c r="J63" i="135"/>
  <c r="H64" i="135"/>
  <c r="J64" i="135"/>
  <c r="H65" i="135"/>
  <c r="J65" i="135"/>
  <c r="H66" i="135"/>
  <c r="J66" i="135"/>
  <c r="H67" i="135"/>
  <c r="J67" i="135"/>
  <c r="H68" i="135"/>
  <c r="H69" i="135"/>
  <c r="J69" i="135"/>
  <c r="H5" i="135"/>
  <c r="J5" i="135"/>
  <c r="C106" i="160"/>
  <c r="D106" i="160" s="1"/>
  <c r="C107" i="160"/>
  <c r="D70" i="160"/>
  <c r="I70" i="160"/>
  <c r="D71" i="160"/>
  <c r="I71" i="160"/>
  <c r="J71" i="160" s="1"/>
  <c r="D72" i="160"/>
  <c r="I72" i="160"/>
  <c r="D73" i="160"/>
  <c r="I73" i="160"/>
  <c r="D74" i="160"/>
  <c r="I74" i="160"/>
  <c r="D75" i="160"/>
  <c r="F75" i="160" s="1"/>
  <c r="I75" i="160"/>
  <c r="J75" i="160" s="1"/>
  <c r="D76" i="160"/>
  <c r="I76" i="160"/>
  <c r="D77" i="160"/>
  <c r="I77" i="160"/>
  <c r="J77" i="160" s="1"/>
  <c r="D78" i="160"/>
  <c r="I78" i="160"/>
  <c r="D79" i="160"/>
  <c r="I79" i="160"/>
  <c r="J79" i="160" s="1"/>
  <c r="D80" i="160"/>
  <c r="I80" i="160"/>
  <c r="D81" i="160"/>
  <c r="I81" i="160"/>
  <c r="D82" i="160"/>
  <c r="I82" i="160"/>
  <c r="D83" i="160"/>
  <c r="F83" i="160" s="1"/>
  <c r="I83" i="160"/>
  <c r="J83" i="160" s="1"/>
  <c r="D84" i="160"/>
  <c r="I84" i="160"/>
  <c r="D85" i="160"/>
  <c r="I85" i="160"/>
  <c r="J85" i="160" s="1"/>
  <c r="D86" i="160"/>
  <c r="I86" i="160"/>
  <c r="D87" i="160"/>
  <c r="I87" i="160"/>
  <c r="J87" i="160" s="1"/>
  <c r="D88" i="160"/>
  <c r="I88" i="160"/>
  <c r="D89" i="160"/>
  <c r="I89" i="160"/>
  <c r="D90" i="160"/>
  <c r="I90" i="160"/>
  <c r="D91" i="160"/>
  <c r="F91" i="160" s="1"/>
  <c r="I91" i="160"/>
  <c r="J91" i="160" s="1"/>
  <c r="D92" i="160"/>
  <c r="I92" i="160"/>
  <c r="D93" i="160"/>
  <c r="F93" i="160" s="1"/>
  <c r="I93" i="160"/>
  <c r="J93" i="160" s="1"/>
  <c r="D94" i="160"/>
  <c r="I94" i="160"/>
  <c r="D95" i="160"/>
  <c r="I95" i="160"/>
  <c r="J95" i="160" s="1"/>
  <c r="D96" i="160"/>
  <c r="I96" i="160"/>
  <c r="D97" i="160"/>
  <c r="I97" i="160"/>
  <c r="D98" i="160"/>
  <c r="I98" i="160"/>
  <c r="D99" i="160"/>
  <c r="F99" i="160" s="1"/>
  <c r="I99" i="160"/>
  <c r="J99" i="160" s="1"/>
  <c r="D100" i="160"/>
  <c r="F100" i="160" s="1"/>
  <c r="I100" i="160"/>
  <c r="D101" i="160"/>
  <c r="I101" i="160"/>
  <c r="J101" i="160" s="1"/>
  <c r="D102" i="160"/>
  <c r="I102" i="160"/>
  <c r="D103" i="160"/>
  <c r="I103" i="160"/>
  <c r="J103" i="160" s="1"/>
  <c r="D104" i="160"/>
  <c r="I104" i="160"/>
  <c r="D30" i="160"/>
  <c r="I30" i="160"/>
  <c r="J30" i="160" s="1"/>
  <c r="D31" i="160"/>
  <c r="I31" i="160"/>
  <c r="D32" i="160"/>
  <c r="I32" i="160"/>
  <c r="D33" i="160"/>
  <c r="F33" i="160" s="1"/>
  <c r="I33" i="160"/>
  <c r="D34" i="160"/>
  <c r="I34" i="160"/>
  <c r="D35" i="160"/>
  <c r="F35" i="160" s="1"/>
  <c r="I35" i="160"/>
  <c r="D36" i="160"/>
  <c r="I36" i="160"/>
  <c r="J36" i="160" s="1"/>
  <c r="D37" i="160"/>
  <c r="I37" i="160"/>
  <c r="D38" i="160"/>
  <c r="I38" i="160"/>
  <c r="J38" i="160" s="1"/>
  <c r="D39" i="160"/>
  <c r="F39" i="160" s="1"/>
  <c r="I39" i="160"/>
  <c r="D40" i="160"/>
  <c r="I40" i="160"/>
  <c r="D41" i="160"/>
  <c r="I41" i="160"/>
  <c r="D42" i="160"/>
  <c r="I42" i="160"/>
  <c r="D43" i="160"/>
  <c r="I43" i="160"/>
  <c r="D44" i="160"/>
  <c r="I44" i="160"/>
  <c r="D45" i="160"/>
  <c r="I45" i="160"/>
  <c r="D46" i="160"/>
  <c r="I46" i="160"/>
  <c r="J46" i="160" s="1"/>
  <c r="D47" i="160"/>
  <c r="F47" i="160" s="1"/>
  <c r="I47" i="160"/>
  <c r="D48" i="160"/>
  <c r="I48" i="160"/>
  <c r="D49" i="160"/>
  <c r="F49" i="160" s="1"/>
  <c r="I49" i="160"/>
  <c r="D50" i="160"/>
  <c r="I50" i="160"/>
  <c r="D51" i="160"/>
  <c r="F51" i="160" s="1"/>
  <c r="I51" i="160"/>
  <c r="D52" i="160"/>
  <c r="I52" i="160"/>
  <c r="J52" i="160" s="1"/>
  <c r="D53" i="160"/>
  <c r="I53" i="160"/>
  <c r="D54" i="160"/>
  <c r="I54" i="160"/>
  <c r="J54" i="160" s="1"/>
  <c r="D55" i="160"/>
  <c r="F55" i="160" s="1"/>
  <c r="I55" i="160"/>
  <c r="D56" i="160"/>
  <c r="I56" i="160" s="1"/>
  <c r="D57" i="160"/>
  <c r="D58" i="160"/>
  <c r="I58" i="160" s="1"/>
  <c r="J58" i="160" s="1"/>
  <c r="D59" i="160"/>
  <c r="I59" i="160"/>
  <c r="D60" i="160"/>
  <c r="I60" i="160"/>
  <c r="D61" i="160"/>
  <c r="D62" i="160"/>
  <c r="I62" i="160" s="1"/>
  <c r="J62" i="160" s="1"/>
  <c r="D63" i="160"/>
  <c r="D64" i="160"/>
  <c r="I64" i="160" s="1"/>
  <c r="D65" i="160"/>
  <c r="F65" i="160" s="1"/>
  <c r="I65" i="160"/>
  <c r="D66" i="160"/>
  <c r="F66" i="160" s="1"/>
  <c r="I66" i="160"/>
  <c r="D67" i="160"/>
  <c r="I67" i="160"/>
  <c r="D68" i="160"/>
  <c r="I68" i="160"/>
  <c r="D69" i="160"/>
  <c r="I69" i="160"/>
  <c r="J69" i="160" s="1"/>
  <c r="H117" i="160"/>
  <c r="H118" i="160"/>
  <c r="H119" i="160"/>
  <c r="H116" i="160"/>
  <c r="F104" i="160"/>
  <c r="F103" i="160"/>
  <c r="F102" i="160"/>
  <c r="F101" i="160"/>
  <c r="F98" i="160"/>
  <c r="F97" i="160"/>
  <c r="F96" i="160"/>
  <c r="F95" i="160"/>
  <c r="F94" i="160"/>
  <c r="F92" i="160"/>
  <c r="F90" i="160"/>
  <c r="F89" i="160"/>
  <c r="F88" i="160"/>
  <c r="F87" i="160"/>
  <c r="F86" i="160"/>
  <c r="F85" i="160"/>
  <c r="F84" i="160"/>
  <c r="F82" i="160"/>
  <c r="F81" i="160"/>
  <c r="F80" i="160"/>
  <c r="F79" i="160"/>
  <c r="F78" i="160"/>
  <c r="F77" i="160"/>
  <c r="F76" i="160"/>
  <c r="F74" i="160"/>
  <c r="F73" i="160"/>
  <c r="F72" i="160"/>
  <c r="F71" i="160"/>
  <c r="F70" i="160"/>
  <c r="F69" i="160"/>
  <c r="F68" i="160"/>
  <c r="F67" i="160"/>
  <c r="F64" i="160"/>
  <c r="F62" i="160"/>
  <c r="F60" i="160"/>
  <c r="F59" i="160"/>
  <c r="F58" i="160"/>
  <c r="F56" i="160"/>
  <c r="F54" i="160"/>
  <c r="F53" i="160"/>
  <c r="F52" i="160"/>
  <c r="F50" i="160"/>
  <c r="F48" i="160"/>
  <c r="F46" i="160"/>
  <c r="F45" i="160"/>
  <c r="F44" i="160"/>
  <c r="F43" i="160"/>
  <c r="F42" i="160"/>
  <c r="F40" i="160"/>
  <c r="F38" i="160"/>
  <c r="F37" i="160"/>
  <c r="F36" i="160"/>
  <c r="F34" i="160"/>
  <c r="F32" i="160"/>
  <c r="F31" i="160"/>
  <c r="F30" i="160"/>
  <c r="D29" i="160"/>
  <c r="F29" i="160" s="1"/>
  <c r="I29" i="160"/>
  <c r="D28" i="160"/>
  <c r="D27" i="160"/>
  <c r="I27" i="160"/>
  <c r="J27" i="160" s="1"/>
  <c r="F27" i="160"/>
  <c r="D26" i="160"/>
  <c r="F26" i="160" s="1"/>
  <c r="D25" i="160"/>
  <c r="I25" i="160"/>
  <c r="F25" i="160"/>
  <c r="D24" i="160"/>
  <c r="D23" i="160"/>
  <c r="I23" i="160"/>
  <c r="J23" i="160" s="1"/>
  <c r="F23" i="160"/>
  <c r="D22" i="160"/>
  <c r="F22" i="160"/>
  <c r="D21" i="160"/>
  <c r="F21" i="160" s="1"/>
  <c r="I21" i="160"/>
  <c r="D20" i="160"/>
  <c r="I20" i="160"/>
  <c r="F20" i="160"/>
  <c r="D19" i="160"/>
  <c r="I19" i="160"/>
  <c r="J19" i="160" s="1"/>
  <c r="F19" i="160"/>
  <c r="D18" i="160"/>
  <c r="I18" i="160" s="1"/>
  <c r="J18" i="160" s="1"/>
  <c r="F18" i="160"/>
  <c r="D17" i="160"/>
  <c r="F17" i="160" s="1"/>
  <c r="I17" i="160"/>
  <c r="D16" i="160"/>
  <c r="D15" i="160"/>
  <c r="I15" i="160"/>
  <c r="F15" i="160"/>
  <c r="D14" i="160"/>
  <c r="I14" i="160"/>
  <c r="F14" i="160"/>
  <c r="D13" i="160"/>
  <c r="F13" i="160" s="1"/>
  <c r="I13" i="160"/>
  <c r="D12" i="160"/>
  <c r="D11" i="160"/>
  <c r="I11" i="160"/>
  <c r="J11" i="160" s="1"/>
  <c r="F11" i="160"/>
  <c r="D10" i="160"/>
  <c r="F10" i="160" s="1"/>
  <c r="D9" i="160"/>
  <c r="I9" i="160"/>
  <c r="F9" i="160"/>
  <c r="D8" i="160"/>
  <c r="D7" i="160"/>
  <c r="I7" i="160"/>
  <c r="J7" i="160" s="1"/>
  <c r="F7" i="160"/>
  <c r="D6" i="160"/>
  <c r="F6" i="160"/>
  <c r="D5" i="160"/>
  <c r="I5" i="160"/>
  <c r="H115" i="160"/>
  <c r="H114" i="160"/>
  <c r="H113" i="160"/>
  <c r="H112" i="160"/>
  <c r="H111" i="160"/>
  <c r="H110" i="160"/>
  <c r="H109" i="160"/>
  <c r="H108" i="160"/>
  <c r="H107" i="160"/>
  <c r="H106" i="160"/>
  <c r="H105" i="160"/>
  <c r="H104" i="160"/>
  <c r="J104" i="160"/>
  <c r="H103" i="160"/>
  <c r="H102" i="160"/>
  <c r="J102" i="160"/>
  <c r="H101" i="160"/>
  <c r="H100" i="160"/>
  <c r="J100" i="160"/>
  <c r="H99" i="160"/>
  <c r="H98" i="160"/>
  <c r="J98" i="160"/>
  <c r="H97" i="160"/>
  <c r="J97" i="160" s="1"/>
  <c r="H96" i="160"/>
  <c r="J96" i="160"/>
  <c r="H95" i="160"/>
  <c r="H94" i="160"/>
  <c r="J94" i="160"/>
  <c r="H93" i="160"/>
  <c r="H92" i="160"/>
  <c r="J92" i="160"/>
  <c r="H91" i="160"/>
  <c r="H90" i="160"/>
  <c r="J90" i="160" s="1"/>
  <c r="H89" i="160"/>
  <c r="J89" i="160" s="1"/>
  <c r="H88" i="160"/>
  <c r="J88" i="160"/>
  <c r="H87" i="160"/>
  <c r="H86" i="160"/>
  <c r="J86" i="160"/>
  <c r="H85" i="160"/>
  <c r="H84" i="160"/>
  <c r="J84" i="160"/>
  <c r="H83" i="160"/>
  <c r="H82" i="160"/>
  <c r="J82" i="160"/>
  <c r="H81" i="160"/>
  <c r="J81" i="160" s="1"/>
  <c r="H80" i="160"/>
  <c r="J80" i="160"/>
  <c r="H79" i="160"/>
  <c r="H78" i="160"/>
  <c r="J78" i="160"/>
  <c r="H77" i="160"/>
  <c r="H76" i="160"/>
  <c r="J76" i="160"/>
  <c r="H75" i="160"/>
  <c r="H74" i="160"/>
  <c r="J74" i="160" s="1"/>
  <c r="H73" i="160"/>
  <c r="J73" i="160" s="1"/>
  <c r="H72" i="160"/>
  <c r="J72" i="160"/>
  <c r="H71" i="160"/>
  <c r="H70" i="160"/>
  <c r="J70" i="160"/>
  <c r="H69" i="160"/>
  <c r="H68" i="160"/>
  <c r="J68" i="160"/>
  <c r="H67" i="160"/>
  <c r="J67" i="160"/>
  <c r="H66" i="160"/>
  <c r="J66" i="160"/>
  <c r="H65" i="160"/>
  <c r="H64" i="160"/>
  <c r="J64" i="160"/>
  <c r="H63" i="160"/>
  <c r="H62" i="160"/>
  <c r="H61" i="160"/>
  <c r="H60" i="160"/>
  <c r="J60" i="160"/>
  <c r="H59" i="160"/>
  <c r="J59" i="160" s="1"/>
  <c r="H58" i="160"/>
  <c r="H57" i="160"/>
  <c r="H56" i="160"/>
  <c r="J56" i="160"/>
  <c r="H55" i="160"/>
  <c r="J55" i="160" s="1"/>
  <c r="H54" i="160"/>
  <c r="H53" i="160"/>
  <c r="J53" i="160" s="1"/>
  <c r="H52" i="160"/>
  <c r="H51" i="160"/>
  <c r="J51" i="160"/>
  <c r="H50" i="160"/>
  <c r="J50" i="160"/>
  <c r="H49" i="160"/>
  <c r="J49" i="160" s="1"/>
  <c r="H48" i="160"/>
  <c r="J48" i="160"/>
  <c r="H47" i="160"/>
  <c r="J47" i="160" s="1"/>
  <c r="H46" i="160"/>
  <c r="H45" i="160"/>
  <c r="J45" i="160" s="1"/>
  <c r="H44" i="160"/>
  <c r="J44" i="160"/>
  <c r="H43" i="160"/>
  <c r="J43" i="160" s="1"/>
  <c r="H42" i="160"/>
  <c r="J42" i="160" s="1"/>
  <c r="H41" i="160"/>
  <c r="J41" i="160" s="1"/>
  <c r="H40" i="160"/>
  <c r="J40" i="160"/>
  <c r="H39" i="160"/>
  <c r="J39" i="160" s="1"/>
  <c r="H38" i="160"/>
  <c r="H37" i="160"/>
  <c r="J37" i="160" s="1"/>
  <c r="H36" i="160"/>
  <c r="H35" i="160"/>
  <c r="J35" i="160"/>
  <c r="H34" i="160"/>
  <c r="J34" i="160"/>
  <c r="H33" i="160"/>
  <c r="J33" i="160" s="1"/>
  <c r="H32" i="160"/>
  <c r="J32" i="160"/>
  <c r="H31" i="160"/>
  <c r="J31" i="160" s="1"/>
  <c r="H30" i="160"/>
  <c r="H29" i="160"/>
  <c r="J29" i="160" s="1"/>
  <c r="H28" i="160"/>
  <c r="H27" i="160"/>
  <c r="H26" i="160"/>
  <c r="H25" i="160"/>
  <c r="J25" i="160" s="1"/>
  <c r="H24" i="160"/>
  <c r="H23" i="160"/>
  <c r="H22" i="160"/>
  <c r="H21" i="160"/>
  <c r="J21" i="160" s="1"/>
  <c r="H20" i="160"/>
  <c r="J20" i="160"/>
  <c r="H19" i="160"/>
  <c r="H18" i="160"/>
  <c r="H17" i="160"/>
  <c r="J17" i="160" s="1"/>
  <c r="H16" i="160"/>
  <c r="H15" i="160"/>
  <c r="J15" i="160" s="1"/>
  <c r="H14" i="160"/>
  <c r="J14" i="160"/>
  <c r="H13" i="160"/>
  <c r="J13" i="160" s="1"/>
  <c r="H12" i="160"/>
  <c r="H11" i="160"/>
  <c r="H10" i="160"/>
  <c r="H9" i="160"/>
  <c r="J9" i="160" s="1"/>
  <c r="H8" i="160"/>
  <c r="H7" i="160"/>
  <c r="H6" i="160"/>
  <c r="H5" i="160"/>
  <c r="J5" i="160" s="1"/>
  <c r="C106" i="161"/>
  <c r="C107" i="161"/>
  <c r="C108" i="161" s="1"/>
  <c r="D70" i="161"/>
  <c r="I70" i="161"/>
  <c r="D71" i="161"/>
  <c r="I71" i="161"/>
  <c r="J71" i="161" s="1"/>
  <c r="D72" i="161"/>
  <c r="I72" i="161"/>
  <c r="D73" i="161"/>
  <c r="I73" i="161"/>
  <c r="D74" i="161"/>
  <c r="I74" i="161" s="1"/>
  <c r="J74" i="161" s="1"/>
  <c r="D75" i="161"/>
  <c r="I75" i="161"/>
  <c r="D76" i="161"/>
  <c r="I76" i="161"/>
  <c r="D77" i="161"/>
  <c r="F77" i="161" s="1"/>
  <c r="I77" i="161"/>
  <c r="D78" i="161"/>
  <c r="I78" i="161"/>
  <c r="D79" i="161"/>
  <c r="I79" i="161"/>
  <c r="D80" i="161"/>
  <c r="I80" i="161"/>
  <c r="D81" i="161"/>
  <c r="I81" i="161"/>
  <c r="D82" i="161"/>
  <c r="I82" i="161" s="1"/>
  <c r="J82" i="161" s="1"/>
  <c r="D83" i="161"/>
  <c r="I83" i="161"/>
  <c r="D84" i="161"/>
  <c r="I84" i="161"/>
  <c r="D85" i="161"/>
  <c r="F85" i="161" s="1"/>
  <c r="I85" i="161"/>
  <c r="J85" i="161" s="1"/>
  <c r="D86" i="161"/>
  <c r="I86" i="161"/>
  <c r="D87" i="161"/>
  <c r="I87" i="161"/>
  <c r="J87" i="161" s="1"/>
  <c r="D88" i="161"/>
  <c r="I88" i="161"/>
  <c r="D89" i="161"/>
  <c r="I89" i="161"/>
  <c r="D90" i="161"/>
  <c r="I90" i="161" s="1"/>
  <c r="J90" i="161" s="1"/>
  <c r="D91" i="161"/>
  <c r="I91" i="161"/>
  <c r="D92" i="161"/>
  <c r="I92" i="161"/>
  <c r="D93" i="161"/>
  <c r="F93" i="161" s="1"/>
  <c r="I93" i="161"/>
  <c r="J93" i="161" s="1"/>
  <c r="D94" i="161"/>
  <c r="I94" i="161"/>
  <c r="D95" i="161"/>
  <c r="I95" i="161"/>
  <c r="D96" i="161"/>
  <c r="I96" i="161"/>
  <c r="D97" i="161"/>
  <c r="I97" i="161"/>
  <c r="D98" i="161"/>
  <c r="I98" i="161" s="1"/>
  <c r="J98" i="161" s="1"/>
  <c r="D99" i="161"/>
  <c r="I99" i="161"/>
  <c r="D100" i="161"/>
  <c r="I100" i="161"/>
  <c r="D101" i="161"/>
  <c r="F101" i="161" s="1"/>
  <c r="I101" i="161"/>
  <c r="D102" i="161"/>
  <c r="I102" i="161"/>
  <c r="D103" i="161"/>
  <c r="I103" i="161"/>
  <c r="J103" i="161" s="1"/>
  <c r="D104" i="161"/>
  <c r="I104" i="161"/>
  <c r="D105" i="161"/>
  <c r="I105" i="161"/>
  <c r="D30" i="161"/>
  <c r="I30" i="161"/>
  <c r="D31" i="161"/>
  <c r="I31" i="161"/>
  <c r="D32" i="161"/>
  <c r="I32" i="161"/>
  <c r="D33" i="161"/>
  <c r="I33" i="161"/>
  <c r="D34" i="161"/>
  <c r="D35" i="161"/>
  <c r="I35" i="161"/>
  <c r="D36" i="161"/>
  <c r="I36" i="161"/>
  <c r="D37" i="161"/>
  <c r="F37" i="161" s="1"/>
  <c r="I37" i="161"/>
  <c r="D38" i="161"/>
  <c r="I38" i="161"/>
  <c r="D39" i="161"/>
  <c r="I39" i="161"/>
  <c r="D40" i="161"/>
  <c r="I40" i="161"/>
  <c r="D41" i="161"/>
  <c r="I41" i="161"/>
  <c r="D42" i="161"/>
  <c r="D43" i="161"/>
  <c r="I43" i="161"/>
  <c r="D44" i="161"/>
  <c r="I44" i="161"/>
  <c r="D45" i="161"/>
  <c r="F45" i="161" s="1"/>
  <c r="I45" i="161"/>
  <c r="D46" i="161"/>
  <c r="I46" i="161"/>
  <c r="D47" i="161"/>
  <c r="I47" i="161"/>
  <c r="D48" i="161"/>
  <c r="I48" i="161"/>
  <c r="D49" i="161"/>
  <c r="I49" i="161"/>
  <c r="J49" i="161" s="1"/>
  <c r="D50" i="161"/>
  <c r="D51" i="161"/>
  <c r="I51" i="161"/>
  <c r="D52" i="161"/>
  <c r="I52" i="161"/>
  <c r="D53" i="161"/>
  <c r="F53" i="161" s="1"/>
  <c r="I53" i="161"/>
  <c r="J53" i="161" s="1"/>
  <c r="D54" i="161"/>
  <c r="I54" i="161"/>
  <c r="D55" i="161"/>
  <c r="F55" i="161" s="1"/>
  <c r="I55" i="161"/>
  <c r="J55" i="161" s="1"/>
  <c r="D56" i="161"/>
  <c r="I56" i="161"/>
  <c r="D57" i="161"/>
  <c r="I57" i="161"/>
  <c r="J57" i="161" s="1"/>
  <c r="D58" i="161"/>
  <c r="D59" i="161"/>
  <c r="I59" i="161"/>
  <c r="D60" i="161"/>
  <c r="I60" i="161"/>
  <c r="D61" i="161"/>
  <c r="F61" i="161" s="1"/>
  <c r="I61" i="161"/>
  <c r="D62" i="161"/>
  <c r="I62" i="161"/>
  <c r="D63" i="161"/>
  <c r="I63" i="161"/>
  <c r="D64" i="161"/>
  <c r="I64" i="161"/>
  <c r="D65" i="161"/>
  <c r="I65" i="161"/>
  <c r="D66" i="161"/>
  <c r="I66" i="161" s="1"/>
  <c r="J66" i="161" s="1"/>
  <c r="D67" i="161"/>
  <c r="I67" i="161"/>
  <c r="D68" i="161"/>
  <c r="I68" i="161"/>
  <c r="D69" i="161"/>
  <c r="F69" i="161" s="1"/>
  <c r="I69" i="161"/>
  <c r="H117" i="161"/>
  <c r="H118" i="161"/>
  <c r="H119" i="161"/>
  <c r="H116" i="161"/>
  <c r="F105" i="161"/>
  <c r="F104" i="161"/>
  <c r="F103" i="161"/>
  <c r="F102" i="161"/>
  <c r="F100" i="161"/>
  <c r="F99" i="161"/>
  <c r="F98" i="161"/>
  <c r="F97" i="161"/>
  <c r="F96" i="161"/>
  <c r="F95" i="161"/>
  <c r="F94" i="161"/>
  <c r="F92" i="161"/>
  <c r="F91" i="161"/>
  <c r="F90" i="161"/>
  <c r="F89" i="161"/>
  <c r="F88" i="161"/>
  <c r="F87" i="161"/>
  <c r="F86" i="161"/>
  <c r="F84" i="161"/>
  <c r="F83" i="161"/>
  <c r="F82" i="161"/>
  <c r="F81" i="161"/>
  <c r="F80" i="161"/>
  <c r="F79" i="161"/>
  <c r="F78" i="161"/>
  <c r="F76" i="161"/>
  <c r="F75" i="161"/>
  <c r="F74" i="161"/>
  <c r="F73" i="161"/>
  <c r="F72" i="161"/>
  <c r="F71" i="161"/>
  <c r="F70" i="161"/>
  <c r="F68" i="161"/>
  <c r="F67" i="161"/>
  <c r="F66" i="161"/>
  <c r="F65" i="161"/>
  <c r="F64" i="161"/>
  <c r="F63" i="161"/>
  <c r="F62" i="161"/>
  <c r="F60" i="161"/>
  <c r="F59" i="161"/>
  <c r="F58" i="161"/>
  <c r="F57" i="161"/>
  <c r="F56" i="161"/>
  <c r="F54" i="161"/>
  <c r="F52" i="161"/>
  <c r="F51" i="161"/>
  <c r="F50" i="161"/>
  <c r="F49" i="161"/>
  <c r="F48" i="161"/>
  <c r="F47" i="161"/>
  <c r="F46" i="161"/>
  <c r="F44" i="161"/>
  <c r="F43" i="161"/>
  <c r="F42" i="161"/>
  <c r="F41" i="161"/>
  <c r="F40" i="161"/>
  <c r="F39" i="161"/>
  <c r="F38" i="161"/>
  <c r="F36" i="161"/>
  <c r="F35" i="161"/>
  <c r="F34" i="161"/>
  <c r="F33" i="161"/>
  <c r="F32" i="161"/>
  <c r="F31" i="161"/>
  <c r="F30" i="161"/>
  <c r="D29" i="161"/>
  <c r="I29" i="161"/>
  <c r="F29" i="161"/>
  <c r="D28" i="161"/>
  <c r="D27" i="161"/>
  <c r="I27" i="161"/>
  <c r="F27" i="161"/>
  <c r="D26" i="161"/>
  <c r="I26" i="161"/>
  <c r="F26" i="161"/>
  <c r="D25" i="161"/>
  <c r="F25" i="161" s="1"/>
  <c r="I25" i="161"/>
  <c r="D24" i="161"/>
  <c r="D23" i="161"/>
  <c r="I23" i="161"/>
  <c r="F23" i="161"/>
  <c r="D22" i="161"/>
  <c r="F22" i="161"/>
  <c r="D21" i="161"/>
  <c r="I21" i="161"/>
  <c r="F21" i="161"/>
  <c r="D20" i="161"/>
  <c r="D19" i="161"/>
  <c r="I19" i="161"/>
  <c r="J19" i="161" s="1"/>
  <c r="F19" i="161"/>
  <c r="D18" i="161"/>
  <c r="F18" i="161"/>
  <c r="D17" i="161"/>
  <c r="I17" i="161" s="1"/>
  <c r="D16" i="161"/>
  <c r="I16" i="161" s="1"/>
  <c r="D15" i="161"/>
  <c r="F15" i="161" s="1"/>
  <c r="I15" i="161"/>
  <c r="J15" i="161" s="1"/>
  <c r="D14" i="161"/>
  <c r="I14" i="161" s="1"/>
  <c r="J14" i="161" s="1"/>
  <c r="F14" i="161"/>
  <c r="D13" i="161"/>
  <c r="I13" i="161"/>
  <c r="F13" i="161"/>
  <c r="D12" i="161"/>
  <c r="D11" i="161"/>
  <c r="I11" i="161"/>
  <c r="F11" i="161"/>
  <c r="D10" i="161"/>
  <c r="I10" i="161"/>
  <c r="F10" i="161"/>
  <c r="D9" i="161"/>
  <c r="F9" i="161" s="1"/>
  <c r="I9" i="161"/>
  <c r="D8" i="161"/>
  <c r="D7" i="161"/>
  <c r="I7" i="161"/>
  <c r="F7" i="161"/>
  <c r="D6" i="161"/>
  <c r="F6" i="161"/>
  <c r="D5" i="161"/>
  <c r="I5" i="161"/>
  <c r="F5" i="161"/>
  <c r="H115" i="161"/>
  <c r="H114" i="161"/>
  <c r="H113" i="161"/>
  <c r="H112" i="161"/>
  <c r="H111" i="161"/>
  <c r="H110" i="161"/>
  <c r="H109" i="161"/>
  <c r="H108" i="161"/>
  <c r="H107" i="161"/>
  <c r="H106" i="161"/>
  <c r="H105" i="161"/>
  <c r="J105" i="161"/>
  <c r="H104" i="161"/>
  <c r="J104" i="161"/>
  <c r="H103" i="161"/>
  <c r="H102" i="161"/>
  <c r="J102" i="161"/>
  <c r="H101" i="161"/>
  <c r="H100" i="161"/>
  <c r="J100" i="161" s="1"/>
  <c r="H99" i="161"/>
  <c r="H98" i="161"/>
  <c r="H97" i="161"/>
  <c r="J97" i="161" s="1"/>
  <c r="H96" i="161"/>
  <c r="J96" i="161"/>
  <c r="H95" i="161"/>
  <c r="J95" i="161"/>
  <c r="H94" i="161"/>
  <c r="J94" i="161" s="1"/>
  <c r="H93" i="161"/>
  <c r="H92" i="161"/>
  <c r="J92" i="161"/>
  <c r="H91" i="161"/>
  <c r="J91" i="161"/>
  <c r="H90" i="161"/>
  <c r="H89" i="161"/>
  <c r="J89" i="161"/>
  <c r="H88" i="161"/>
  <c r="J88" i="161"/>
  <c r="H87" i="161"/>
  <c r="H86" i="161"/>
  <c r="J86" i="161" s="1"/>
  <c r="H85" i="161"/>
  <c r="H84" i="161"/>
  <c r="J84" i="161"/>
  <c r="H83" i="161"/>
  <c r="H82" i="161"/>
  <c r="H81" i="161"/>
  <c r="J81" i="161" s="1"/>
  <c r="H80" i="161"/>
  <c r="J80" i="161"/>
  <c r="H79" i="161"/>
  <c r="J79" i="161"/>
  <c r="H78" i="161"/>
  <c r="J78" i="161"/>
  <c r="H77" i="161"/>
  <c r="H76" i="161"/>
  <c r="J76" i="161"/>
  <c r="H75" i="161"/>
  <c r="J75" i="161" s="1"/>
  <c r="H74" i="161"/>
  <c r="H73" i="161"/>
  <c r="J73" i="161"/>
  <c r="H72" i="161"/>
  <c r="J72" i="161"/>
  <c r="H71" i="161"/>
  <c r="H70" i="161"/>
  <c r="J70" i="161"/>
  <c r="H69" i="161"/>
  <c r="H68" i="161"/>
  <c r="J68" i="161" s="1"/>
  <c r="H67" i="161"/>
  <c r="H66" i="161"/>
  <c r="H65" i="161"/>
  <c r="J65" i="161" s="1"/>
  <c r="H64" i="161"/>
  <c r="J64" i="161" s="1"/>
  <c r="H63" i="161"/>
  <c r="J63" i="161"/>
  <c r="H62" i="161"/>
  <c r="J62" i="161" s="1"/>
  <c r="H61" i="161"/>
  <c r="H60" i="161"/>
  <c r="J60" i="161"/>
  <c r="H59" i="161"/>
  <c r="J59" i="161"/>
  <c r="H58" i="161"/>
  <c r="H57" i="161"/>
  <c r="H56" i="161"/>
  <c r="J56" i="161"/>
  <c r="H55" i="161"/>
  <c r="H54" i="161"/>
  <c r="J54" i="161" s="1"/>
  <c r="H53" i="161"/>
  <c r="H52" i="161"/>
  <c r="J52" i="161"/>
  <c r="H51" i="161"/>
  <c r="H50" i="161"/>
  <c r="H49" i="161"/>
  <c r="H48" i="161"/>
  <c r="J48" i="161" s="1"/>
  <c r="H47" i="161"/>
  <c r="J47" i="161"/>
  <c r="H46" i="161"/>
  <c r="J46" i="161"/>
  <c r="H45" i="161"/>
  <c r="J45" i="161"/>
  <c r="H44" i="161"/>
  <c r="J44" i="161"/>
  <c r="H43" i="161"/>
  <c r="J43" i="161" s="1"/>
  <c r="H42" i="161"/>
  <c r="H41" i="161"/>
  <c r="J41" i="161" s="1"/>
  <c r="H40" i="161"/>
  <c r="J40" i="161"/>
  <c r="H39" i="161"/>
  <c r="H38" i="161"/>
  <c r="J38" i="161" s="1"/>
  <c r="H37" i="161"/>
  <c r="H36" i="161"/>
  <c r="J36" i="161"/>
  <c r="H35" i="161"/>
  <c r="J35" i="161" s="1"/>
  <c r="H34" i="161"/>
  <c r="H33" i="161"/>
  <c r="J33" i="161"/>
  <c r="H32" i="161"/>
  <c r="J32" i="161" s="1"/>
  <c r="H31" i="161"/>
  <c r="J31" i="161"/>
  <c r="H30" i="161"/>
  <c r="J30" i="161" s="1"/>
  <c r="H29" i="161"/>
  <c r="J29" i="161" s="1"/>
  <c r="H28" i="161"/>
  <c r="H27" i="161"/>
  <c r="J27" i="161"/>
  <c r="H26" i="161"/>
  <c r="J26" i="161" s="1"/>
  <c r="H25" i="161"/>
  <c r="J25" i="161" s="1"/>
  <c r="H24" i="161"/>
  <c r="H23" i="161"/>
  <c r="H22" i="161"/>
  <c r="H21" i="161"/>
  <c r="J21" i="161" s="1"/>
  <c r="H20" i="161"/>
  <c r="H19" i="161"/>
  <c r="H18" i="161"/>
  <c r="H17" i="161"/>
  <c r="J17" i="161" s="1"/>
  <c r="H16" i="161"/>
  <c r="J16" i="161" s="1"/>
  <c r="H15" i="161"/>
  <c r="H14" i="161"/>
  <c r="H13" i="161"/>
  <c r="J13" i="161"/>
  <c r="H12" i="161"/>
  <c r="H11" i="161"/>
  <c r="J11" i="161" s="1"/>
  <c r="H10" i="161"/>
  <c r="J10" i="161" s="1"/>
  <c r="H9" i="161"/>
  <c r="J9" i="161" s="1"/>
  <c r="H8" i="161"/>
  <c r="H7" i="161"/>
  <c r="H6" i="161"/>
  <c r="H5" i="161"/>
  <c r="J5" i="161" s="1"/>
  <c r="C106" i="162"/>
  <c r="C107" i="162"/>
  <c r="C108" i="162" s="1"/>
  <c r="D70" i="162"/>
  <c r="I70" i="162" s="1"/>
  <c r="J70" i="162" s="1"/>
  <c r="D71" i="162"/>
  <c r="I71" i="162"/>
  <c r="D72" i="162"/>
  <c r="I72" i="162"/>
  <c r="D73" i="162"/>
  <c r="I73" i="162"/>
  <c r="D74" i="162"/>
  <c r="I74" i="162" s="1"/>
  <c r="J74" i="162" s="1"/>
  <c r="D75" i="162"/>
  <c r="D76" i="162"/>
  <c r="I76" i="162" s="1"/>
  <c r="J76" i="162" s="1"/>
  <c r="D77" i="162"/>
  <c r="I77" i="162"/>
  <c r="D78" i="162"/>
  <c r="I78" i="162"/>
  <c r="D79" i="162"/>
  <c r="D80" i="162"/>
  <c r="I80" i="162" s="1"/>
  <c r="D81" i="162"/>
  <c r="I81" i="162" s="1"/>
  <c r="J81" i="162" s="1"/>
  <c r="D82" i="162"/>
  <c r="I82" i="162" s="1"/>
  <c r="D83" i="162"/>
  <c r="I83" i="162"/>
  <c r="D84" i="162"/>
  <c r="F84" i="162" s="1"/>
  <c r="I84" i="162"/>
  <c r="D85" i="162"/>
  <c r="I85" i="162"/>
  <c r="D86" i="162"/>
  <c r="I86" i="162" s="1"/>
  <c r="D87" i="162"/>
  <c r="I87" i="162"/>
  <c r="J87" i="162" s="1"/>
  <c r="D88" i="162"/>
  <c r="I88" i="162"/>
  <c r="D89" i="162"/>
  <c r="I89" i="162"/>
  <c r="D90" i="162"/>
  <c r="I90" i="162" s="1"/>
  <c r="D91" i="162"/>
  <c r="F91" i="162" s="1"/>
  <c r="I91" i="162"/>
  <c r="D92" i="162"/>
  <c r="D93" i="162"/>
  <c r="I93" i="162"/>
  <c r="D94" i="162"/>
  <c r="I94" i="162"/>
  <c r="D95" i="162"/>
  <c r="I95" i="162"/>
  <c r="J95" i="162" s="1"/>
  <c r="D96" i="162"/>
  <c r="D97" i="162"/>
  <c r="I97" i="162" s="1"/>
  <c r="J97" i="162" s="1"/>
  <c r="D98" i="162"/>
  <c r="I98" i="162" s="1"/>
  <c r="D99" i="162"/>
  <c r="I99" i="162"/>
  <c r="D100" i="162"/>
  <c r="I100" i="162"/>
  <c r="J100" i="162" s="1"/>
  <c r="D101" i="162"/>
  <c r="I101" i="162"/>
  <c r="D102" i="162"/>
  <c r="I102" i="162" s="1"/>
  <c r="J102" i="162" s="1"/>
  <c r="D103" i="162"/>
  <c r="I103" i="162" s="1"/>
  <c r="J103" i="162" s="1"/>
  <c r="D104" i="162"/>
  <c r="I104" i="162" s="1"/>
  <c r="J104" i="162" s="1"/>
  <c r="D105" i="162"/>
  <c r="F105" i="162" s="1"/>
  <c r="I105" i="162"/>
  <c r="D30" i="162"/>
  <c r="I30" i="162"/>
  <c r="D31" i="162"/>
  <c r="D32" i="162"/>
  <c r="I32" i="162" s="1"/>
  <c r="D33" i="162"/>
  <c r="I33" i="162"/>
  <c r="D34" i="162"/>
  <c r="I34" i="162"/>
  <c r="D35" i="162"/>
  <c r="D36" i="162"/>
  <c r="I36" i="162" s="1"/>
  <c r="J36" i="162" s="1"/>
  <c r="D37" i="162"/>
  <c r="I37" i="162" s="1"/>
  <c r="J37" i="162" s="1"/>
  <c r="D38" i="162"/>
  <c r="F38" i="162" s="1"/>
  <c r="I38" i="162"/>
  <c r="D39" i="162"/>
  <c r="D40" i="162"/>
  <c r="I40" i="162" s="1"/>
  <c r="D41" i="162"/>
  <c r="I41" i="162"/>
  <c r="D42" i="162"/>
  <c r="I42" i="162"/>
  <c r="J42" i="162" s="1"/>
  <c r="D43" i="162"/>
  <c r="D44" i="162"/>
  <c r="I44" i="162" s="1"/>
  <c r="J44" i="162" s="1"/>
  <c r="D45" i="162"/>
  <c r="I45" i="162" s="1"/>
  <c r="D46" i="162"/>
  <c r="I46" i="162"/>
  <c r="D47" i="162"/>
  <c r="D48" i="162"/>
  <c r="I48" i="162" s="1"/>
  <c r="D49" i="162"/>
  <c r="I49" i="162"/>
  <c r="D50" i="162"/>
  <c r="I50" i="162"/>
  <c r="D51" i="162"/>
  <c r="D52" i="162"/>
  <c r="I52" i="162" s="1"/>
  <c r="J52" i="162" s="1"/>
  <c r="D53" i="162"/>
  <c r="F53" i="162" s="1"/>
  <c r="D54" i="162"/>
  <c r="F54" i="162" s="1"/>
  <c r="I54" i="162"/>
  <c r="D55" i="162"/>
  <c r="D56" i="162"/>
  <c r="I56" i="162" s="1"/>
  <c r="D57" i="162"/>
  <c r="I57" i="162"/>
  <c r="D58" i="162"/>
  <c r="I58" i="162"/>
  <c r="J58" i="162" s="1"/>
  <c r="D59" i="162"/>
  <c r="D60" i="162"/>
  <c r="I60" i="162" s="1"/>
  <c r="J60" i="162" s="1"/>
  <c r="D61" i="162"/>
  <c r="I61" i="162" s="1"/>
  <c r="D62" i="162"/>
  <c r="I62" i="162"/>
  <c r="D63" i="162"/>
  <c r="D64" i="162"/>
  <c r="I64" i="162" s="1"/>
  <c r="D65" i="162"/>
  <c r="I65" i="162"/>
  <c r="D66" i="162"/>
  <c r="I66" i="162"/>
  <c r="D67" i="162"/>
  <c r="D68" i="162"/>
  <c r="I68" i="162" s="1"/>
  <c r="J68" i="162" s="1"/>
  <c r="D69" i="162"/>
  <c r="F69" i="162" s="1"/>
  <c r="H117" i="162"/>
  <c r="H118" i="162"/>
  <c r="H119" i="162"/>
  <c r="H116" i="162"/>
  <c r="F103" i="162"/>
  <c r="F101" i="162"/>
  <c r="F99" i="162"/>
  <c r="F98" i="162"/>
  <c r="F97" i="162"/>
  <c r="F96" i="162"/>
  <c r="F95" i="162"/>
  <c r="F94" i="162"/>
  <c r="F93" i="162"/>
  <c r="F90" i="162"/>
  <c r="F89" i="162"/>
  <c r="F88" i="162"/>
  <c r="F87" i="162"/>
  <c r="F86" i="162"/>
  <c r="F85" i="162"/>
  <c r="F82" i="162"/>
  <c r="F81" i="162"/>
  <c r="F80" i="162"/>
  <c r="F79" i="162"/>
  <c r="F78" i="162"/>
  <c r="F77" i="162"/>
  <c r="F74" i="162"/>
  <c r="F73" i="162"/>
  <c r="F72" i="162"/>
  <c r="F71" i="162"/>
  <c r="F66" i="162"/>
  <c r="F65" i="162"/>
  <c r="F64" i="162"/>
  <c r="F63" i="162"/>
  <c r="F62" i="162"/>
  <c r="F58" i="162"/>
  <c r="F57" i="162"/>
  <c r="F56" i="162"/>
  <c r="F55" i="162"/>
  <c r="F50" i="162"/>
  <c r="F49" i="162"/>
  <c r="F48" i="162"/>
  <c r="F46" i="162"/>
  <c r="F45" i="162"/>
  <c r="F42" i="162"/>
  <c r="F41" i="162"/>
  <c r="F40" i="162"/>
  <c r="F39" i="162"/>
  <c r="F37" i="162"/>
  <c r="F34" i="162"/>
  <c r="F33" i="162"/>
  <c r="F32" i="162"/>
  <c r="F31" i="162"/>
  <c r="F30" i="162"/>
  <c r="D29" i="162"/>
  <c r="F29" i="162" s="1"/>
  <c r="D28" i="162"/>
  <c r="I28" i="162" s="1"/>
  <c r="J28" i="162" s="1"/>
  <c r="F28" i="162"/>
  <c r="D27" i="162"/>
  <c r="D26" i="162"/>
  <c r="F26" i="162" s="1"/>
  <c r="I26" i="162"/>
  <c r="D25" i="162"/>
  <c r="I25" i="162"/>
  <c r="F25" i="162"/>
  <c r="D24" i="162"/>
  <c r="F24" i="162" s="1"/>
  <c r="I24" i="162"/>
  <c r="D23" i="162"/>
  <c r="F23" i="162" s="1"/>
  <c r="I23" i="162"/>
  <c r="D22" i="162"/>
  <c r="I22" i="162"/>
  <c r="D21" i="162"/>
  <c r="I21" i="162" s="1"/>
  <c r="J21" i="162" s="1"/>
  <c r="F21" i="162"/>
  <c r="D20" i="162"/>
  <c r="I20" i="162"/>
  <c r="F20" i="162"/>
  <c r="D19" i="162"/>
  <c r="D18" i="162"/>
  <c r="I18" i="162" s="1"/>
  <c r="D17" i="162"/>
  <c r="I17" i="162"/>
  <c r="J17" i="162" s="1"/>
  <c r="F17" i="162"/>
  <c r="D16" i="162"/>
  <c r="F16" i="162" s="1"/>
  <c r="I16" i="162"/>
  <c r="D15" i="162"/>
  <c r="I15" i="162" s="1"/>
  <c r="J15" i="162" s="1"/>
  <c r="D14" i="162"/>
  <c r="I14" i="162" s="1"/>
  <c r="J14" i="162" s="1"/>
  <c r="D13" i="162"/>
  <c r="F13" i="162" s="1"/>
  <c r="D12" i="162"/>
  <c r="I12" i="162" s="1"/>
  <c r="J12" i="162" s="1"/>
  <c r="F12" i="162"/>
  <c r="D11" i="162"/>
  <c r="D10" i="162"/>
  <c r="F10" i="162" s="1"/>
  <c r="I10" i="162"/>
  <c r="D9" i="162"/>
  <c r="I9" i="162"/>
  <c r="F9" i="162"/>
  <c r="D8" i="162"/>
  <c r="F8" i="162" s="1"/>
  <c r="I8" i="162"/>
  <c r="D7" i="162"/>
  <c r="F7" i="162" s="1"/>
  <c r="I7" i="162"/>
  <c r="D6" i="162"/>
  <c r="I6" i="162"/>
  <c r="J6" i="162" s="1"/>
  <c r="D5" i="162"/>
  <c r="I5" i="162" s="1"/>
  <c r="J5" i="162" s="1"/>
  <c r="F5" i="162"/>
  <c r="H115" i="162"/>
  <c r="H114" i="162"/>
  <c r="H113" i="162"/>
  <c r="H112" i="162"/>
  <c r="H111" i="162"/>
  <c r="H110" i="162"/>
  <c r="H109" i="162"/>
  <c r="H108" i="162"/>
  <c r="H107" i="162"/>
  <c r="H106" i="162"/>
  <c r="H105" i="162"/>
  <c r="J105" i="162"/>
  <c r="H104" i="162"/>
  <c r="H103" i="162"/>
  <c r="H102" i="162"/>
  <c r="H101" i="162"/>
  <c r="J101" i="162"/>
  <c r="H100" i="162"/>
  <c r="H99" i="162"/>
  <c r="J99" i="162"/>
  <c r="H98" i="162"/>
  <c r="J98" i="162" s="1"/>
  <c r="H97" i="162"/>
  <c r="H96" i="162"/>
  <c r="H95" i="162"/>
  <c r="H94" i="162"/>
  <c r="J94" i="162" s="1"/>
  <c r="H93" i="162"/>
  <c r="J93" i="162"/>
  <c r="H92" i="162"/>
  <c r="H91" i="162"/>
  <c r="J91" i="162"/>
  <c r="H90" i="162"/>
  <c r="J90" i="162" s="1"/>
  <c r="H89" i="162"/>
  <c r="J89" i="162"/>
  <c r="H88" i="162"/>
  <c r="J88" i="162" s="1"/>
  <c r="H87" i="162"/>
  <c r="H86" i="162"/>
  <c r="J86" i="162"/>
  <c r="H85" i="162"/>
  <c r="J85" i="162"/>
  <c r="H84" i="162"/>
  <c r="J84" i="162" s="1"/>
  <c r="H83" i="162"/>
  <c r="J83" i="162"/>
  <c r="H82" i="162"/>
  <c r="J82" i="162" s="1"/>
  <c r="H81" i="162"/>
  <c r="H80" i="162"/>
  <c r="H79" i="162"/>
  <c r="H78" i="162"/>
  <c r="J78" i="162"/>
  <c r="H77" i="162"/>
  <c r="J77" i="162"/>
  <c r="H76" i="162"/>
  <c r="H75" i="162"/>
  <c r="H74" i="162"/>
  <c r="H73" i="162"/>
  <c r="J73" i="162"/>
  <c r="H72" i="162"/>
  <c r="J72" i="162" s="1"/>
  <c r="H71" i="162"/>
  <c r="J71" i="162" s="1"/>
  <c r="H70" i="162"/>
  <c r="H69" i="162"/>
  <c r="H68" i="162"/>
  <c r="H67" i="162"/>
  <c r="H66" i="162"/>
  <c r="H65" i="162"/>
  <c r="J65" i="162" s="1"/>
  <c r="H64" i="162"/>
  <c r="H63" i="162"/>
  <c r="H62" i="162"/>
  <c r="J62" i="162"/>
  <c r="H61" i="162"/>
  <c r="J61" i="162"/>
  <c r="H60" i="162"/>
  <c r="H59" i="162"/>
  <c r="H58" i="162"/>
  <c r="H57" i="162"/>
  <c r="J57" i="162"/>
  <c r="H56" i="162"/>
  <c r="H55" i="162"/>
  <c r="H54" i="162"/>
  <c r="J54" i="162"/>
  <c r="H53" i="162"/>
  <c r="H52" i="162"/>
  <c r="H51" i="162"/>
  <c r="H50" i="162"/>
  <c r="H49" i="162"/>
  <c r="J49" i="162" s="1"/>
  <c r="H48" i="162"/>
  <c r="H47" i="162"/>
  <c r="H46" i="162"/>
  <c r="J46" i="162"/>
  <c r="H45" i="162"/>
  <c r="J45" i="162"/>
  <c r="H44" i="162"/>
  <c r="H43" i="162"/>
  <c r="H42" i="162"/>
  <c r="H41" i="162"/>
  <c r="J41" i="162"/>
  <c r="H40" i="162"/>
  <c r="J40" i="162"/>
  <c r="H39" i="162"/>
  <c r="H38" i="162"/>
  <c r="J38" i="162"/>
  <c r="H37" i="162"/>
  <c r="H36" i="162"/>
  <c r="H35" i="162"/>
  <c r="H34" i="162"/>
  <c r="H33" i="162"/>
  <c r="J33" i="162" s="1"/>
  <c r="H32" i="162"/>
  <c r="H31" i="162"/>
  <c r="H30" i="162"/>
  <c r="J30" i="162" s="1"/>
  <c r="H29" i="162"/>
  <c r="H28" i="162"/>
  <c r="H27" i="162"/>
  <c r="H26" i="162"/>
  <c r="J26" i="162" s="1"/>
  <c r="H25" i="162"/>
  <c r="J25" i="162"/>
  <c r="H24" i="162"/>
  <c r="J24" i="162" s="1"/>
  <c r="H23" i="162"/>
  <c r="J23" i="162" s="1"/>
  <c r="H22" i="162"/>
  <c r="J22" i="162"/>
  <c r="H21" i="162"/>
  <c r="H20" i="162"/>
  <c r="J20" i="162" s="1"/>
  <c r="H19" i="162"/>
  <c r="H18" i="162"/>
  <c r="H17" i="162"/>
  <c r="H16" i="162"/>
  <c r="J16" i="162" s="1"/>
  <c r="H15" i="162"/>
  <c r="H14" i="162"/>
  <c r="H13" i="162"/>
  <c r="H12" i="162"/>
  <c r="H11" i="162"/>
  <c r="H10" i="162"/>
  <c r="J10" i="162" s="1"/>
  <c r="H9" i="162"/>
  <c r="J9" i="162"/>
  <c r="H8" i="162"/>
  <c r="J8" i="162"/>
  <c r="H7" i="162"/>
  <c r="J7" i="162" s="1"/>
  <c r="H6" i="162"/>
  <c r="H5" i="162"/>
  <c r="C106" i="163"/>
  <c r="C107" i="163" s="1"/>
  <c r="C108" i="163"/>
  <c r="C109" i="163"/>
  <c r="C110" i="163" s="1"/>
  <c r="D70" i="163"/>
  <c r="D71" i="163"/>
  <c r="I71" i="163"/>
  <c r="D72" i="163"/>
  <c r="I72" i="163"/>
  <c r="D73" i="163"/>
  <c r="I73" i="163" s="1"/>
  <c r="D74" i="163"/>
  <c r="F74" i="163" s="1"/>
  <c r="D75" i="163"/>
  <c r="I75" i="163" s="1"/>
  <c r="D76" i="163"/>
  <c r="F76" i="163" s="1"/>
  <c r="I76" i="163"/>
  <c r="D77" i="163"/>
  <c r="F77" i="163" s="1"/>
  <c r="D78" i="163"/>
  <c r="D79" i="163"/>
  <c r="I79" i="163"/>
  <c r="D80" i="163"/>
  <c r="I80" i="163"/>
  <c r="D81" i="163"/>
  <c r="I81" i="163" s="1"/>
  <c r="D82" i="163"/>
  <c r="I82" i="163" s="1"/>
  <c r="D83" i="163"/>
  <c r="I83" i="163" s="1"/>
  <c r="D84" i="163"/>
  <c r="I84" i="163"/>
  <c r="D85" i="163"/>
  <c r="D86" i="163"/>
  <c r="D87" i="163"/>
  <c r="I87" i="163"/>
  <c r="D88" i="163"/>
  <c r="I88" i="163"/>
  <c r="D89" i="163"/>
  <c r="I89" i="163" s="1"/>
  <c r="D90" i="163"/>
  <c r="F90" i="163" s="1"/>
  <c r="D91" i="163"/>
  <c r="I91" i="163" s="1"/>
  <c r="D92" i="163"/>
  <c r="I92" i="163"/>
  <c r="D93" i="163"/>
  <c r="F93" i="163" s="1"/>
  <c r="D94" i="163"/>
  <c r="D95" i="163"/>
  <c r="I95" i="163"/>
  <c r="D96" i="163"/>
  <c r="I96" i="163"/>
  <c r="D97" i="163"/>
  <c r="I97" i="163" s="1"/>
  <c r="D98" i="163"/>
  <c r="I98" i="163" s="1"/>
  <c r="D99" i="163"/>
  <c r="I99" i="163" s="1"/>
  <c r="D100" i="163"/>
  <c r="I100" i="163"/>
  <c r="D101" i="163"/>
  <c r="D102" i="163"/>
  <c r="D103" i="163"/>
  <c r="I103" i="163"/>
  <c r="D104" i="163"/>
  <c r="I104" i="163"/>
  <c r="D105" i="163"/>
  <c r="I105" i="163" s="1"/>
  <c r="D108" i="163"/>
  <c r="F108" i="163" s="1"/>
  <c r="D30" i="163"/>
  <c r="F30" i="163" s="1"/>
  <c r="D31" i="163"/>
  <c r="I31" i="163"/>
  <c r="D32" i="163"/>
  <c r="I32" i="163"/>
  <c r="D33" i="163"/>
  <c r="I33" i="163" s="1"/>
  <c r="D34" i="163"/>
  <c r="I34" i="163" s="1"/>
  <c r="D35" i="163"/>
  <c r="I35" i="163" s="1"/>
  <c r="D36" i="163"/>
  <c r="I36" i="163"/>
  <c r="D37" i="163"/>
  <c r="D38" i="163"/>
  <c r="F38" i="163" s="1"/>
  <c r="I38" i="163"/>
  <c r="D39" i="163"/>
  <c r="I39" i="163"/>
  <c r="D40" i="163"/>
  <c r="I40" i="163"/>
  <c r="D41" i="163"/>
  <c r="I41" i="163" s="1"/>
  <c r="D42" i="163"/>
  <c r="D43" i="163"/>
  <c r="I43" i="163" s="1"/>
  <c r="D44" i="163"/>
  <c r="I44" i="163" s="1"/>
  <c r="J44" i="163" s="1"/>
  <c r="D45" i="163"/>
  <c r="F45" i="163" s="1"/>
  <c r="D46" i="163"/>
  <c r="F46" i="163" s="1"/>
  <c r="I46" i="163"/>
  <c r="D47" i="163"/>
  <c r="I47" i="163"/>
  <c r="D48" i="163"/>
  <c r="I48" i="163"/>
  <c r="D49" i="163"/>
  <c r="I49" i="163" s="1"/>
  <c r="D50" i="163"/>
  <c r="I50" i="163" s="1"/>
  <c r="D51" i="163"/>
  <c r="I51" i="163" s="1"/>
  <c r="D52" i="163"/>
  <c r="D53" i="163"/>
  <c r="F53" i="163" s="1"/>
  <c r="I53" i="163"/>
  <c r="D54" i="163"/>
  <c r="F54" i="163" s="1"/>
  <c r="D55" i="163"/>
  <c r="I55" i="163"/>
  <c r="D56" i="163"/>
  <c r="I56" i="163"/>
  <c r="D57" i="163"/>
  <c r="I57" i="163" s="1"/>
  <c r="D58" i="163"/>
  <c r="D59" i="163"/>
  <c r="I59" i="163" s="1"/>
  <c r="D60" i="163"/>
  <c r="I60" i="163" s="1"/>
  <c r="J60" i="163" s="1"/>
  <c r="D61" i="163"/>
  <c r="F61" i="163" s="1"/>
  <c r="I61" i="163"/>
  <c r="J61" i="163" s="1"/>
  <c r="D62" i="163"/>
  <c r="F62" i="163" s="1"/>
  <c r="D63" i="163"/>
  <c r="I63" i="163"/>
  <c r="D64" i="163"/>
  <c r="I64" i="163"/>
  <c r="D65" i="163"/>
  <c r="I65" i="163" s="1"/>
  <c r="D66" i="163"/>
  <c r="I66" i="163" s="1"/>
  <c r="D67" i="163"/>
  <c r="I67" i="163" s="1"/>
  <c r="D68" i="163"/>
  <c r="I68" i="163"/>
  <c r="D69" i="163"/>
  <c r="I69" i="163" s="1"/>
  <c r="J69" i="163" s="1"/>
  <c r="H118" i="163"/>
  <c r="H119" i="163"/>
  <c r="H117" i="163"/>
  <c r="H116" i="163"/>
  <c r="F105" i="163"/>
  <c r="F104" i="163"/>
  <c r="F103" i="163"/>
  <c r="F100" i="163"/>
  <c r="F99" i="163"/>
  <c r="F98" i="163"/>
  <c r="F96" i="163"/>
  <c r="F95" i="163"/>
  <c r="F92" i="163"/>
  <c r="F91" i="163"/>
  <c r="F88" i="163"/>
  <c r="F87" i="163"/>
  <c r="F84" i="163"/>
  <c r="F83" i="163"/>
  <c r="F82" i="163"/>
  <c r="F80" i="163"/>
  <c r="F79" i="163"/>
  <c r="F75" i="163"/>
  <c r="F72" i="163"/>
  <c r="F71" i="163"/>
  <c r="F68" i="163"/>
  <c r="F67" i="163"/>
  <c r="F64" i="163"/>
  <c r="F63" i="163"/>
  <c r="F60" i="163"/>
  <c r="F57" i="163"/>
  <c r="F56" i="163"/>
  <c r="F55" i="163"/>
  <c r="F51" i="163"/>
  <c r="F48" i="163"/>
  <c r="F47" i="163"/>
  <c r="F44" i="163"/>
  <c r="F43" i="163"/>
  <c r="F40" i="163"/>
  <c r="F39" i="163"/>
  <c r="F36" i="163"/>
  <c r="F35" i="163"/>
  <c r="F32" i="163"/>
  <c r="F31" i="163"/>
  <c r="D29" i="163"/>
  <c r="I29" i="163"/>
  <c r="F29" i="163"/>
  <c r="D28" i="163"/>
  <c r="I28" i="163"/>
  <c r="F28" i="163"/>
  <c r="D27" i="163"/>
  <c r="I27" i="163" s="1"/>
  <c r="J27" i="163" s="1"/>
  <c r="F27" i="163"/>
  <c r="D26" i="163"/>
  <c r="I26" i="163" s="1"/>
  <c r="J26" i="163" s="1"/>
  <c r="D25" i="163"/>
  <c r="I25" i="163" s="1"/>
  <c r="D24" i="163"/>
  <c r="I24" i="163" s="1"/>
  <c r="F24" i="163"/>
  <c r="D23" i="163"/>
  <c r="I23" i="163" s="1"/>
  <c r="D22" i="163"/>
  <c r="F22" i="163" s="1"/>
  <c r="D21" i="163"/>
  <c r="I21" i="163" s="1"/>
  <c r="J21" i="163" s="1"/>
  <c r="F21" i="163"/>
  <c r="D20" i="163"/>
  <c r="D19" i="163"/>
  <c r="F19" i="163" s="1"/>
  <c r="D18" i="163"/>
  <c r="I18" i="163" s="1"/>
  <c r="F18" i="163"/>
  <c r="D17" i="163"/>
  <c r="D16" i="163"/>
  <c r="I16" i="163" s="1"/>
  <c r="J16" i="163" s="1"/>
  <c r="D15" i="163"/>
  <c r="I15" i="163"/>
  <c r="J15" i="163" s="1"/>
  <c r="F15" i="163"/>
  <c r="D14" i="163"/>
  <c r="I14" i="163" s="1"/>
  <c r="J14" i="163" s="1"/>
  <c r="D13" i="163"/>
  <c r="I13" i="163" s="1"/>
  <c r="J13" i="163" s="1"/>
  <c r="D12" i="163"/>
  <c r="I12" i="163"/>
  <c r="D11" i="163"/>
  <c r="I11" i="163"/>
  <c r="F11" i="163"/>
  <c r="D10" i="163"/>
  <c r="I10" i="163" s="1"/>
  <c r="J10" i="163" s="1"/>
  <c r="F10" i="163"/>
  <c r="D9" i="163"/>
  <c r="I9" i="163" s="1"/>
  <c r="D8" i="163"/>
  <c r="I8" i="163" s="1"/>
  <c r="J8" i="163" s="1"/>
  <c r="D7" i="163"/>
  <c r="I7" i="163"/>
  <c r="F7" i="163"/>
  <c r="D6" i="163"/>
  <c r="I6" i="163" s="1"/>
  <c r="J6" i="163" s="1"/>
  <c r="F6" i="163"/>
  <c r="D5" i="163"/>
  <c r="I5" i="163" s="1"/>
  <c r="J5" i="163" s="1"/>
  <c r="H115" i="163"/>
  <c r="H114" i="163"/>
  <c r="H113" i="163"/>
  <c r="H112" i="163"/>
  <c r="H111" i="163"/>
  <c r="H110" i="163"/>
  <c r="H109" i="163"/>
  <c r="H108" i="163"/>
  <c r="H107" i="163"/>
  <c r="H106" i="163"/>
  <c r="H105" i="163"/>
  <c r="J105" i="163"/>
  <c r="H104" i="163"/>
  <c r="J104" i="163"/>
  <c r="H103" i="163"/>
  <c r="J103" i="163" s="1"/>
  <c r="H102" i="163"/>
  <c r="H101" i="163"/>
  <c r="H100" i="163"/>
  <c r="J100" i="163"/>
  <c r="H99" i="163"/>
  <c r="J99" i="163" s="1"/>
  <c r="H98" i="163"/>
  <c r="J98" i="163"/>
  <c r="H97" i="163"/>
  <c r="J97" i="163"/>
  <c r="H96" i="163"/>
  <c r="J96" i="163"/>
  <c r="H95" i="163"/>
  <c r="J95" i="163" s="1"/>
  <c r="H94" i="163"/>
  <c r="H93" i="163"/>
  <c r="H92" i="163"/>
  <c r="J92" i="163"/>
  <c r="H91" i="163"/>
  <c r="J91" i="163" s="1"/>
  <c r="H90" i="163"/>
  <c r="H89" i="163"/>
  <c r="J89" i="163"/>
  <c r="H88" i="163"/>
  <c r="J88" i="163"/>
  <c r="H87" i="163"/>
  <c r="J87" i="163" s="1"/>
  <c r="H86" i="163"/>
  <c r="H85" i="163"/>
  <c r="H84" i="163"/>
  <c r="J84" i="163"/>
  <c r="H83" i="163"/>
  <c r="J83" i="163" s="1"/>
  <c r="H82" i="163"/>
  <c r="J82" i="163"/>
  <c r="H81" i="163"/>
  <c r="J81" i="163"/>
  <c r="H80" i="163"/>
  <c r="J80" i="163"/>
  <c r="H79" i="163"/>
  <c r="J79" i="163" s="1"/>
  <c r="H78" i="163"/>
  <c r="H77" i="163"/>
  <c r="H76" i="163"/>
  <c r="J76" i="163"/>
  <c r="H75" i="163"/>
  <c r="J75" i="163" s="1"/>
  <c r="H74" i="163"/>
  <c r="H73" i="163"/>
  <c r="J73" i="163"/>
  <c r="H72" i="163"/>
  <c r="J72" i="163"/>
  <c r="H71" i="163"/>
  <c r="J71" i="163" s="1"/>
  <c r="H70" i="163"/>
  <c r="H69" i="163"/>
  <c r="H68" i="163"/>
  <c r="J68" i="163"/>
  <c r="H67" i="163"/>
  <c r="J67" i="163" s="1"/>
  <c r="H66" i="163"/>
  <c r="J66" i="163"/>
  <c r="H65" i="163"/>
  <c r="J65" i="163"/>
  <c r="H64" i="163"/>
  <c r="J64" i="163"/>
  <c r="H63" i="163"/>
  <c r="J63" i="163" s="1"/>
  <c r="H62" i="163"/>
  <c r="H61" i="163"/>
  <c r="H60" i="163"/>
  <c r="H59" i="163"/>
  <c r="J59" i="163" s="1"/>
  <c r="H58" i="163"/>
  <c r="H57" i="163"/>
  <c r="J57" i="163" s="1"/>
  <c r="H56" i="163"/>
  <c r="J56" i="163"/>
  <c r="H55" i="163"/>
  <c r="J55" i="163" s="1"/>
  <c r="H54" i="163"/>
  <c r="H53" i="163"/>
  <c r="J53" i="163" s="1"/>
  <c r="H52" i="163"/>
  <c r="H51" i="163"/>
  <c r="J51" i="163" s="1"/>
  <c r="H50" i="163"/>
  <c r="J50" i="163"/>
  <c r="H49" i="163"/>
  <c r="J49" i="163"/>
  <c r="H48" i="163"/>
  <c r="J48" i="163"/>
  <c r="H47" i="163"/>
  <c r="J47" i="163" s="1"/>
  <c r="H46" i="163"/>
  <c r="J46" i="163" s="1"/>
  <c r="H45" i="163"/>
  <c r="H44" i="163"/>
  <c r="H43" i="163"/>
  <c r="J43" i="163" s="1"/>
  <c r="H42" i="163"/>
  <c r="H41" i="163"/>
  <c r="J41" i="163" s="1"/>
  <c r="H40" i="163"/>
  <c r="J40" i="163"/>
  <c r="H39" i="163"/>
  <c r="J39" i="163" s="1"/>
  <c r="H38" i="163"/>
  <c r="J38" i="163" s="1"/>
  <c r="H37" i="163"/>
  <c r="H36" i="163"/>
  <c r="J36" i="163"/>
  <c r="H35" i="163"/>
  <c r="J35" i="163" s="1"/>
  <c r="H34" i="163"/>
  <c r="J34" i="163"/>
  <c r="H33" i="163"/>
  <c r="J33" i="163"/>
  <c r="H32" i="163"/>
  <c r="J32" i="163"/>
  <c r="H31" i="163"/>
  <c r="J31" i="163" s="1"/>
  <c r="H30" i="163"/>
  <c r="H29" i="163"/>
  <c r="J29" i="163" s="1"/>
  <c r="H28" i="163"/>
  <c r="J28" i="163"/>
  <c r="H27" i="163"/>
  <c r="H26" i="163"/>
  <c r="H25" i="163"/>
  <c r="J25" i="163" s="1"/>
  <c r="H24" i="163"/>
  <c r="J24" i="163"/>
  <c r="H23" i="163"/>
  <c r="J23" i="163" s="1"/>
  <c r="H22" i="163"/>
  <c r="H21" i="163"/>
  <c r="H20" i="163"/>
  <c r="H19" i="163"/>
  <c r="H18" i="163"/>
  <c r="J18" i="163"/>
  <c r="H17" i="163"/>
  <c r="H16" i="163"/>
  <c r="H15" i="163"/>
  <c r="H14" i="163"/>
  <c r="H13" i="163"/>
  <c r="H12" i="163"/>
  <c r="J12" i="163"/>
  <c r="H11" i="163"/>
  <c r="J11" i="163" s="1"/>
  <c r="H10" i="163"/>
  <c r="H9" i="163"/>
  <c r="J9" i="163"/>
  <c r="H8" i="163"/>
  <c r="H7" i="163"/>
  <c r="H6" i="163"/>
  <c r="H5" i="163"/>
  <c r="C106" i="164"/>
  <c r="C107" i="164"/>
  <c r="C108" i="164" s="1"/>
  <c r="D70" i="164"/>
  <c r="I70" i="164"/>
  <c r="J70" i="164" s="1"/>
  <c r="D71" i="164"/>
  <c r="I71" i="164"/>
  <c r="D72" i="164"/>
  <c r="D73" i="164"/>
  <c r="I73" i="164"/>
  <c r="D74" i="164"/>
  <c r="I74" i="164" s="1"/>
  <c r="D75" i="164"/>
  <c r="I75" i="164"/>
  <c r="J75" i="164" s="1"/>
  <c r="D76" i="164"/>
  <c r="D77" i="164"/>
  <c r="I77" i="164"/>
  <c r="D78" i="164"/>
  <c r="I78" i="164"/>
  <c r="D79" i="164"/>
  <c r="I79" i="164"/>
  <c r="D80" i="164"/>
  <c r="D81" i="164"/>
  <c r="I81" i="164"/>
  <c r="D82" i="164"/>
  <c r="I82" i="164" s="1"/>
  <c r="D83" i="164"/>
  <c r="I83" i="164"/>
  <c r="D84" i="164"/>
  <c r="D85" i="164"/>
  <c r="I85" i="164"/>
  <c r="D86" i="164"/>
  <c r="I86" i="164"/>
  <c r="J86" i="164" s="1"/>
  <c r="D87" i="164"/>
  <c r="I87" i="164"/>
  <c r="D88" i="164"/>
  <c r="D89" i="164"/>
  <c r="I89" i="164"/>
  <c r="D90" i="164"/>
  <c r="I90" i="164" s="1"/>
  <c r="J90" i="164" s="1"/>
  <c r="D91" i="164"/>
  <c r="I91" i="164"/>
  <c r="J91" i="164" s="1"/>
  <c r="D92" i="164"/>
  <c r="D93" i="164"/>
  <c r="I93" i="164"/>
  <c r="D94" i="164"/>
  <c r="I94" i="164"/>
  <c r="D95" i="164"/>
  <c r="I95" i="164"/>
  <c r="D96" i="164"/>
  <c r="D97" i="164"/>
  <c r="I97" i="164"/>
  <c r="D98" i="164"/>
  <c r="I98" i="164" s="1"/>
  <c r="D99" i="164"/>
  <c r="I99" i="164"/>
  <c r="D100" i="164"/>
  <c r="D101" i="164"/>
  <c r="I101" i="164"/>
  <c r="D102" i="164"/>
  <c r="I102" i="164"/>
  <c r="J102" i="164" s="1"/>
  <c r="D103" i="164"/>
  <c r="I103" i="164"/>
  <c r="D104" i="164"/>
  <c r="D105" i="164"/>
  <c r="I105" i="164"/>
  <c r="D30" i="164"/>
  <c r="I30" i="164"/>
  <c r="D31" i="164"/>
  <c r="I31" i="164"/>
  <c r="D32" i="164"/>
  <c r="D33" i="164"/>
  <c r="I33" i="164"/>
  <c r="D34" i="164"/>
  <c r="I34" i="164" s="1"/>
  <c r="D35" i="164"/>
  <c r="I35" i="164"/>
  <c r="D36" i="164"/>
  <c r="D37" i="164"/>
  <c r="I37" i="164"/>
  <c r="D38" i="164"/>
  <c r="I38" i="164"/>
  <c r="D39" i="164"/>
  <c r="I39" i="164"/>
  <c r="D40" i="164"/>
  <c r="D41" i="164"/>
  <c r="I41" i="164"/>
  <c r="D42" i="164"/>
  <c r="I42" i="164" s="1"/>
  <c r="D43" i="164"/>
  <c r="I43" i="164"/>
  <c r="J43" i="164" s="1"/>
  <c r="D44" i="164"/>
  <c r="D45" i="164"/>
  <c r="I45" i="164"/>
  <c r="D46" i="164"/>
  <c r="I46" i="164"/>
  <c r="D47" i="164"/>
  <c r="I47" i="164"/>
  <c r="D48" i="164"/>
  <c r="D49" i="164"/>
  <c r="I49" i="164"/>
  <c r="D50" i="164"/>
  <c r="I50" i="164" s="1"/>
  <c r="D51" i="164"/>
  <c r="I51" i="164"/>
  <c r="D52" i="164"/>
  <c r="D53" i="164"/>
  <c r="I53" i="164"/>
  <c r="D54" i="164"/>
  <c r="I54" i="164"/>
  <c r="D55" i="164"/>
  <c r="I55" i="164"/>
  <c r="D56" i="164"/>
  <c r="D57" i="164"/>
  <c r="I57" i="164"/>
  <c r="D58" i="164"/>
  <c r="I58" i="164" s="1"/>
  <c r="D59" i="164"/>
  <c r="I59" i="164"/>
  <c r="J59" i="164" s="1"/>
  <c r="D60" i="164"/>
  <c r="D61" i="164"/>
  <c r="I61" i="164"/>
  <c r="D62" i="164"/>
  <c r="I62" i="164"/>
  <c r="D63" i="164"/>
  <c r="I63" i="164"/>
  <c r="D64" i="164"/>
  <c r="F64" i="164" s="1"/>
  <c r="D65" i="164"/>
  <c r="I65" i="164"/>
  <c r="D66" i="164"/>
  <c r="I66" i="164" s="1"/>
  <c r="D67" i="164"/>
  <c r="I67" i="164"/>
  <c r="D68" i="164"/>
  <c r="D69" i="164"/>
  <c r="I69" i="164"/>
  <c r="H117" i="164"/>
  <c r="H118" i="164"/>
  <c r="H119" i="164"/>
  <c r="H116" i="164"/>
  <c r="F105" i="164"/>
  <c r="F103" i="164"/>
  <c r="F102" i="164"/>
  <c r="F101" i="164"/>
  <c r="F99" i="164"/>
  <c r="F98" i="164"/>
  <c r="F97" i="164"/>
  <c r="F96" i="164"/>
  <c r="F95" i="164"/>
  <c r="F94" i="164"/>
  <c r="F93" i="164"/>
  <c r="F91" i="164"/>
  <c r="F90" i="164"/>
  <c r="F89" i="164"/>
  <c r="F87" i="164"/>
  <c r="F86" i="164"/>
  <c r="F85" i="164"/>
  <c r="F83" i="164"/>
  <c r="F82" i="164"/>
  <c r="F81" i="164"/>
  <c r="F79" i="164"/>
  <c r="F78" i="164"/>
  <c r="F77" i="164"/>
  <c r="F75" i="164"/>
  <c r="F74" i="164"/>
  <c r="F73" i="164"/>
  <c r="F71" i="164"/>
  <c r="F70" i="164"/>
  <c r="F69" i="164"/>
  <c r="F67" i="164"/>
  <c r="F66" i="164"/>
  <c r="F65" i="164"/>
  <c r="F63" i="164"/>
  <c r="F62" i="164"/>
  <c r="F61" i="164"/>
  <c r="F59" i="164"/>
  <c r="F58" i="164"/>
  <c r="F57" i="164"/>
  <c r="F55" i="164"/>
  <c r="F54" i="164"/>
  <c r="F53" i="164"/>
  <c r="F51" i="164"/>
  <c r="F50" i="164"/>
  <c r="F49" i="164"/>
  <c r="F48" i="164"/>
  <c r="F47" i="164"/>
  <c r="F46" i="164"/>
  <c r="F45" i="164"/>
  <c r="F43" i="164"/>
  <c r="F42" i="164"/>
  <c r="F41" i="164"/>
  <c r="F39" i="164"/>
  <c r="F38" i="164"/>
  <c r="F37" i="164"/>
  <c r="F35" i="164"/>
  <c r="F34" i="164"/>
  <c r="F33" i="164"/>
  <c r="F32" i="164"/>
  <c r="F31" i="164"/>
  <c r="F30" i="164"/>
  <c r="D29" i="164"/>
  <c r="D28" i="164"/>
  <c r="I28" i="164" s="1"/>
  <c r="D27" i="164"/>
  <c r="I27" i="164"/>
  <c r="J27" i="164" s="1"/>
  <c r="F27" i="164"/>
  <c r="D26" i="164"/>
  <c r="I26" i="164" s="1"/>
  <c r="D25" i="164"/>
  <c r="F25" i="164" s="1"/>
  <c r="I25" i="164"/>
  <c r="D24" i="164"/>
  <c r="I24" i="164"/>
  <c r="D23" i="164"/>
  <c r="I23" i="164"/>
  <c r="F23" i="164"/>
  <c r="D22" i="164"/>
  <c r="I22" i="164"/>
  <c r="F22" i="164"/>
  <c r="D21" i="164"/>
  <c r="D20" i="164"/>
  <c r="I20" i="164" s="1"/>
  <c r="F20" i="164"/>
  <c r="D19" i="164"/>
  <c r="I19" i="164"/>
  <c r="F19" i="164"/>
  <c r="D18" i="164"/>
  <c r="I18" i="164" s="1"/>
  <c r="F18" i="164"/>
  <c r="D17" i="164"/>
  <c r="I17" i="164" s="1"/>
  <c r="D16" i="164"/>
  <c r="I16" i="164" s="1"/>
  <c r="J16" i="164" s="1"/>
  <c r="D15" i="164"/>
  <c r="F15" i="164" s="1"/>
  <c r="I15" i="164"/>
  <c r="D14" i="164"/>
  <c r="D13" i="164"/>
  <c r="D12" i="164"/>
  <c r="I12" i="164" s="1"/>
  <c r="D11" i="164"/>
  <c r="I11" i="164"/>
  <c r="J11" i="164" s="1"/>
  <c r="F11" i="164"/>
  <c r="D10" i="164"/>
  <c r="I10" i="164" s="1"/>
  <c r="D9" i="164"/>
  <c r="F9" i="164" s="1"/>
  <c r="I9" i="164"/>
  <c r="D8" i="164"/>
  <c r="I8" i="164"/>
  <c r="D7" i="164"/>
  <c r="I7" i="164"/>
  <c r="F7" i="164"/>
  <c r="D6" i="164"/>
  <c r="I6" i="164" s="1"/>
  <c r="F6" i="164"/>
  <c r="D5" i="164"/>
  <c r="H115" i="164"/>
  <c r="H114" i="164"/>
  <c r="H113" i="164"/>
  <c r="H112" i="164"/>
  <c r="H111" i="164"/>
  <c r="H110" i="164"/>
  <c r="H109" i="164"/>
  <c r="H108" i="164"/>
  <c r="H107" i="164"/>
  <c r="H106" i="164"/>
  <c r="H105" i="164"/>
  <c r="J105" i="164"/>
  <c r="H104" i="164"/>
  <c r="H103" i="164"/>
  <c r="J103" i="164"/>
  <c r="H102" i="164"/>
  <c r="H101" i="164"/>
  <c r="J101" i="164" s="1"/>
  <c r="H100" i="164"/>
  <c r="H99" i="164"/>
  <c r="J99" i="164"/>
  <c r="H98" i="164"/>
  <c r="H97" i="164"/>
  <c r="J97" i="164" s="1"/>
  <c r="H96" i="164"/>
  <c r="H95" i="164"/>
  <c r="J95" i="164" s="1"/>
  <c r="H94" i="164"/>
  <c r="J94" i="164" s="1"/>
  <c r="H93" i="164"/>
  <c r="J93" i="164"/>
  <c r="H92" i="164"/>
  <c r="H91" i="164"/>
  <c r="H90" i="164"/>
  <c r="H89" i="164"/>
  <c r="J89" i="164"/>
  <c r="H88" i="164"/>
  <c r="H87" i="164"/>
  <c r="J87" i="164"/>
  <c r="H86" i="164"/>
  <c r="H85" i="164"/>
  <c r="J85" i="164"/>
  <c r="H84" i="164"/>
  <c r="H83" i="164"/>
  <c r="J83" i="164"/>
  <c r="H82" i="164"/>
  <c r="H81" i="164"/>
  <c r="J81" i="164" s="1"/>
  <c r="H80" i="164"/>
  <c r="H79" i="164"/>
  <c r="J79" i="164" s="1"/>
  <c r="H78" i="164"/>
  <c r="J78" i="164"/>
  <c r="H77" i="164"/>
  <c r="J77" i="164" s="1"/>
  <c r="H76" i="164"/>
  <c r="H75" i="164"/>
  <c r="H74" i="164"/>
  <c r="J74" i="164"/>
  <c r="H73" i="164"/>
  <c r="J73" i="164" s="1"/>
  <c r="H72" i="164"/>
  <c r="H71" i="164"/>
  <c r="J71" i="164"/>
  <c r="H70" i="164"/>
  <c r="H69" i="164"/>
  <c r="J69" i="164" s="1"/>
  <c r="H68" i="164"/>
  <c r="H67" i="164"/>
  <c r="J67" i="164" s="1"/>
  <c r="H66" i="164"/>
  <c r="H65" i="164"/>
  <c r="J65" i="164" s="1"/>
  <c r="H64" i="164"/>
  <c r="H63" i="164"/>
  <c r="J63" i="164" s="1"/>
  <c r="H62" i="164"/>
  <c r="J62" i="164"/>
  <c r="H61" i="164"/>
  <c r="J61" i="164"/>
  <c r="H60" i="164"/>
  <c r="H59" i="164"/>
  <c r="H58" i="164"/>
  <c r="J58" i="164" s="1"/>
  <c r="H57" i="164"/>
  <c r="J57" i="164"/>
  <c r="H56" i="164"/>
  <c r="H55" i="164"/>
  <c r="J55" i="164" s="1"/>
  <c r="H54" i="164"/>
  <c r="H53" i="164"/>
  <c r="J53" i="164" s="1"/>
  <c r="H52" i="164"/>
  <c r="H51" i="164"/>
  <c r="J51" i="164"/>
  <c r="H50" i="164"/>
  <c r="J50" i="164"/>
  <c r="H49" i="164"/>
  <c r="J49" i="164" s="1"/>
  <c r="H48" i="164"/>
  <c r="H47" i="164"/>
  <c r="J47" i="164" s="1"/>
  <c r="H46" i="164"/>
  <c r="J46" i="164"/>
  <c r="H45" i="164"/>
  <c r="J45" i="164"/>
  <c r="H44" i="164"/>
  <c r="H43" i="164"/>
  <c r="H42" i="164"/>
  <c r="J42" i="164"/>
  <c r="H41" i="164"/>
  <c r="J41" i="164" s="1"/>
  <c r="H40" i="164"/>
  <c r="H39" i="164"/>
  <c r="J39" i="164"/>
  <c r="H38" i="164"/>
  <c r="H37" i="164"/>
  <c r="J37" i="164" s="1"/>
  <c r="H36" i="164"/>
  <c r="H35" i="164"/>
  <c r="J35" i="164" s="1"/>
  <c r="H34" i="164"/>
  <c r="J34" i="164"/>
  <c r="H33" i="164"/>
  <c r="J33" i="164"/>
  <c r="H32" i="164"/>
  <c r="H31" i="164"/>
  <c r="J31" i="164"/>
  <c r="H30" i="164"/>
  <c r="J30" i="164"/>
  <c r="H29" i="164"/>
  <c r="H28" i="164"/>
  <c r="J28" i="164" s="1"/>
  <c r="H27" i="164"/>
  <c r="H26" i="164"/>
  <c r="J26" i="164"/>
  <c r="H25" i="164"/>
  <c r="J25" i="164" s="1"/>
  <c r="H24" i="164"/>
  <c r="J24" i="164" s="1"/>
  <c r="H23" i="164"/>
  <c r="J23" i="164" s="1"/>
  <c r="H22" i="164"/>
  <c r="J22" i="164" s="1"/>
  <c r="H21" i="164"/>
  <c r="H20" i="164"/>
  <c r="J20" i="164"/>
  <c r="H19" i="164"/>
  <c r="J19" i="164" s="1"/>
  <c r="H18" i="164"/>
  <c r="J18" i="164" s="1"/>
  <c r="H17" i="164"/>
  <c r="J17" i="164" s="1"/>
  <c r="H16" i="164"/>
  <c r="H15" i="164"/>
  <c r="J15" i="164" s="1"/>
  <c r="H14" i="164"/>
  <c r="H13" i="164"/>
  <c r="H12" i="164"/>
  <c r="J12" i="164" s="1"/>
  <c r="H11" i="164"/>
  <c r="H10" i="164"/>
  <c r="J10" i="164" s="1"/>
  <c r="H9" i="164"/>
  <c r="J9" i="164" s="1"/>
  <c r="H8" i="164"/>
  <c r="J8" i="164"/>
  <c r="H7" i="164"/>
  <c r="J7" i="164"/>
  <c r="H6" i="164"/>
  <c r="H5" i="164"/>
  <c r="C106" i="165"/>
  <c r="C107" i="165"/>
  <c r="C108" i="165" s="1"/>
  <c r="D70" i="165"/>
  <c r="I70" i="165"/>
  <c r="D71" i="165"/>
  <c r="I71" i="165"/>
  <c r="D72" i="165"/>
  <c r="I72" i="165" s="1"/>
  <c r="D73" i="165"/>
  <c r="I73" i="165" s="1"/>
  <c r="J73" i="165" s="1"/>
  <c r="D74" i="165"/>
  <c r="I74" i="165" s="1"/>
  <c r="J74" i="165" s="1"/>
  <c r="D75" i="165"/>
  <c r="I75" i="165" s="1"/>
  <c r="J75" i="165" s="1"/>
  <c r="D76" i="165"/>
  <c r="I76" i="165"/>
  <c r="D77" i="165"/>
  <c r="I77" i="165" s="1"/>
  <c r="J77" i="165" s="1"/>
  <c r="D78" i="165"/>
  <c r="I78" i="165" s="1"/>
  <c r="J78" i="165" s="1"/>
  <c r="D79" i="165"/>
  <c r="F79" i="165" s="1"/>
  <c r="D80" i="165"/>
  <c r="I80" i="165" s="1"/>
  <c r="D81" i="165"/>
  <c r="F81" i="165" s="1"/>
  <c r="D82" i="165"/>
  <c r="I82" i="165"/>
  <c r="D83" i="165"/>
  <c r="F83" i="165" s="1"/>
  <c r="I83" i="165"/>
  <c r="D84" i="165"/>
  <c r="I84" i="165" s="1"/>
  <c r="J84" i="165" s="1"/>
  <c r="D85" i="165"/>
  <c r="F85" i="165" s="1"/>
  <c r="D86" i="165"/>
  <c r="I86" i="165" s="1"/>
  <c r="J86" i="165" s="1"/>
  <c r="D87" i="165"/>
  <c r="I87" i="165"/>
  <c r="D88" i="165"/>
  <c r="I88" i="165" s="1"/>
  <c r="D89" i="165"/>
  <c r="I89" i="165"/>
  <c r="D90" i="165"/>
  <c r="I90" i="165" s="1"/>
  <c r="J90" i="165" s="1"/>
  <c r="D91" i="165"/>
  <c r="I91" i="165" s="1"/>
  <c r="J91" i="165" s="1"/>
  <c r="D92" i="165"/>
  <c r="I92" i="165" s="1"/>
  <c r="J92" i="165" s="1"/>
  <c r="D93" i="165"/>
  <c r="I93" i="165"/>
  <c r="D94" i="165"/>
  <c r="I94" i="165" s="1"/>
  <c r="J94" i="165" s="1"/>
  <c r="D95" i="165"/>
  <c r="I95" i="165" s="1"/>
  <c r="J95" i="165" s="1"/>
  <c r="D96" i="165"/>
  <c r="F96" i="165" s="1"/>
  <c r="D97" i="165"/>
  <c r="I97" i="165"/>
  <c r="D98" i="165"/>
  <c r="I98" i="165" s="1"/>
  <c r="J98" i="165" s="1"/>
  <c r="D99" i="165"/>
  <c r="F99" i="165" s="1"/>
  <c r="D100" i="165"/>
  <c r="I100" i="165" s="1"/>
  <c r="J100" i="165" s="1"/>
  <c r="D101" i="165"/>
  <c r="I101" i="165"/>
  <c r="D102" i="165"/>
  <c r="I102" i="165" s="1"/>
  <c r="J102" i="165" s="1"/>
  <c r="D103" i="165"/>
  <c r="I103" i="165" s="1"/>
  <c r="J103" i="165" s="1"/>
  <c r="D104" i="165"/>
  <c r="I104" i="165" s="1"/>
  <c r="J104" i="165" s="1"/>
  <c r="D105" i="165"/>
  <c r="I105" i="165"/>
  <c r="D30" i="165"/>
  <c r="I30" i="165" s="1"/>
  <c r="J30" i="165" s="1"/>
  <c r="D31" i="165"/>
  <c r="I31" i="165" s="1"/>
  <c r="J31" i="165" s="1"/>
  <c r="D32" i="165"/>
  <c r="F32" i="165" s="1"/>
  <c r="D33" i="165"/>
  <c r="I33" i="165"/>
  <c r="D34" i="165"/>
  <c r="I34" i="165" s="1"/>
  <c r="J34" i="165" s="1"/>
  <c r="D35" i="165"/>
  <c r="F35" i="165" s="1"/>
  <c r="D36" i="165"/>
  <c r="I36" i="165" s="1"/>
  <c r="J36" i="165" s="1"/>
  <c r="D37" i="165"/>
  <c r="I37" i="165"/>
  <c r="D38" i="165"/>
  <c r="I38" i="165" s="1"/>
  <c r="J38" i="165" s="1"/>
  <c r="D39" i="165"/>
  <c r="I39" i="165" s="1"/>
  <c r="J39" i="165" s="1"/>
  <c r="D40" i="165"/>
  <c r="I40" i="165" s="1"/>
  <c r="J40" i="165" s="1"/>
  <c r="D41" i="165"/>
  <c r="I41" i="165"/>
  <c r="D42" i="165"/>
  <c r="I42" i="165" s="1"/>
  <c r="J42" i="165" s="1"/>
  <c r="D43" i="165"/>
  <c r="I43" i="165" s="1"/>
  <c r="J43" i="165" s="1"/>
  <c r="D44" i="165"/>
  <c r="I44" i="165" s="1"/>
  <c r="J44" i="165" s="1"/>
  <c r="D45" i="165"/>
  <c r="I45" i="165"/>
  <c r="D46" i="165"/>
  <c r="I46" i="165" s="1"/>
  <c r="J46" i="165" s="1"/>
  <c r="D47" i="165"/>
  <c r="I47" i="165" s="1"/>
  <c r="J47" i="165" s="1"/>
  <c r="D48" i="165"/>
  <c r="F48" i="165" s="1"/>
  <c r="D49" i="165"/>
  <c r="F49" i="165" s="1"/>
  <c r="I49" i="165"/>
  <c r="D50" i="165"/>
  <c r="I50" i="165" s="1"/>
  <c r="J50" i="165" s="1"/>
  <c r="D51" i="165"/>
  <c r="F51" i="165" s="1"/>
  <c r="D52" i="165"/>
  <c r="I52" i="165" s="1"/>
  <c r="J52" i="165" s="1"/>
  <c r="D53" i="165"/>
  <c r="I53" i="165"/>
  <c r="D54" i="165"/>
  <c r="I54" i="165" s="1"/>
  <c r="J54" i="165" s="1"/>
  <c r="D55" i="165"/>
  <c r="I55" i="165" s="1"/>
  <c r="J55" i="165" s="1"/>
  <c r="D56" i="165"/>
  <c r="I56" i="165" s="1"/>
  <c r="J56" i="165" s="1"/>
  <c r="D57" i="165"/>
  <c r="F57" i="165" s="1"/>
  <c r="I57" i="165"/>
  <c r="D58" i="165"/>
  <c r="I58" i="165" s="1"/>
  <c r="J58" i="165" s="1"/>
  <c r="D59" i="165"/>
  <c r="I59" i="165" s="1"/>
  <c r="J59" i="165" s="1"/>
  <c r="D60" i="165"/>
  <c r="I60" i="165" s="1"/>
  <c r="J60" i="165" s="1"/>
  <c r="D61" i="165"/>
  <c r="I61" i="165"/>
  <c r="D62" i="165"/>
  <c r="I62" i="165" s="1"/>
  <c r="J62" i="165" s="1"/>
  <c r="D63" i="165"/>
  <c r="I63" i="165" s="1"/>
  <c r="J63" i="165" s="1"/>
  <c r="D64" i="165"/>
  <c r="F64" i="165" s="1"/>
  <c r="D65" i="165"/>
  <c r="F65" i="165" s="1"/>
  <c r="I65" i="165"/>
  <c r="D66" i="165"/>
  <c r="I66" i="165" s="1"/>
  <c r="J66" i="165" s="1"/>
  <c r="D67" i="165"/>
  <c r="F67" i="165" s="1"/>
  <c r="D68" i="165"/>
  <c r="I68" i="165" s="1"/>
  <c r="J68" i="165" s="1"/>
  <c r="D69" i="165"/>
  <c r="I69" i="165"/>
  <c r="H118" i="165"/>
  <c r="H119" i="165"/>
  <c r="H117" i="165"/>
  <c r="H116" i="165"/>
  <c r="F105" i="165"/>
  <c r="F103" i="165"/>
  <c r="F102" i="165"/>
  <c r="F101" i="165"/>
  <c r="F98" i="165"/>
  <c r="F97" i="165"/>
  <c r="F95" i="165"/>
  <c r="F93" i="165"/>
  <c r="F91" i="165"/>
  <c r="F90" i="165"/>
  <c r="F89" i="165"/>
  <c r="F88" i="165"/>
  <c r="F87" i="165"/>
  <c r="F86" i="165"/>
  <c r="F84" i="165"/>
  <c r="F82" i="165"/>
  <c r="F78" i="165"/>
  <c r="F77" i="165"/>
  <c r="F76" i="165"/>
  <c r="F75" i="165"/>
  <c r="F74" i="165"/>
  <c r="F73" i="165"/>
  <c r="F71" i="165"/>
  <c r="F70" i="165"/>
  <c r="F69" i="165"/>
  <c r="F66" i="165"/>
  <c r="F63" i="165"/>
  <c r="F61" i="165"/>
  <c r="F59" i="165"/>
  <c r="F58" i="165"/>
  <c r="F55" i="165"/>
  <c r="F53" i="165"/>
  <c r="F50" i="165"/>
  <c r="F47" i="165"/>
  <c r="F45" i="165"/>
  <c r="F43" i="165"/>
  <c r="F42" i="165"/>
  <c r="F41" i="165"/>
  <c r="F39" i="165"/>
  <c r="F38" i="165"/>
  <c r="F37" i="165"/>
  <c r="F34" i="165"/>
  <c r="F33" i="165"/>
  <c r="F31" i="165"/>
  <c r="D29" i="165"/>
  <c r="I29" i="165" s="1"/>
  <c r="J29" i="165" s="1"/>
  <c r="F29" i="165"/>
  <c r="D28" i="165"/>
  <c r="I28" i="165" s="1"/>
  <c r="J28" i="165" s="1"/>
  <c r="D27" i="165"/>
  <c r="I27" i="165" s="1"/>
  <c r="J27" i="165" s="1"/>
  <c r="F27" i="165"/>
  <c r="D26" i="165"/>
  <c r="I26" i="165" s="1"/>
  <c r="J26" i="165" s="1"/>
  <c r="F26" i="165"/>
  <c r="D25" i="165"/>
  <c r="I25" i="165" s="1"/>
  <c r="J25" i="165" s="1"/>
  <c r="D24" i="165"/>
  <c r="F24" i="165" s="1"/>
  <c r="I24" i="165"/>
  <c r="D23" i="165"/>
  <c r="F23" i="165" s="1"/>
  <c r="I23" i="165"/>
  <c r="D22" i="165"/>
  <c r="I22" i="165"/>
  <c r="F22" i="165"/>
  <c r="D21" i="165"/>
  <c r="I21" i="165" s="1"/>
  <c r="J21" i="165" s="1"/>
  <c r="D20" i="165"/>
  <c r="D19" i="165"/>
  <c r="I19" i="165" s="1"/>
  <c r="J19" i="165" s="1"/>
  <c r="F19" i="165"/>
  <c r="D18" i="165"/>
  <c r="I18" i="165"/>
  <c r="F18" i="165"/>
  <c r="D17" i="165"/>
  <c r="I17" i="165" s="1"/>
  <c r="J17" i="165" s="1"/>
  <c r="F17" i="165"/>
  <c r="D16" i="165"/>
  <c r="F16" i="165" s="1"/>
  <c r="I16" i="165"/>
  <c r="D15" i="165"/>
  <c r="I15" i="165"/>
  <c r="F15" i="165"/>
  <c r="D14" i="165"/>
  <c r="I14" i="165" s="1"/>
  <c r="J14" i="165" s="1"/>
  <c r="D13" i="165"/>
  <c r="I13" i="165" s="1"/>
  <c r="J13" i="165" s="1"/>
  <c r="F13" i="165"/>
  <c r="D12" i="165"/>
  <c r="D11" i="165"/>
  <c r="F11" i="165"/>
  <c r="D10" i="165"/>
  <c r="I10" i="165" s="1"/>
  <c r="J10" i="165" s="1"/>
  <c r="F10" i="165"/>
  <c r="D9" i="165"/>
  <c r="I9" i="165" s="1"/>
  <c r="J9" i="165" s="1"/>
  <c r="D8" i="165"/>
  <c r="F8" i="165" s="1"/>
  <c r="I8" i="165"/>
  <c r="D7" i="165"/>
  <c r="I7" i="165"/>
  <c r="D6" i="165"/>
  <c r="I6" i="165"/>
  <c r="F6" i="165"/>
  <c r="D5" i="165"/>
  <c r="I5" i="165" s="1"/>
  <c r="J5" i="165" s="1"/>
  <c r="H115" i="165"/>
  <c r="H114" i="165"/>
  <c r="H113" i="165"/>
  <c r="H112" i="165"/>
  <c r="H111" i="165"/>
  <c r="H110" i="165"/>
  <c r="H109" i="165"/>
  <c r="H108" i="165"/>
  <c r="H107" i="165"/>
  <c r="H106" i="165"/>
  <c r="H105" i="165"/>
  <c r="J105" i="165" s="1"/>
  <c r="H104" i="165"/>
  <c r="H103" i="165"/>
  <c r="H102" i="165"/>
  <c r="H101" i="165"/>
  <c r="J101" i="165"/>
  <c r="H100" i="165"/>
  <c r="H99" i="165"/>
  <c r="H98" i="165"/>
  <c r="H97" i="165"/>
  <c r="J97" i="165" s="1"/>
  <c r="H96" i="165"/>
  <c r="H95" i="165"/>
  <c r="H94" i="165"/>
  <c r="H93" i="165"/>
  <c r="J93" i="165"/>
  <c r="H92" i="165"/>
  <c r="H91" i="165"/>
  <c r="H90" i="165"/>
  <c r="H89" i="165"/>
  <c r="J89" i="165" s="1"/>
  <c r="H88" i="165"/>
  <c r="J88" i="165" s="1"/>
  <c r="H87" i="165"/>
  <c r="J87" i="165"/>
  <c r="H86" i="165"/>
  <c r="H85" i="165"/>
  <c r="H84" i="165"/>
  <c r="H83" i="165"/>
  <c r="J83" i="165" s="1"/>
  <c r="H82" i="165"/>
  <c r="J82" i="165" s="1"/>
  <c r="H81" i="165"/>
  <c r="H80" i="165"/>
  <c r="J80" i="165" s="1"/>
  <c r="H79" i="165"/>
  <c r="H78" i="165"/>
  <c r="H77" i="165"/>
  <c r="H76" i="165"/>
  <c r="J76" i="165"/>
  <c r="H75" i="165"/>
  <c r="H74" i="165"/>
  <c r="H73" i="165"/>
  <c r="H72" i="165"/>
  <c r="J72" i="165" s="1"/>
  <c r="H71" i="165"/>
  <c r="J71" i="165"/>
  <c r="H70" i="165"/>
  <c r="J70" i="165" s="1"/>
  <c r="H69" i="165"/>
  <c r="J69" i="165"/>
  <c r="H68" i="165"/>
  <c r="H67" i="165"/>
  <c r="H66" i="165"/>
  <c r="H65" i="165"/>
  <c r="J65" i="165" s="1"/>
  <c r="H64" i="165"/>
  <c r="H63" i="165"/>
  <c r="H62" i="165"/>
  <c r="H61" i="165"/>
  <c r="J61" i="165"/>
  <c r="H60" i="165"/>
  <c r="H59" i="165"/>
  <c r="H58" i="165"/>
  <c r="H57" i="165"/>
  <c r="J57" i="165" s="1"/>
  <c r="H56" i="165"/>
  <c r="H55" i="165"/>
  <c r="H54" i="165"/>
  <c r="H53" i="165"/>
  <c r="J53" i="165"/>
  <c r="H52" i="165"/>
  <c r="H51" i="165"/>
  <c r="H50" i="165"/>
  <c r="H49" i="165"/>
  <c r="J49" i="165" s="1"/>
  <c r="H48" i="165"/>
  <c r="H47" i="165"/>
  <c r="H46" i="165"/>
  <c r="H45" i="165"/>
  <c r="J45" i="165"/>
  <c r="H44" i="165"/>
  <c r="H43" i="165"/>
  <c r="H42" i="165"/>
  <c r="H41" i="165"/>
  <c r="J41" i="165" s="1"/>
  <c r="H40" i="165"/>
  <c r="H39" i="165"/>
  <c r="H38" i="165"/>
  <c r="H37" i="165"/>
  <c r="J37" i="165"/>
  <c r="H36" i="165"/>
  <c r="H35" i="165"/>
  <c r="H34" i="165"/>
  <c r="H33" i="165"/>
  <c r="J33" i="165" s="1"/>
  <c r="H32" i="165"/>
  <c r="H31" i="165"/>
  <c r="H30" i="165"/>
  <c r="H29" i="165"/>
  <c r="H28" i="165"/>
  <c r="H27" i="165"/>
  <c r="H26" i="165"/>
  <c r="H25" i="165"/>
  <c r="H24" i="165"/>
  <c r="J24" i="165" s="1"/>
  <c r="H23" i="165"/>
  <c r="J23" i="165"/>
  <c r="H22" i="165"/>
  <c r="J22" i="165" s="1"/>
  <c r="H21" i="165"/>
  <c r="H20" i="165"/>
  <c r="H19" i="165"/>
  <c r="H18" i="165"/>
  <c r="J18" i="165" s="1"/>
  <c r="H17" i="165"/>
  <c r="H16" i="165"/>
  <c r="J16" i="165" s="1"/>
  <c r="H15" i="165"/>
  <c r="J15" i="165" s="1"/>
  <c r="H14" i="165"/>
  <c r="H13" i="165"/>
  <c r="H12" i="165"/>
  <c r="H11" i="165"/>
  <c r="H10" i="165"/>
  <c r="H9" i="165"/>
  <c r="H8" i="165"/>
  <c r="J8" i="165" s="1"/>
  <c r="H7" i="165"/>
  <c r="J7" i="165"/>
  <c r="H6" i="165"/>
  <c r="J6" i="165" s="1"/>
  <c r="H5" i="165"/>
  <c r="D70" i="166"/>
  <c r="I70" i="166"/>
  <c r="D71" i="166"/>
  <c r="I71" i="166" s="1"/>
  <c r="D72" i="166"/>
  <c r="I72" i="166" s="1"/>
  <c r="J72" i="166" s="1"/>
  <c r="D73" i="166"/>
  <c r="I73" i="166" s="1"/>
  <c r="J73" i="166" s="1"/>
  <c r="D74" i="166"/>
  <c r="I74" i="166"/>
  <c r="D75" i="166"/>
  <c r="I75" i="166" s="1"/>
  <c r="D76" i="166"/>
  <c r="I76" i="166" s="1"/>
  <c r="D77" i="166"/>
  <c r="I77" i="166" s="1"/>
  <c r="D78" i="166"/>
  <c r="I78" i="166"/>
  <c r="D79" i="166"/>
  <c r="I79" i="166" s="1"/>
  <c r="D80" i="166"/>
  <c r="F80" i="166" s="1"/>
  <c r="D81" i="166"/>
  <c r="F81" i="166" s="1"/>
  <c r="D82" i="166"/>
  <c r="I82" i="166"/>
  <c r="D83" i="166"/>
  <c r="I83" i="166" s="1"/>
  <c r="D84" i="166"/>
  <c r="I84" i="166" s="1"/>
  <c r="D85" i="166"/>
  <c r="I85" i="166" s="1"/>
  <c r="J85" i="166" s="1"/>
  <c r="D86" i="166"/>
  <c r="I86" i="166"/>
  <c r="D87" i="166"/>
  <c r="I87" i="166" s="1"/>
  <c r="D88" i="166"/>
  <c r="I88" i="166" s="1"/>
  <c r="D89" i="166"/>
  <c r="I89" i="166" s="1"/>
  <c r="D90" i="166"/>
  <c r="I90" i="166"/>
  <c r="D91" i="166"/>
  <c r="I91" i="166" s="1"/>
  <c r="J91" i="166" s="1"/>
  <c r="D92" i="166"/>
  <c r="I92" i="166" s="1"/>
  <c r="J92" i="166" s="1"/>
  <c r="D93" i="166"/>
  <c r="I93" i="166" s="1"/>
  <c r="D94" i="166"/>
  <c r="I94" i="166"/>
  <c r="D95" i="166"/>
  <c r="I95" i="166" s="1"/>
  <c r="D96" i="166"/>
  <c r="F96" i="166" s="1"/>
  <c r="D97" i="166"/>
  <c r="F97" i="166" s="1"/>
  <c r="D98" i="166"/>
  <c r="I98" i="166"/>
  <c r="D99" i="166"/>
  <c r="I99" i="166" s="1"/>
  <c r="D100" i="166"/>
  <c r="I100" i="166" s="1"/>
  <c r="D101" i="166"/>
  <c r="I101" i="166" s="1"/>
  <c r="J101" i="166" s="1"/>
  <c r="D102" i="166"/>
  <c r="I102" i="166"/>
  <c r="D103" i="166"/>
  <c r="I103" i="166" s="1"/>
  <c r="D104" i="166"/>
  <c r="I104" i="166" s="1"/>
  <c r="J104" i="166" s="1"/>
  <c r="D105" i="166"/>
  <c r="I105" i="166" s="1"/>
  <c r="J105" i="166" s="1"/>
  <c r="D106" i="166"/>
  <c r="I106" i="166"/>
  <c r="D107" i="166"/>
  <c r="F107" i="166" s="1"/>
  <c r="D108" i="166"/>
  <c r="F108" i="166" s="1"/>
  <c r="D109" i="166"/>
  <c r="I109" i="166" s="1"/>
  <c r="D110" i="166"/>
  <c r="I110" i="166"/>
  <c r="D111" i="166"/>
  <c r="I111" i="166" s="1"/>
  <c r="D112" i="166"/>
  <c r="F112" i="166" s="1"/>
  <c r="D113" i="166"/>
  <c r="F113" i="166" s="1"/>
  <c r="D114" i="166"/>
  <c r="I114" i="166"/>
  <c r="D115" i="166"/>
  <c r="I115" i="166" s="1"/>
  <c r="D116" i="166"/>
  <c r="I116" i="166" s="1"/>
  <c r="D30" i="166"/>
  <c r="I30" i="166" s="1"/>
  <c r="D31" i="166"/>
  <c r="I31" i="166" s="1"/>
  <c r="D32" i="166"/>
  <c r="I32" i="166"/>
  <c r="D33" i="166"/>
  <c r="I33" i="166"/>
  <c r="D34" i="166"/>
  <c r="F34" i="166" s="1"/>
  <c r="D35" i="166"/>
  <c r="I35" i="166"/>
  <c r="D36" i="166"/>
  <c r="I36" i="166"/>
  <c r="D37" i="166"/>
  <c r="I37" i="166"/>
  <c r="D38" i="166"/>
  <c r="I38" i="166" s="1"/>
  <c r="D39" i="166"/>
  <c r="I39" i="166" s="1"/>
  <c r="D40" i="166"/>
  <c r="I40" i="166"/>
  <c r="D41" i="166"/>
  <c r="I41" i="166"/>
  <c r="D42" i="166"/>
  <c r="F42" i="166" s="1"/>
  <c r="D43" i="166"/>
  <c r="I43" i="166"/>
  <c r="D44" i="166"/>
  <c r="I44" i="166"/>
  <c r="D45" i="166"/>
  <c r="I45" i="166"/>
  <c r="D46" i="166"/>
  <c r="I46" i="166" s="1"/>
  <c r="D47" i="166"/>
  <c r="I47" i="166" s="1"/>
  <c r="D48" i="166"/>
  <c r="I48" i="166"/>
  <c r="D49" i="166"/>
  <c r="I49" i="166"/>
  <c r="D50" i="166"/>
  <c r="F50" i="166" s="1"/>
  <c r="D51" i="166"/>
  <c r="I51" i="166"/>
  <c r="D52" i="166"/>
  <c r="I52" i="166"/>
  <c r="D53" i="166"/>
  <c r="I53" i="166"/>
  <c r="D54" i="166"/>
  <c r="D55" i="166"/>
  <c r="I55" i="166" s="1"/>
  <c r="D56" i="166"/>
  <c r="I56" i="166"/>
  <c r="D57" i="166"/>
  <c r="I57" i="166"/>
  <c r="D58" i="166"/>
  <c r="F58" i="166" s="1"/>
  <c r="D59" i="166"/>
  <c r="I59" i="166"/>
  <c r="D60" i="166"/>
  <c r="I60" i="166"/>
  <c r="D61" i="166"/>
  <c r="I61" i="166"/>
  <c r="D62" i="166"/>
  <c r="I62" i="166" s="1"/>
  <c r="D63" i="166"/>
  <c r="I63" i="166" s="1"/>
  <c r="D64" i="166"/>
  <c r="F64" i="166" s="1"/>
  <c r="I64" i="166"/>
  <c r="D65" i="166"/>
  <c r="I65" i="166"/>
  <c r="D66" i="166"/>
  <c r="F66" i="166" s="1"/>
  <c r="D67" i="166"/>
  <c r="I67" i="166"/>
  <c r="D68" i="166"/>
  <c r="I68" i="166"/>
  <c r="D69" i="166"/>
  <c r="I69" i="166" s="1"/>
  <c r="H118" i="166"/>
  <c r="H119" i="166"/>
  <c r="H117" i="166"/>
  <c r="F116" i="166"/>
  <c r="F114" i="166"/>
  <c r="F111" i="166"/>
  <c r="F110" i="166"/>
  <c r="F109" i="166"/>
  <c r="F106" i="166"/>
  <c r="F104" i="166"/>
  <c r="F103" i="166"/>
  <c r="F102" i="166"/>
  <c r="F100" i="166"/>
  <c r="F98" i="166"/>
  <c r="F95" i="166"/>
  <c r="F94" i="166"/>
  <c r="F93" i="166"/>
  <c r="F92" i="166"/>
  <c r="F91" i="166"/>
  <c r="F90" i="166"/>
  <c r="F88" i="166"/>
  <c r="F87" i="166"/>
  <c r="F86" i="166"/>
  <c r="F84" i="166"/>
  <c r="F82" i="166"/>
  <c r="F79" i="166"/>
  <c r="F78" i="166"/>
  <c r="F77" i="166"/>
  <c r="F76" i="166"/>
  <c r="F75" i="166"/>
  <c r="F74" i="166"/>
  <c r="F72" i="166"/>
  <c r="F71" i="166"/>
  <c r="F70" i="166"/>
  <c r="F68" i="166"/>
  <c r="F67" i="166"/>
  <c r="F65" i="166"/>
  <c r="F63" i="166"/>
  <c r="F61" i="166"/>
  <c r="F60" i="166"/>
  <c r="F59" i="166"/>
  <c r="F57" i="166"/>
  <c r="F56" i="166"/>
  <c r="F55" i="166"/>
  <c r="F53" i="166"/>
  <c r="F52" i="166"/>
  <c r="F51" i="166"/>
  <c r="F49" i="166"/>
  <c r="F48" i="166"/>
  <c r="F47" i="166"/>
  <c r="F45" i="166"/>
  <c r="F44" i="166"/>
  <c r="F43" i="166"/>
  <c r="F41" i="166"/>
  <c r="F40" i="166"/>
  <c r="F39" i="166"/>
  <c r="F37" i="166"/>
  <c r="F36" i="166"/>
  <c r="F35" i="166"/>
  <c r="F33" i="166"/>
  <c r="F32" i="166"/>
  <c r="F31" i="166"/>
  <c r="D29" i="166"/>
  <c r="I29" i="166" s="1"/>
  <c r="D28" i="166"/>
  <c r="I28" i="166" s="1"/>
  <c r="F28" i="166"/>
  <c r="D27" i="166"/>
  <c r="D26" i="166"/>
  <c r="I26" i="166" s="1"/>
  <c r="F26" i="166"/>
  <c r="D25" i="166"/>
  <c r="I25" i="166"/>
  <c r="F25" i="166"/>
  <c r="D24" i="166"/>
  <c r="I24" i="166" s="1"/>
  <c r="D23" i="166"/>
  <c r="F23" i="166" s="1"/>
  <c r="I23" i="166"/>
  <c r="D22" i="166"/>
  <c r="F22" i="166" s="1"/>
  <c r="I22" i="166"/>
  <c r="D21" i="166"/>
  <c r="F21" i="166" s="1"/>
  <c r="I21" i="166"/>
  <c r="D20" i="166"/>
  <c r="I20" i="166" s="1"/>
  <c r="D19" i="166"/>
  <c r="I19" i="166" s="1"/>
  <c r="D18" i="166"/>
  <c r="I18" i="166" s="1"/>
  <c r="F18" i="166"/>
  <c r="D17" i="166"/>
  <c r="I17" i="166"/>
  <c r="F17" i="166"/>
  <c r="D16" i="166"/>
  <c r="I16" i="166" s="1"/>
  <c r="F16" i="166"/>
  <c r="D15" i="166"/>
  <c r="I15" i="166"/>
  <c r="F15" i="166"/>
  <c r="D14" i="166"/>
  <c r="I14" i="166"/>
  <c r="F14" i="166"/>
  <c r="D13" i="166"/>
  <c r="I13" i="166" s="1"/>
  <c r="D12" i="166"/>
  <c r="I12" i="166" s="1"/>
  <c r="F12" i="166"/>
  <c r="D11" i="166"/>
  <c r="D10" i="166"/>
  <c r="I10" i="166" s="1"/>
  <c r="F10" i="166"/>
  <c r="D9" i="166"/>
  <c r="I9" i="166"/>
  <c r="F9" i="166"/>
  <c r="D8" i="166"/>
  <c r="D7" i="166"/>
  <c r="F7" i="166" s="1"/>
  <c r="I7" i="166"/>
  <c r="D6" i="166"/>
  <c r="I6" i="166"/>
  <c r="D5" i="166"/>
  <c r="F5" i="166" s="1"/>
  <c r="I5" i="166"/>
  <c r="H116" i="166"/>
  <c r="J116" i="166" s="1"/>
  <c r="H115" i="166"/>
  <c r="J115" i="166" s="1"/>
  <c r="H114" i="166"/>
  <c r="J114" i="166"/>
  <c r="H113" i="166"/>
  <c r="H112" i="166"/>
  <c r="H111" i="166"/>
  <c r="J111" i="166"/>
  <c r="H110" i="166"/>
  <c r="J110" i="166"/>
  <c r="H109" i="166"/>
  <c r="J109" i="166" s="1"/>
  <c r="H108" i="166"/>
  <c r="H107" i="166"/>
  <c r="H106" i="166"/>
  <c r="J106" i="166"/>
  <c r="H105" i="166"/>
  <c r="H104" i="166"/>
  <c r="H103" i="166"/>
  <c r="J103" i="166"/>
  <c r="H102" i="166"/>
  <c r="J102" i="166"/>
  <c r="H101" i="166"/>
  <c r="H100" i="166"/>
  <c r="J100" i="166" s="1"/>
  <c r="H99" i="166"/>
  <c r="J99" i="166" s="1"/>
  <c r="H98" i="166"/>
  <c r="J98" i="166"/>
  <c r="H97" i="166"/>
  <c r="H96" i="166"/>
  <c r="H95" i="166"/>
  <c r="J95" i="166"/>
  <c r="H94" i="166"/>
  <c r="J94" i="166"/>
  <c r="H93" i="166"/>
  <c r="J93" i="166" s="1"/>
  <c r="H92" i="166"/>
  <c r="H91" i="166"/>
  <c r="H90" i="166"/>
  <c r="J90" i="166"/>
  <c r="H89" i="166"/>
  <c r="J89" i="166" s="1"/>
  <c r="H88" i="166"/>
  <c r="J88" i="166"/>
  <c r="H87" i="166"/>
  <c r="J87" i="166"/>
  <c r="H86" i="166"/>
  <c r="J86" i="166"/>
  <c r="H85" i="166"/>
  <c r="H84" i="166"/>
  <c r="J84" i="166" s="1"/>
  <c r="H83" i="166"/>
  <c r="J83" i="166" s="1"/>
  <c r="H82" i="166"/>
  <c r="J82" i="166"/>
  <c r="H81" i="166"/>
  <c r="H80" i="166"/>
  <c r="H79" i="166"/>
  <c r="J79" i="166"/>
  <c r="H78" i="166"/>
  <c r="J78" i="166"/>
  <c r="H77" i="166"/>
  <c r="J77" i="166" s="1"/>
  <c r="H76" i="166"/>
  <c r="J76" i="166" s="1"/>
  <c r="H75" i="166"/>
  <c r="J75" i="166" s="1"/>
  <c r="H74" i="166"/>
  <c r="J74" i="166"/>
  <c r="H73" i="166"/>
  <c r="H72" i="166"/>
  <c r="H71" i="166"/>
  <c r="J71" i="166"/>
  <c r="H70" i="166"/>
  <c r="J70" i="166"/>
  <c r="H69" i="166"/>
  <c r="J69" i="166" s="1"/>
  <c r="H68" i="166"/>
  <c r="J68" i="166" s="1"/>
  <c r="H67" i="166"/>
  <c r="J67" i="166" s="1"/>
  <c r="H66" i="166"/>
  <c r="H65" i="166"/>
  <c r="J65" i="166" s="1"/>
  <c r="H64" i="166"/>
  <c r="J64" i="166" s="1"/>
  <c r="H63" i="166"/>
  <c r="J63" i="166"/>
  <c r="H62" i="166"/>
  <c r="J62" i="166"/>
  <c r="H61" i="166"/>
  <c r="J61" i="166" s="1"/>
  <c r="H60" i="166"/>
  <c r="J60" i="166" s="1"/>
  <c r="H59" i="166"/>
  <c r="J59" i="166" s="1"/>
  <c r="H58" i="166"/>
  <c r="H57" i="166"/>
  <c r="J57" i="166" s="1"/>
  <c r="H56" i="166"/>
  <c r="J56" i="166"/>
  <c r="H55" i="166"/>
  <c r="J55" i="166"/>
  <c r="H54" i="166"/>
  <c r="H53" i="166"/>
  <c r="J53" i="166"/>
  <c r="H52" i="166"/>
  <c r="J52" i="166" s="1"/>
  <c r="H51" i="166"/>
  <c r="J51" i="166" s="1"/>
  <c r="H50" i="166"/>
  <c r="H49" i="166"/>
  <c r="J49" i="166" s="1"/>
  <c r="H48" i="166"/>
  <c r="J48" i="166" s="1"/>
  <c r="H47" i="166"/>
  <c r="J47" i="166"/>
  <c r="H46" i="166"/>
  <c r="J46" i="166"/>
  <c r="H45" i="166"/>
  <c r="J45" i="166" s="1"/>
  <c r="H44" i="166"/>
  <c r="J44" i="166" s="1"/>
  <c r="H43" i="166"/>
  <c r="J43" i="166" s="1"/>
  <c r="H42" i="166"/>
  <c r="H41" i="166"/>
  <c r="J41" i="166" s="1"/>
  <c r="H40" i="166"/>
  <c r="J40" i="166"/>
  <c r="H39" i="166"/>
  <c r="J39" i="166"/>
  <c r="H38" i="166"/>
  <c r="J38" i="166"/>
  <c r="H37" i="166"/>
  <c r="J37" i="166"/>
  <c r="H36" i="166"/>
  <c r="J36" i="166" s="1"/>
  <c r="H35" i="166"/>
  <c r="J35" i="166" s="1"/>
  <c r="H34" i="166"/>
  <c r="H33" i="166"/>
  <c r="J33" i="166" s="1"/>
  <c r="H32" i="166"/>
  <c r="J32" i="166" s="1"/>
  <c r="H31" i="166"/>
  <c r="J31" i="166"/>
  <c r="H30" i="166"/>
  <c r="J30" i="166"/>
  <c r="H29" i="166"/>
  <c r="J29" i="166" s="1"/>
  <c r="H28" i="166"/>
  <c r="J28" i="166" s="1"/>
  <c r="H27" i="166"/>
  <c r="H26" i="166"/>
  <c r="J26" i="166"/>
  <c r="H25" i="166"/>
  <c r="J25" i="166" s="1"/>
  <c r="H24" i="166"/>
  <c r="J24" i="166"/>
  <c r="H23" i="166"/>
  <c r="J23" i="166"/>
  <c r="H22" i="166"/>
  <c r="J22" i="166"/>
  <c r="H21" i="166"/>
  <c r="J21" i="166"/>
  <c r="H20" i="166"/>
  <c r="J20" i="166" s="1"/>
  <c r="H19" i="166"/>
  <c r="J19" i="166" s="1"/>
  <c r="H18" i="166"/>
  <c r="J18" i="166"/>
  <c r="H17" i="166"/>
  <c r="J17" i="166" s="1"/>
  <c r="H16" i="166"/>
  <c r="J16" i="166" s="1"/>
  <c r="H15" i="166"/>
  <c r="J15" i="166"/>
  <c r="H14" i="166"/>
  <c r="J14" i="166"/>
  <c r="H13" i="166"/>
  <c r="J13" i="166" s="1"/>
  <c r="H12" i="166"/>
  <c r="J12" i="166" s="1"/>
  <c r="H11" i="166"/>
  <c r="H10" i="166"/>
  <c r="J10" i="166"/>
  <c r="H9" i="166"/>
  <c r="J9" i="166" s="1"/>
  <c r="H8" i="166"/>
  <c r="H7" i="166"/>
  <c r="J7" i="166"/>
  <c r="H6" i="166"/>
  <c r="J6" i="166"/>
  <c r="H5" i="166"/>
  <c r="J5" i="166"/>
  <c r="D70" i="140"/>
  <c r="D71" i="140"/>
  <c r="I71" i="140"/>
  <c r="D72" i="140"/>
  <c r="I72" i="140"/>
  <c r="D73" i="140"/>
  <c r="I73" i="140"/>
  <c r="D74" i="140"/>
  <c r="F74" i="140" s="1"/>
  <c r="D75" i="140"/>
  <c r="I75" i="140"/>
  <c r="D76" i="140"/>
  <c r="I76" i="140" s="1"/>
  <c r="J76" i="140" s="1"/>
  <c r="D77" i="140"/>
  <c r="F77" i="140" s="1"/>
  <c r="I77" i="140"/>
  <c r="D78" i="140"/>
  <c r="I78" i="140" s="1"/>
  <c r="J78" i="140" s="1"/>
  <c r="D79" i="140"/>
  <c r="I79" i="140"/>
  <c r="D80" i="140"/>
  <c r="I80" i="140"/>
  <c r="D81" i="140"/>
  <c r="I81" i="140"/>
  <c r="D82" i="140"/>
  <c r="D83" i="140"/>
  <c r="I83" i="140"/>
  <c r="D84" i="140"/>
  <c r="F84" i="140" s="1"/>
  <c r="D85" i="140"/>
  <c r="F85" i="140" s="1"/>
  <c r="I85" i="140"/>
  <c r="D86" i="140"/>
  <c r="D87" i="140"/>
  <c r="I87" i="140"/>
  <c r="D88" i="140"/>
  <c r="I88" i="140"/>
  <c r="D89" i="140"/>
  <c r="I89" i="140"/>
  <c r="D90" i="140"/>
  <c r="F90" i="140" s="1"/>
  <c r="D91" i="140"/>
  <c r="I91" i="140"/>
  <c r="D92" i="140"/>
  <c r="I92" i="140" s="1"/>
  <c r="J92" i="140" s="1"/>
  <c r="D93" i="140"/>
  <c r="F93" i="140" s="1"/>
  <c r="I93" i="140"/>
  <c r="D94" i="140"/>
  <c r="I94" i="140" s="1"/>
  <c r="J94" i="140" s="1"/>
  <c r="D95" i="140"/>
  <c r="I95" i="140"/>
  <c r="D96" i="140"/>
  <c r="I96" i="140"/>
  <c r="D97" i="140"/>
  <c r="I97" i="140"/>
  <c r="D98" i="140"/>
  <c r="D99" i="140"/>
  <c r="I99" i="140"/>
  <c r="D100" i="140"/>
  <c r="F100" i="140" s="1"/>
  <c r="D101" i="140"/>
  <c r="F101" i="140" s="1"/>
  <c r="I101" i="140"/>
  <c r="D102" i="140"/>
  <c r="D103" i="140"/>
  <c r="I103" i="140"/>
  <c r="D104" i="140"/>
  <c r="I104" i="140"/>
  <c r="D105" i="140"/>
  <c r="I105" i="140"/>
  <c r="D106" i="140"/>
  <c r="I106" i="140" s="1"/>
  <c r="J106" i="140" s="1"/>
  <c r="D107" i="140"/>
  <c r="I107" i="140"/>
  <c r="D108" i="140"/>
  <c r="I108" i="140" s="1"/>
  <c r="J108" i="140" s="1"/>
  <c r="D109" i="140"/>
  <c r="I109" i="140"/>
  <c r="D110" i="140"/>
  <c r="F110" i="140" s="1"/>
  <c r="D111" i="140"/>
  <c r="I111" i="140"/>
  <c r="D112" i="140"/>
  <c r="I112" i="140"/>
  <c r="D113" i="140"/>
  <c r="I113" i="140"/>
  <c r="D114" i="140"/>
  <c r="D115" i="140"/>
  <c r="I115" i="140"/>
  <c r="D116" i="140"/>
  <c r="I116" i="140" s="1"/>
  <c r="J116" i="140" s="1"/>
  <c r="D30" i="140"/>
  <c r="I30" i="140"/>
  <c r="D31" i="140"/>
  <c r="I31" i="140"/>
  <c r="D32" i="140"/>
  <c r="D33" i="140"/>
  <c r="I33" i="140"/>
  <c r="D34" i="140"/>
  <c r="I34" i="140" s="1"/>
  <c r="J34" i="140" s="1"/>
  <c r="D35" i="140"/>
  <c r="I35" i="140"/>
  <c r="D36" i="140"/>
  <c r="D37" i="140"/>
  <c r="I37" i="140"/>
  <c r="D38" i="140"/>
  <c r="I38" i="140"/>
  <c r="D39" i="140"/>
  <c r="I39" i="140"/>
  <c r="D40" i="140"/>
  <c r="F40" i="140" s="1"/>
  <c r="D41" i="140"/>
  <c r="I41" i="140"/>
  <c r="D42" i="140"/>
  <c r="F42" i="140" s="1"/>
  <c r="D43" i="140"/>
  <c r="I43" i="140"/>
  <c r="J43" i="140" s="1"/>
  <c r="D44" i="140"/>
  <c r="D45" i="140"/>
  <c r="I45" i="140"/>
  <c r="D46" i="140"/>
  <c r="I46" i="140"/>
  <c r="D47" i="140"/>
  <c r="I47" i="140"/>
  <c r="D48" i="140"/>
  <c r="D49" i="140"/>
  <c r="I49" i="140"/>
  <c r="D50" i="140"/>
  <c r="I50" i="140" s="1"/>
  <c r="J50" i="140" s="1"/>
  <c r="D51" i="140"/>
  <c r="I51" i="140"/>
  <c r="D52" i="140"/>
  <c r="D53" i="140"/>
  <c r="I53" i="140"/>
  <c r="D54" i="140"/>
  <c r="I54" i="140"/>
  <c r="D55" i="140"/>
  <c r="I55" i="140"/>
  <c r="D56" i="140"/>
  <c r="F56" i="140" s="1"/>
  <c r="D57" i="140"/>
  <c r="I57" i="140"/>
  <c r="D58" i="140"/>
  <c r="F58" i="140" s="1"/>
  <c r="D59" i="140"/>
  <c r="I59" i="140"/>
  <c r="J59" i="140" s="1"/>
  <c r="D60" i="140"/>
  <c r="D61" i="140"/>
  <c r="I61" i="140"/>
  <c r="D62" i="140"/>
  <c r="I62" i="140"/>
  <c r="D63" i="140"/>
  <c r="I63" i="140"/>
  <c r="D64" i="140"/>
  <c r="D65" i="140"/>
  <c r="I65" i="140"/>
  <c r="D66" i="140"/>
  <c r="I66" i="140" s="1"/>
  <c r="J66" i="140" s="1"/>
  <c r="D67" i="140"/>
  <c r="I67" i="140"/>
  <c r="D68" i="140"/>
  <c r="D69" i="140"/>
  <c r="I69" i="140"/>
  <c r="D6" i="140"/>
  <c r="I6" i="140"/>
  <c r="D7" i="140"/>
  <c r="I7" i="140"/>
  <c r="D8" i="140"/>
  <c r="F8" i="140" s="1"/>
  <c r="D9" i="140"/>
  <c r="I9" i="140"/>
  <c r="D10" i="140"/>
  <c r="F10" i="140" s="1"/>
  <c r="D11" i="140"/>
  <c r="I11" i="140"/>
  <c r="J11" i="140" s="1"/>
  <c r="D12" i="140"/>
  <c r="D13" i="140"/>
  <c r="I13" i="140"/>
  <c r="D14" i="140"/>
  <c r="I14" i="140"/>
  <c r="D15" i="140"/>
  <c r="I15" i="140"/>
  <c r="D16" i="140"/>
  <c r="D17" i="140"/>
  <c r="I17" i="140"/>
  <c r="D18" i="140"/>
  <c r="I18" i="140" s="1"/>
  <c r="J18" i="140" s="1"/>
  <c r="D19" i="140"/>
  <c r="I19" i="140"/>
  <c r="D20" i="140"/>
  <c r="D21" i="140"/>
  <c r="I21" i="140"/>
  <c r="D22" i="140"/>
  <c r="I22" i="140"/>
  <c r="D23" i="140"/>
  <c r="I23" i="140"/>
  <c r="D24" i="140"/>
  <c r="F24" i="140" s="1"/>
  <c r="D25" i="140"/>
  <c r="I25" i="140"/>
  <c r="D26" i="140"/>
  <c r="F26" i="140" s="1"/>
  <c r="D27" i="140"/>
  <c r="I27" i="140"/>
  <c r="J27" i="140" s="1"/>
  <c r="D28" i="140"/>
  <c r="D29" i="140"/>
  <c r="I29" i="140"/>
  <c r="D5" i="140"/>
  <c r="I5" i="140"/>
  <c r="F104" i="140"/>
  <c r="F103" i="140"/>
  <c r="F102" i="140"/>
  <c r="F99" i="140"/>
  <c r="F97" i="140"/>
  <c r="F96" i="140"/>
  <c r="F95" i="140"/>
  <c r="F94" i="140"/>
  <c r="F91" i="140"/>
  <c r="F89" i="140"/>
  <c r="F88" i="140"/>
  <c r="F87" i="140"/>
  <c r="F86" i="140"/>
  <c r="F83" i="140"/>
  <c r="F81" i="140"/>
  <c r="F80" i="140"/>
  <c r="F79" i="140"/>
  <c r="F78" i="140"/>
  <c r="F75" i="140"/>
  <c r="F73" i="140"/>
  <c r="F72" i="140"/>
  <c r="F71" i="140"/>
  <c r="F70" i="140"/>
  <c r="F69" i="140"/>
  <c r="F67" i="140"/>
  <c r="F66" i="140"/>
  <c r="F65" i="140"/>
  <c r="F63" i="140"/>
  <c r="F62" i="140"/>
  <c r="F61" i="140"/>
  <c r="F59" i="140"/>
  <c r="F57" i="140"/>
  <c r="F55" i="140"/>
  <c r="F54" i="140"/>
  <c r="F53" i="140"/>
  <c r="F51" i="140"/>
  <c r="F50" i="140"/>
  <c r="F49" i="140"/>
  <c r="F47" i="140"/>
  <c r="F46" i="140"/>
  <c r="F45" i="140"/>
  <c r="F43" i="140"/>
  <c r="F41" i="140"/>
  <c r="F39" i="140"/>
  <c r="F38" i="140"/>
  <c r="F37" i="140"/>
  <c r="F35" i="140"/>
  <c r="F34" i="140"/>
  <c r="F33" i="140"/>
  <c r="F31" i="140"/>
  <c r="F30" i="140"/>
  <c r="F29" i="140"/>
  <c r="F27" i="140"/>
  <c r="F25" i="140"/>
  <c r="F23" i="140"/>
  <c r="F22" i="140"/>
  <c r="F21" i="140"/>
  <c r="F19" i="140"/>
  <c r="F18" i="140"/>
  <c r="F17" i="140"/>
  <c r="F15" i="140"/>
  <c r="F14" i="140"/>
  <c r="F13" i="140"/>
  <c r="F11" i="140"/>
  <c r="F9" i="140"/>
  <c r="F7" i="140"/>
  <c r="F6" i="140"/>
  <c r="F5" i="140"/>
  <c r="F116" i="140"/>
  <c r="F115" i="140"/>
  <c r="F114" i="140"/>
  <c r="F113" i="140"/>
  <c r="F112" i="140"/>
  <c r="F111" i="140"/>
  <c r="F109" i="140"/>
  <c r="F108" i="140"/>
  <c r="F107" i="140"/>
  <c r="F106" i="140"/>
  <c r="F105" i="140"/>
  <c r="J115" i="140"/>
  <c r="J113" i="140"/>
  <c r="J112" i="140"/>
  <c r="J111" i="140"/>
  <c r="J109" i="140"/>
  <c r="J107" i="140"/>
  <c r="J105" i="140"/>
  <c r="J104" i="140"/>
  <c r="J103" i="140"/>
  <c r="J101" i="140"/>
  <c r="J99" i="140"/>
  <c r="J97" i="140"/>
  <c r="J96" i="140"/>
  <c r="J95" i="140"/>
  <c r="J93" i="140"/>
  <c r="J91" i="140"/>
  <c r="J89" i="140"/>
  <c r="J88" i="140"/>
  <c r="J87" i="140"/>
  <c r="J85" i="140"/>
  <c r="J83" i="140"/>
  <c r="J81" i="140"/>
  <c r="J80" i="140"/>
  <c r="J79" i="140"/>
  <c r="J77" i="140"/>
  <c r="J75" i="140"/>
  <c r="J73" i="140"/>
  <c r="J72" i="140"/>
  <c r="J71" i="140"/>
  <c r="J6" i="140"/>
  <c r="J7" i="140"/>
  <c r="J9" i="140"/>
  <c r="J13" i="140"/>
  <c r="J14" i="140"/>
  <c r="J15" i="140"/>
  <c r="J17" i="140"/>
  <c r="J19" i="140"/>
  <c r="J21" i="140"/>
  <c r="J22" i="140"/>
  <c r="J23" i="140"/>
  <c r="J25" i="140"/>
  <c r="J29" i="140"/>
  <c r="J30" i="140"/>
  <c r="J31" i="140"/>
  <c r="J33" i="140"/>
  <c r="J35" i="140"/>
  <c r="J37" i="140"/>
  <c r="J38" i="140"/>
  <c r="J39" i="140"/>
  <c r="J41" i="140"/>
  <c r="J45" i="140"/>
  <c r="J46" i="140"/>
  <c r="J47" i="140"/>
  <c r="J49" i="140"/>
  <c r="J51" i="140"/>
  <c r="J53" i="140"/>
  <c r="J54" i="140"/>
  <c r="J55" i="140"/>
  <c r="J57" i="140"/>
  <c r="J61" i="140"/>
  <c r="J62" i="140"/>
  <c r="J63" i="140"/>
  <c r="J65" i="140"/>
  <c r="J67" i="140"/>
  <c r="J69" i="140"/>
  <c r="J5" i="140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D117" i="142"/>
  <c r="F117" i="142"/>
  <c r="D70" i="142"/>
  <c r="F70" i="142" s="1"/>
  <c r="I70" i="142"/>
  <c r="J70" i="142" s="1"/>
  <c r="D71" i="142"/>
  <c r="I71" i="142" s="1"/>
  <c r="D72" i="142"/>
  <c r="I72" i="142" s="1"/>
  <c r="D73" i="142"/>
  <c r="I73" i="142"/>
  <c r="D74" i="142"/>
  <c r="I74" i="142"/>
  <c r="D75" i="142"/>
  <c r="I75" i="142"/>
  <c r="D76" i="142"/>
  <c r="I76" i="142" s="1"/>
  <c r="D77" i="142"/>
  <c r="I77" i="142"/>
  <c r="D78" i="142"/>
  <c r="I78" i="142" s="1"/>
  <c r="J78" i="142" s="1"/>
  <c r="D79" i="142"/>
  <c r="I79" i="142" s="1"/>
  <c r="D80" i="142"/>
  <c r="I80" i="142" s="1"/>
  <c r="D81" i="142"/>
  <c r="I81" i="142"/>
  <c r="D82" i="142"/>
  <c r="F82" i="142" s="1"/>
  <c r="I82" i="142"/>
  <c r="D83" i="142"/>
  <c r="I83" i="142"/>
  <c r="D84" i="142"/>
  <c r="D85" i="142"/>
  <c r="I85" i="142"/>
  <c r="D86" i="142"/>
  <c r="I86" i="142"/>
  <c r="D87" i="142"/>
  <c r="I87" i="142" s="1"/>
  <c r="D88" i="142"/>
  <c r="I88" i="142" s="1"/>
  <c r="D89" i="142"/>
  <c r="F89" i="142" s="1"/>
  <c r="I89" i="142"/>
  <c r="D90" i="142"/>
  <c r="E87" i="142" s="1"/>
  <c r="I90" i="142"/>
  <c r="J90" i="142" s="1"/>
  <c r="D91" i="142"/>
  <c r="I91" i="142"/>
  <c r="D92" i="142"/>
  <c r="I92" i="142" s="1"/>
  <c r="D93" i="142"/>
  <c r="I93" i="142"/>
  <c r="D94" i="142"/>
  <c r="I94" i="142"/>
  <c r="J94" i="142" s="1"/>
  <c r="D95" i="142"/>
  <c r="I95" i="142" s="1"/>
  <c r="D96" i="142"/>
  <c r="I96" i="142" s="1"/>
  <c r="D97" i="142"/>
  <c r="F97" i="142" s="1"/>
  <c r="I97" i="142"/>
  <c r="D98" i="142"/>
  <c r="I98" i="142" s="1"/>
  <c r="J98" i="142" s="1"/>
  <c r="D99" i="142"/>
  <c r="I99" i="142"/>
  <c r="D100" i="142"/>
  <c r="I100" i="142" s="1"/>
  <c r="J100" i="142" s="1"/>
  <c r="D101" i="142"/>
  <c r="I101" i="142"/>
  <c r="D102" i="142"/>
  <c r="I102" i="142"/>
  <c r="D103" i="142"/>
  <c r="I103" i="142" s="1"/>
  <c r="D104" i="142"/>
  <c r="I104" i="142" s="1"/>
  <c r="D105" i="142"/>
  <c r="F105" i="142" s="1"/>
  <c r="I105" i="142"/>
  <c r="D106" i="142"/>
  <c r="I106" i="142"/>
  <c r="D107" i="142"/>
  <c r="I107" i="142"/>
  <c r="D108" i="142"/>
  <c r="I108" i="142" s="1"/>
  <c r="D109" i="142"/>
  <c r="I109" i="142"/>
  <c r="D110" i="142"/>
  <c r="I110" i="142" s="1"/>
  <c r="J110" i="142" s="1"/>
  <c r="D111" i="142"/>
  <c r="I111" i="142" s="1"/>
  <c r="D112" i="142"/>
  <c r="I112" i="142" s="1"/>
  <c r="D113" i="142"/>
  <c r="F113" i="142" s="1"/>
  <c r="I113" i="142"/>
  <c r="D114" i="142"/>
  <c r="E112" i="142" s="1"/>
  <c r="I114" i="142"/>
  <c r="J114" i="142" s="1"/>
  <c r="D115" i="142"/>
  <c r="I115" i="142"/>
  <c r="D116" i="142"/>
  <c r="I116" i="142" s="1"/>
  <c r="I117" i="142"/>
  <c r="D118" i="142"/>
  <c r="F118" i="142" s="1"/>
  <c r="I118" i="142"/>
  <c r="D119" i="142"/>
  <c r="E116" i="142" s="1"/>
  <c r="D30" i="142"/>
  <c r="I30" i="142"/>
  <c r="D31" i="142"/>
  <c r="I31" i="142"/>
  <c r="D32" i="142"/>
  <c r="I32" i="142"/>
  <c r="D33" i="142"/>
  <c r="D34" i="142"/>
  <c r="I34" i="142"/>
  <c r="D35" i="142"/>
  <c r="F35" i="142" s="1"/>
  <c r="I35" i="142"/>
  <c r="D36" i="142"/>
  <c r="I36" i="142"/>
  <c r="D37" i="142"/>
  <c r="D38" i="142"/>
  <c r="I38" i="142"/>
  <c r="D39" i="142"/>
  <c r="I39" i="142"/>
  <c r="D40" i="142"/>
  <c r="F40" i="142" s="1"/>
  <c r="I40" i="142"/>
  <c r="D41" i="142"/>
  <c r="D42" i="142"/>
  <c r="F42" i="142" s="1"/>
  <c r="I42" i="142"/>
  <c r="D43" i="142"/>
  <c r="F43" i="142" s="1"/>
  <c r="I43" i="142"/>
  <c r="D44" i="142"/>
  <c r="I44" i="142"/>
  <c r="D45" i="142"/>
  <c r="D46" i="142"/>
  <c r="I46" i="142"/>
  <c r="D47" i="142"/>
  <c r="I47" i="142"/>
  <c r="D48" i="142"/>
  <c r="I48" i="142"/>
  <c r="J48" i="142" s="1"/>
  <c r="D49" i="142"/>
  <c r="D50" i="142"/>
  <c r="I50" i="142"/>
  <c r="D51" i="142"/>
  <c r="F51" i="142" s="1"/>
  <c r="I51" i="142"/>
  <c r="D52" i="142"/>
  <c r="I52" i="142"/>
  <c r="J52" i="142" s="1"/>
  <c r="D53" i="142"/>
  <c r="D54" i="142"/>
  <c r="I54" i="142"/>
  <c r="D55" i="142"/>
  <c r="I55" i="142"/>
  <c r="D56" i="142"/>
  <c r="F56" i="142" s="1"/>
  <c r="I56" i="142"/>
  <c r="D57" i="142"/>
  <c r="E55" i="142" s="1"/>
  <c r="D58" i="142"/>
  <c r="F58" i="142" s="1"/>
  <c r="I58" i="142"/>
  <c r="D59" i="142"/>
  <c r="F59" i="142" s="1"/>
  <c r="I59" i="142"/>
  <c r="D60" i="142"/>
  <c r="I60" i="142"/>
  <c r="D61" i="142"/>
  <c r="D62" i="142"/>
  <c r="I62" i="142"/>
  <c r="D63" i="142"/>
  <c r="I63" i="142"/>
  <c r="D64" i="142"/>
  <c r="I64" i="142"/>
  <c r="D65" i="142"/>
  <c r="E62" i="142" s="1"/>
  <c r="D66" i="142"/>
  <c r="I66" i="142"/>
  <c r="D67" i="142"/>
  <c r="F67" i="142" s="1"/>
  <c r="I67" i="142"/>
  <c r="D68" i="142"/>
  <c r="I68" i="142"/>
  <c r="D69" i="142"/>
  <c r="D6" i="142"/>
  <c r="I6" i="142"/>
  <c r="D7" i="142"/>
  <c r="I7" i="142"/>
  <c r="D8" i="142"/>
  <c r="F8" i="142" s="1"/>
  <c r="I8" i="142"/>
  <c r="D9" i="142"/>
  <c r="D10" i="142"/>
  <c r="F10" i="142" s="1"/>
  <c r="I10" i="142"/>
  <c r="D11" i="142"/>
  <c r="F11" i="142" s="1"/>
  <c r="I11" i="142"/>
  <c r="D12" i="142"/>
  <c r="I12" i="142"/>
  <c r="D13" i="142"/>
  <c r="D14" i="142"/>
  <c r="I14" i="142"/>
  <c r="D15" i="142"/>
  <c r="I15" i="142"/>
  <c r="D16" i="142"/>
  <c r="I16" i="142"/>
  <c r="D17" i="142"/>
  <c r="D18" i="142"/>
  <c r="I18" i="142"/>
  <c r="D19" i="142"/>
  <c r="F19" i="142" s="1"/>
  <c r="I19" i="142"/>
  <c r="D20" i="142"/>
  <c r="I20" i="142"/>
  <c r="J20" i="142" s="1"/>
  <c r="D21" i="142"/>
  <c r="D22" i="142"/>
  <c r="I22" i="142"/>
  <c r="D23" i="142"/>
  <c r="I23" i="142"/>
  <c r="D24" i="142"/>
  <c r="F24" i="142" s="1"/>
  <c r="I24" i="142"/>
  <c r="D25" i="142"/>
  <c r="D26" i="142"/>
  <c r="F26" i="142" s="1"/>
  <c r="I26" i="142"/>
  <c r="D27" i="142"/>
  <c r="F27" i="142" s="1"/>
  <c r="I27" i="142"/>
  <c r="D28" i="142"/>
  <c r="I28" i="142"/>
  <c r="D29" i="142"/>
  <c r="D5" i="142"/>
  <c r="I5" i="142"/>
  <c r="F87" i="142"/>
  <c r="F85" i="142"/>
  <c r="F84" i="142"/>
  <c r="F83" i="142"/>
  <c r="F81" i="142"/>
  <c r="F79" i="142"/>
  <c r="F77" i="142"/>
  <c r="F76" i="142"/>
  <c r="F75" i="142"/>
  <c r="F73" i="142"/>
  <c r="F71" i="142"/>
  <c r="F68" i="142"/>
  <c r="F66" i="142"/>
  <c r="F64" i="142"/>
  <c r="F63" i="142"/>
  <c r="F62" i="142"/>
  <c r="F60" i="142"/>
  <c r="F55" i="142"/>
  <c r="F54" i="142"/>
  <c r="F53" i="142"/>
  <c r="F52" i="142"/>
  <c r="F50" i="142"/>
  <c r="F48" i="142"/>
  <c r="F47" i="142"/>
  <c r="F46" i="142"/>
  <c r="F44" i="142"/>
  <c r="F39" i="142"/>
  <c r="F38" i="142"/>
  <c r="F37" i="142"/>
  <c r="F36" i="142"/>
  <c r="F34" i="142"/>
  <c r="F32" i="142"/>
  <c r="F31" i="142"/>
  <c r="F30" i="142"/>
  <c r="F29" i="142"/>
  <c r="F28" i="142"/>
  <c r="F23" i="142"/>
  <c r="F22" i="142"/>
  <c r="F20" i="142"/>
  <c r="F18" i="142"/>
  <c r="F16" i="142"/>
  <c r="F15" i="142"/>
  <c r="F14" i="142"/>
  <c r="F13" i="142"/>
  <c r="F12" i="142"/>
  <c r="F7" i="142"/>
  <c r="F6" i="142"/>
  <c r="F5" i="142"/>
  <c r="K119" i="142"/>
  <c r="F119" i="142"/>
  <c r="E119" i="142"/>
  <c r="F115" i="142"/>
  <c r="F111" i="142"/>
  <c r="F109" i="142"/>
  <c r="F107" i="142"/>
  <c r="F103" i="142"/>
  <c r="F101" i="142"/>
  <c r="F99" i="142"/>
  <c r="F95" i="142"/>
  <c r="F93" i="142"/>
  <c r="F91" i="142"/>
  <c r="E63" i="142"/>
  <c r="E43" i="142"/>
  <c r="E19" i="142"/>
  <c r="E9" i="142"/>
  <c r="H117" i="142"/>
  <c r="J117" i="142"/>
  <c r="H118" i="142"/>
  <c r="J118" i="142"/>
  <c r="H119" i="142"/>
  <c r="H5" i="142"/>
  <c r="J5" i="142"/>
  <c r="H6" i="142"/>
  <c r="J6" i="142"/>
  <c r="H7" i="142"/>
  <c r="J7" i="142"/>
  <c r="H8" i="142"/>
  <c r="J8" i="142"/>
  <c r="H9" i="142"/>
  <c r="H10" i="142"/>
  <c r="J10" i="142"/>
  <c r="H11" i="142"/>
  <c r="J11" i="142" s="1"/>
  <c r="H12" i="142"/>
  <c r="J12" i="142"/>
  <c r="H13" i="142"/>
  <c r="H14" i="142"/>
  <c r="J14" i="142"/>
  <c r="H15" i="142"/>
  <c r="J15" i="142"/>
  <c r="H16" i="142"/>
  <c r="J16" i="142"/>
  <c r="H17" i="142"/>
  <c r="H18" i="142"/>
  <c r="J18" i="142"/>
  <c r="H19" i="142"/>
  <c r="J19" i="142" s="1"/>
  <c r="H20" i="142"/>
  <c r="H21" i="142"/>
  <c r="H22" i="142"/>
  <c r="J22" i="142"/>
  <c r="H23" i="142"/>
  <c r="J23" i="142"/>
  <c r="H24" i="142"/>
  <c r="J24" i="142"/>
  <c r="H25" i="142"/>
  <c r="H26" i="142"/>
  <c r="J26" i="142"/>
  <c r="H27" i="142"/>
  <c r="J27" i="142" s="1"/>
  <c r="H28" i="142"/>
  <c r="J28" i="142"/>
  <c r="H29" i="142"/>
  <c r="H72" i="142"/>
  <c r="J72" i="142"/>
  <c r="H73" i="142"/>
  <c r="J73" i="142"/>
  <c r="H74" i="142"/>
  <c r="J74" i="142"/>
  <c r="H75" i="142"/>
  <c r="J75" i="142" s="1"/>
  <c r="H76" i="142"/>
  <c r="J76" i="142"/>
  <c r="H77" i="142"/>
  <c r="J77" i="142" s="1"/>
  <c r="H78" i="142"/>
  <c r="H79" i="142"/>
  <c r="J79" i="142"/>
  <c r="H80" i="142"/>
  <c r="J80" i="142"/>
  <c r="H81" i="142"/>
  <c r="J81" i="142"/>
  <c r="H82" i="142"/>
  <c r="J82" i="142"/>
  <c r="H83" i="142"/>
  <c r="J83" i="142" s="1"/>
  <c r="H84" i="142"/>
  <c r="H85" i="142"/>
  <c r="J85" i="142" s="1"/>
  <c r="H86" i="142"/>
  <c r="J86" i="142"/>
  <c r="H87" i="142"/>
  <c r="J87" i="142"/>
  <c r="H88" i="142"/>
  <c r="J88" i="142"/>
  <c r="H89" i="142"/>
  <c r="J89" i="142"/>
  <c r="H90" i="142"/>
  <c r="H91" i="142"/>
  <c r="J91" i="142" s="1"/>
  <c r="H92" i="142"/>
  <c r="J92" i="142"/>
  <c r="H93" i="142"/>
  <c r="J93" i="142" s="1"/>
  <c r="H94" i="142"/>
  <c r="H95" i="142"/>
  <c r="J95" i="142"/>
  <c r="H96" i="142"/>
  <c r="J96" i="142"/>
  <c r="H97" i="142"/>
  <c r="J97" i="142"/>
  <c r="H98" i="142"/>
  <c r="H99" i="142"/>
  <c r="J99" i="142" s="1"/>
  <c r="H100" i="142"/>
  <c r="H101" i="142"/>
  <c r="J101" i="142" s="1"/>
  <c r="H102" i="142"/>
  <c r="J102" i="142"/>
  <c r="H103" i="142"/>
  <c r="J103" i="142"/>
  <c r="H104" i="142"/>
  <c r="J104" i="142"/>
  <c r="H105" i="142"/>
  <c r="J105" i="142"/>
  <c r="H106" i="142"/>
  <c r="J106" i="142"/>
  <c r="H107" i="142"/>
  <c r="J107" i="142" s="1"/>
  <c r="H108" i="142"/>
  <c r="J108" i="142"/>
  <c r="H109" i="142"/>
  <c r="J109" i="142" s="1"/>
  <c r="H110" i="142"/>
  <c r="H111" i="142"/>
  <c r="J111" i="142"/>
  <c r="H112" i="142"/>
  <c r="J112" i="142"/>
  <c r="H113" i="142"/>
  <c r="J113" i="142"/>
  <c r="H114" i="142"/>
  <c r="H115" i="142"/>
  <c r="J115" i="142" s="1"/>
  <c r="H116" i="142"/>
  <c r="J116" i="142"/>
  <c r="H71" i="142"/>
  <c r="J71" i="142"/>
  <c r="H70" i="142"/>
  <c r="H40" i="142"/>
  <c r="H41" i="142"/>
  <c r="H42" i="142"/>
  <c r="J42" i="142" s="1"/>
  <c r="H43" i="142"/>
  <c r="J43" i="142"/>
  <c r="H44" i="142"/>
  <c r="J44" i="142"/>
  <c r="H45" i="142"/>
  <c r="H46" i="142"/>
  <c r="J46" i="142"/>
  <c r="H47" i="142"/>
  <c r="J47" i="142" s="1"/>
  <c r="H48" i="142"/>
  <c r="H49" i="142"/>
  <c r="H50" i="142"/>
  <c r="J50" i="142" s="1"/>
  <c r="H51" i="142"/>
  <c r="J51" i="142"/>
  <c r="H52" i="142"/>
  <c r="H53" i="142"/>
  <c r="H54" i="142"/>
  <c r="J54" i="142"/>
  <c r="H55" i="142"/>
  <c r="J55" i="142"/>
  <c r="H56" i="142"/>
  <c r="J56" i="142" s="1"/>
  <c r="H57" i="142"/>
  <c r="H58" i="142"/>
  <c r="J58" i="142" s="1"/>
  <c r="H59" i="142"/>
  <c r="J59" i="142"/>
  <c r="H60" i="142"/>
  <c r="J60" i="142" s="1"/>
  <c r="H61" i="142"/>
  <c r="H62" i="142"/>
  <c r="J62" i="142"/>
  <c r="H63" i="142"/>
  <c r="J63" i="142"/>
  <c r="H64" i="142"/>
  <c r="J64" i="142" s="1"/>
  <c r="H65" i="142"/>
  <c r="H66" i="142"/>
  <c r="J66" i="142" s="1"/>
  <c r="H67" i="142"/>
  <c r="J67" i="142"/>
  <c r="H68" i="142"/>
  <c r="J68" i="142" s="1"/>
  <c r="H69" i="142"/>
  <c r="H30" i="142"/>
  <c r="J30" i="142"/>
  <c r="H31" i="142"/>
  <c r="J31" i="142"/>
  <c r="H32" i="142"/>
  <c r="J32" i="142"/>
  <c r="H33" i="142"/>
  <c r="H34" i="142"/>
  <c r="J34" i="142"/>
  <c r="H35" i="142"/>
  <c r="J35" i="142" s="1"/>
  <c r="H36" i="142"/>
  <c r="J36" i="142"/>
  <c r="H37" i="142"/>
  <c r="H38" i="142"/>
  <c r="J38" i="142"/>
  <c r="H39" i="142"/>
  <c r="J39" i="142"/>
  <c r="K78" i="142" l="1"/>
  <c r="K98" i="142"/>
  <c r="K97" i="142"/>
  <c r="K106" i="142"/>
  <c r="K50" i="142"/>
  <c r="K81" i="142"/>
  <c r="K89" i="142"/>
  <c r="K110" i="142"/>
  <c r="K71" i="142"/>
  <c r="E21" i="142"/>
  <c r="E20" i="142"/>
  <c r="E18" i="142"/>
  <c r="I21" i="142"/>
  <c r="J21" i="142" s="1"/>
  <c r="E5" i="142"/>
  <c r="E31" i="142"/>
  <c r="E79" i="142"/>
  <c r="I9" i="142"/>
  <c r="J9" i="142" s="1"/>
  <c r="F9" i="142"/>
  <c r="K108" i="142"/>
  <c r="E6" i="142"/>
  <c r="E35" i="142"/>
  <c r="E86" i="142"/>
  <c r="F21" i="142"/>
  <c r="E42" i="142"/>
  <c r="I45" i="142"/>
  <c r="J45" i="142" s="1"/>
  <c r="E45" i="142"/>
  <c r="E44" i="142"/>
  <c r="E7" i="142"/>
  <c r="E38" i="142"/>
  <c r="I17" i="142"/>
  <c r="J17" i="142" s="1"/>
  <c r="F17" i="142"/>
  <c r="E105" i="142"/>
  <c r="F106" i="142"/>
  <c r="E106" i="142"/>
  <c r="F86" i="142"/>
  <c r="E85" i="142"/>
  <c r="E83" i="142"/>
  <c r="E8" i="142"/>
  <c r="E39" i="142"/>
  <c r="E53" i="142"/>
  <c r="E52" i="142"/>
  <c r="E51" i="142"/>
  <c r="E50" i="142"/>
  <c r="I53" i="142"/>
  <c r="J53" i="142" s="1"/>
  <c r="E11" i="142"/>
  <c r="E113" i="142"/>
  <c r="F114" i="142"/>
  <c r="E114" i="142"/>
  <c r="E13" i="142"/>
  <c r="E47" i="142"/>
  <c r="I33" i="142"/>
  <c r="J33" i="142" s="1"/>
  <c r="F33" i="142"/>
  <c r="E33" i="142"/>
  <c r="E32" i="142"/>
  <c r="E74" i="142"/>
  <c r="E14" i="142"/>
  <c r="E54" i="142"/>
  <c r="E96" i="142"/>
  <c r="E69" i="142"/>
  <c r="E68" i="142"/>
  <c r="E67" i="142"/>
  <c r="E66" i="142"/>
  <c r="I69" i="142"/>
  <c r="J69" i="142" s="1"/>
  <c r="E58" i="142"/>
  <c r="E46" i="142"/>
  <c r="I61" i="142"/>
  <c r="J61" i="142" s="1"/>
  <c r="E61" i="142"/>
  <c r="F94" i="142"/>
  <c r="E94" i="142"/>
  <c r="E93" i="142"/>
  <c r="K112" i="142"/>
  <c r="E15" i="142"/>
  <c r="E41" i="142"/>
  <c r="E40" i="142"/>
  <c r="I41" i="142"/>
  <c r="J41" i="142" s="1"/>
  <c r="F41" i="142"/>
  <c r="F102" i="142"/>
  <c r="E102" i="142"/>
  <c r="E101" i="142"/>
  <c r="E16" i="142"/>
  <c r="E59" i="142"/>
  <c r="E100" i="142"/>
  <c r="F61" i="142"/>
  <c r="E10" i="142"/>
  <c r="I13" i="142"/>
  <c r="J13" i="142" s="1"/>
  <c r="E12" i="142"/>
  <c r="J40" i="142"/>
  <c r="E92" i="142"/>
  <c r="E25" i="142"/>
  <c r="E24" i="142"/>
  <c r="I25" i="142"/>
  <c r="J25" i="142" s="1"/>
  <c r="F25" i="142"/>
  <c r="E84" i="142"/>
  <c r="E17" i="142"/>
  <c r="I49" i="142"/>
  <c r="J49" i="142" s="1"/>
  <c r="F49" i="142"/>
  <c r="E49" i="142"/>
  <c r="E48" i="142"/>
  <c r="E57" i="142"/>
  <c r="E56" i="142"/>
  <c r="I57" i="142"/>
  <c r="J57" i="142" s="1"/>
  <c r="K56" i="142" s="1"/>
  <c r="F57" i="142"/>
  <c r="F110" i="142"/>
  <c r="E110" i="142"/>
  <c r="E109" i="142"/>
  <c r="E22" i="142"/>
  <c r="E89" i="142"/>
  <c r="F90" i="142"/>
  <c r="E90" i="142"/>
  <c r="E23" i="142"/>
  <c r="E71" i="142"/>
  <c r="E26" i="142"/>
  <c r="I29" i="142"/>
  <c r="J29" i="142" s="1"/>
  <c r="E29" i="142"/>
  <c r="E28" i="142"/>
  <c r="E118" i="142"/>
  <c r="E117" i="142"/>
  <c r="I119" i="142"/>
  <c r="J119" i="142" s="1"/>
  <c r="K116" i="142" s="1"/>
  <c r="E104" i="142"/>
  <c r="K87" i="142"/>
  <c r="E27" i="142"/>
  <c r="E75" i="142"/>
  <c r="E108" i="142"/>
  <c r="I65" i="142"/>
  <c r="J65" i="142" s="1"/>
  <c r="F65" i="142"/>
  <c r="E65" i="142"/>
  <c r="E64" i="142"/>
  <c r="E70" i="142"/>
  <c r="E30" i="142"/>
  <c r="E78" i="142"/>
  <c r="F45" i="142"/>
  <c r="F69" i="142"/>
  <c r="E37" i="142"/>
  <c r="E36" i="142"/>
  <c r="E34" i="142"/>
  <c r="I37" i="142"/>
  <c r="J37" i="142" s="1"/>
  <c r="E97" i="142"/>
  <c r="F98" i="142"/>
  <c r="E98" i="142"/>
  <c r="F78" i="142"/>
  <c r="E77" i="142"/>
  <c r="C109" i="164"/>
  <c r="D108" i="164"/>
  <c r="E60" i="142"/>
  <c r="E76" i="142"/>
  <c r="F74" i="142"/>
  <c r="F12" i="140"/>
  <c r="F28" i="140"/>
  <c r="F44" i="140"/>
  <c r="F60" i="140"/>
  <c r="F76" i="140"/>
  <c r="F92" i="140"/>
  <c r="E91" i="142"/>
  <c r="E99" i="142"/>
  <c r="E107" i="142"/>
  <c r="E115" i="142"/>
  <c r="I28" i="140"/>
  <c r="J28" i="140" s="1"/>
  <c r="I20" i="140"/>
  <c r="J20" i="140" s="1"/>
  <c r="I12" i="140"/>
  <c r="J12" i="140" s="1"/>
  <c r="I68" i="140"/>
  <c r="J68" i="140" s="1"/>
  <c r="I60" i="140"/>
  <c r="J60" i="140" s="1"/>
  <c r="I52" i="140"/>
  <c r="J52" i="140" s="1"/>
  <c r="I44" i="140"/>
  <c r="J44" i="140" s="1"/>
  <c r="I36" i="140"/>
  <c r="J36" i="140" s="1"/>
  <c r="I110" i="140"/>
  <c r="J110" i="140" s="1"/>
  <c r="I102" i="140"/>
  <c r="J102" i="140" s="1"/>
  <c r="I86" i="140"/>
  <c r="J86" i="140" s="1"/>
  <c r="I70" i="140"/>
  <c r="J70" i="140" s="1"/>
  <c r="E80" i="142"/>
  <c r="F92" i="142"/>
  <c r="F100" i="142"/>
  <c r="F108" i="142"/>
  <c r="F116" i="142"/>
  <c r="F16" i="140"/>
  <c r="F32" i="140"/>
  <c r="F48" i="140"/>
  <c r="F64" i="140"/>
  <c r="E81" i="142"/>
  <c r="I26" i="140"/>
  <c r="J26" i="140" s="1"/>
  <c r="I10" i="140"/>
  <c r="J10" i="140" s="1"/>
  <c r="I58" i="140"/>
  <c r="J58" i="140" s="1"/>
  <c r="I42" i="140"/>
  <c r="J42" i="140" s="1"/>
  <c r="I100" i="140"/>
  <c r="J100" i="140" s="1"/>
  <c r="I84" i="140"/>
  <c r="J84" i="140" s="1"/>
  <c r="E82" i="142"/>
  <c r="F80" i="142"/>
  <c r="I84" i="142"/>
  <c r="J84" i="142" s="1"/>
  <c r="K84" i="142" s="1"/>
  <c r="F82" i="140"/>
  <c r="F98" i="140"/>
  <c r="F20" i="140"/>
  <c r="F36" i="140"/>
  <c r="F52" i="140"/>
  <c r="F68" i="140"/>
  <c r="E95" i="142"/>
  <c r="E103" i="142"/>
  <c r="E111" i="142"/>
  <c r="I24" i="140"/>
  <c r="J24" i="140" s="1"/>
  <c r="I16" i="140"/>
  <c r="J16" i="140" s="1"/>
  <c r="I8" i="140"/>
  <c r="J8" i="140" s="1"/>
  <c r="I64" i="140"/>
  <c r="J64" i="140" s="1"/>
  <c r="I56" i="140"/>
  <c r="J56" i="140" s="1"/>
  <c r="I48" i="140"/>
  <c r="J48" i="140" s="1"/>
  <c r="I40" i="140"/>
  <c r="J40" i="140" s="1"/>
  <c r="I32" i="140"/>
  <c r="J32" i="140" s="1"/>
  <c r="I114" i="140"/>
  <c r="J114" i="140" s="1"/>
  <c r="I98" i="140"/>
  <c r="J98" i="140" s="1"/>
  <c r="I90" i="140"/>
  <c r="J90" i="140" s="1"/>
  <c r="I82" i="140"/>
  <c r="J82" i="140" s="1"/>
  <c r="I74" i="140"/>
  <c r="J74" i="140" s="1"/>
  <c r="D108" i="165"/>
  <c r="C109" i="165"/>
  <c r="E72" i="142"/>
  <c r="E88" i="142"/>
  <c r="F96" i="142"/>
  <c r="F104" i="142"/>
  <c r="F112" i="142"/>
  <c r="E73" i="142"/>
  <c r="F72" i="142"/>
  <c r="F88" i="142"/>
  <c r="F83" i="166"/>
  <c r="F99" i="166"/>
  <c r="F115" i="166"/>
  <c r="I108" i="166"/>
  <c r="J108" i="166" s="1"/>
  <c r="I11" i="165"/>
  <c r="J11" i="165" s="1"/>
  <c r="F54" i="165"/>
  <c r="I67" i="165"/>
  <c r="J67" i="165" s="1"/>
  <c r="I51" i="165"/>
  <c r="J51" i="165" s="1"/>
  <c r="I35" i="165"/>
  <c r="J35" i="165" s="1"/>
  <c r="I99" i="165"/>
  <c r="J99" i="165" s="1"/>
  <c r="D107" i="165"/>
  <c r="J66" i="164"/>
  <c r="F56" i="164"/>
  <c r="I56" i="164"/>
  <c r="J56" i="164" s="1"/>
  <c r="F11" i="166"/>
  <c r="F27" i="166"/>
  <c r="F69" i="166"/>
  <c r="F85" i="166"/>
  <c r="F101" i="166"/>
  <c r="I107" i="166"/>
  <c r="J107" i="166" s="1"/>
  <c r="F12" i="165"/>
  <c r="F28" i="165"/>
  <c r="F40" i="165"/>
  <c r="F56" i="165"/>
  <c r="F72" i="165"/>
  <c r="F104" i="165"/>
  <c r="I36" i="164"/>
  <c r="J36" i="164" s="1"/>
  <c r="F36" i="164"/>
  <c r="I96" i="164"/>
  <c r="J96" i="164" s="1"/>
  <c r="F6" i="166"/>
  <c r="I11" i="166"/>
  <c r="J11" i="166" s="1"/>
  <c r="I27" i="166"/>
  <c r="J27" i="166" s="1"/>
  <c r="F38" i="166"/>
  <c r="F54" i="166"/>
  <c r="I66" i="166"/>
  <c r="J66" i="166" s="1"/>
  <c r="I58" i="166"/>
  <c r="J58" i="166" s="1"/>
  <c r="I50" i="166"/>
  <c r="J50" i="166" s="1"/>
  <c r="I42" i="166"/>
  <c r="J42" i="166" s="1"/>
  <c r="I34" i="166"/>
  <c r="J34" i="166" s="1"/>
  <c r="F7" i="165"/>
  <c r="I12" i="165"/>
  <c r="J12" i="165" s="1"/>
  <c r="D106" i="165"/>
  <c r="I81" i="165"/>
  <c r="J81" i="165" s="1"/>
  <c r="I76" i="164"/>
  <c r="J76" i="164" s="1"/>
  <c r="F76" i="164"/>
  <c r="D106" i="164"/>
  <c r="D107" i="164"/>
  <c r="C111" i="163"/>
  <c r="D110" i="163" s="1"/>
  <c r="I64" i="164"/>
  <c r="J64" i="164" s="1"/>
  <c r="J54" i="164"/>
  <c r="I21" i="164"/>
  <c r="J21" i="164" s="1"/>
  <c r="F21" i="164"/>
  <c r="I29" i="164"/>
  <c r="J29" i="164" s="1"/>
  <c r="F29" i="164"/>
  <c r="I44" i="164"/>
  <c r="J44" i="164" s="1"/>
  <c r="F44" i="164"/>
  <c r="F104" i="164"/>
  <c r="I104" i="164"/>
  <c r="J104" i="164" s="1"/>
  <c r="F73" i="166"/>
  <c r="F89" i="166"/>
  <c r="F105" i="166"/>
  <c r="I113" i="166"/>
  <c r="J113" i="166" s="1"/>
  <c r="I97" i="166"/>
  <c r="J97" i="166" s="1"/>
  <c r="I81" i="166"/>
  <c r="J81" i="166" s="1"/>
  <c r="F44" i="165"/>
  <c r="F60" i="165"/>
  <c r="F92" i="165"/>
  <c r="I64" i="165"/>
  <c r="J64" i="165" s="1"/>
  <c r="I48" i="165"/>
  <c r="J48" i="165" s="1"/>
  <c r="I32" i="165"/>
  <c r="J32" i="165" s="1"/>
  <c r="I96" i="165"/>
  <c r="J96" i="165" s="1"/>
  <c r="I79" i="165"/>
  <c r="J79" i="165" s="1"/>
  <c r="I84" i="164"/>
  <c r="J84" i="164" s="1"/>
  <c r="F84" i="164"/>
  <c r="I13" i="164"/>
  <c r="J13" i="164" s="1"/>
  <c r="F13" i="164"/>
  <c r="J7" i="163"/>
  <c r="F13" i="166"/>
  <c r="F29" i="166"/>
  <c r="I112" i="166"/>
  <c r="J112" i="166" s="1"/>
  <c r="I96" i="166"/>
  <c r="J96" i="166" s="1"/>
  <c r="I80" i="166"/>
  <c r="J80" i="166" s="1"/>
  <c r="F14" i="165"/>
  <c r="F30" i="165"/>
  <c r="F46" i="165"/>
  <c r="F62" i="165"/>
  <c r="F94" i="165"/>
  <c r="I5" i="164"/>
  <c r="J5" i="164" s="1"/>
  <c r="F5" i="164"/>
  <c r="I14" i="164"/>
  <c r="J14" i="164" s="1"/>
  <c r="F14" i="164"/>
  <c r="I52" i="164"/>
  <c r="J52" i="164" s="1"/>
  <c r="F52" i="164"/>
  <c r="I32" i="164"/>
  <c r="J32" i="164" s="1"/>
  <c r="F8" i="166"/>
  <c r="F24" i="166"/>
  <c r="F9" i="165"/>
  <c r="F25" i="165"/>
  <c r="I92" i="164"/>
  <c r="J92" i="164" s="1"/>
  <c r="F92" i="164"/>
  <c r="J82" i="164"/>
  <c r="F72" i="164"/>
  <c r="I72" i="164"/>
  <c r="J72" i="164" s="1"/>
  <c r="I8" i="166"/>
  <c r="J8" i="166" s="1"/>
  <c r="F19" i="166"/>
  <c r="F20" i="165"/>
  <c r="F80" i="165"/>
  <c r="J6" i="164"/>
  <c r="F30" i="166"/>
  <c r="F46" i="166"/>
  <c r="F62" i="166"/>
  <c r="I54" i="166"/>
  <c r="J54" i="166" s="1"/>
  <c r="I20" i="165"/>
  <c r="J20" i="165" s="1"/>
  <c r="I85" i="165"/>
  <c r="J85" i="165" s="1"/>
  <c r="I60" i="164"/>
  <c r="J60" i="164" s="1"/>
  <c r="F60" i="164"/>
  <c r="F40" i="164"/>
  <c r="I40" i="164"/>
  <c r="J40" i="164" s="1"/>
  <c r="F16" i="164"/>
  <c r="I100" i="164"/>
  <c r="J100" i="164" s="1"/>
  <c r="F100" i="164"/>
  <c r="I80" i="164"/>
  <c r="J80" i="164" s="1"/>
  <c r="F20" i="166"/>
  <c r="F5" i="165"/>
  <c r="F21" i="165"/>
  <c r="F36" i="165"/>
  <c r="F52" i="165"/>
  <c r="F68" i="165"/>
  <c r="F100" i="165"/>
  <c r="I68" i="164"/>
  <c r="J68" i="164" s="1"/>
  <c r="F68" i="164"/>
  <c r="I48" i="164"/>
  <c r="J48" i="164" s="1"/>
  <c r="J38" i="164"/>
  <c r="F80" i="164"/>
  <c r="J98" i="164"/>
  <c r="F88" i="164"/>
  <c r="I88" i="164"/>
  <c r="J88" i="164" s="1"/>
  <c r="C109" i="162"/>
  <c r="D108" i="162"/>
  <c r="F89" i="163"/>
  <c r="F58" i="163"/>
  <c r="I58" i="163"/>
  <c r="J58" i="163" s="1"/>
  <c r="J66" i="162"/>
  <c r="I55" i="162"/>
  <c r="J55" i="162" s="1"/>
  <c r="F43" i="162"/>
  <c r="I43" i="162"/>
  <c r="J43" i="162" s="1"/>
  <c r="J32" i="162"/>
  <c r="I79" i="162"/>
  <c r="J79" i="162" s="1"/>
  <c r="F17" i="163"/>
  <c r="F23" i="163"/>
  <c r="F49" i="163"/>
  <c r="F69" i="163"/>
  <c r="F102" i="163"/>
  <c r="I102" i="163"/>
  <c r="J102" i="163" s="1"/>
  <c r="F70" i="163"/>
  <c r="I70" i="163"/>
  <c r="J70" i="163" s="1"/>
  <c r="I31" i="162"/>
  <c r="J31" i="162" s="1"/>
  <c r="F8" i="164"/>
  <c r="F24" i="164"/>
  <c r="F12" i="163"/>
  <c r="I17" i="163"/>
  <c r="J17" i="163" s="1"/>
  <c r="F50" i="163"/>
  <c r="I37" i="163"/>
  <c r="J37" i="163" s="1"/>
  <c r="I101" i="163"/>
  <c r="J101" i="163" s="1"/>
  <c r="F22" i="162"/>
  <c r="F104" i="162"/>
  <c r="D107" i="162"/>
  <c r="F14" i="162"/>
  <c r="F52" i="163"/>
  <c r="F73" i="163"/>
  <c r="F6" i="162"/>
  <c r="J64" i="162"/>
  <c r="F13" i="163"/>
  <c r="F25" i="163"/>
  <c r="F33" i="163"/>
  <c r="F97" i="163"/>
  <c r="I45" i="163"/>
  <c r="J45" i="163" s="1"/>
  <c r="F78" i="163"/>
  <c r="I78" i="163"/>
  <c r="J78" i="163" s="1"/>
  <c r="I63" i="162"/>
  <c r="J63" i="162" s="1"/>
  <c r="I51" i="162"/>
  <c r="J51" i="162" s="1"/>
  <c r="F51" i="162"/>
  <c r="I96" i="162"/>
  <c r="J96" i="162" s="1"/>
  <c r="F8" i="163"/>
  <c r="F34" i="163"/>
  <c r="I54" i="163"/>
  <c r="J54" i="163" s="1"/>
  <c r="I77" i="163"/>
  <c r="J77" i="163" s="1"/>
  <c r="J50" i="162"/>
  <c r="I39" i="162"/>
  <c r="J39" i="162" s="1"/>
  <c r="F75" i="162"/>
  <c r="I75" i="162"/>
  <c r="J75" i="162" s="1"/>
  <c r="I19" i="163"/>
  <c r="J19" i="163" s="1"/>
  <c r="F10" i="164"/>
  <c r="F26" i="164"/>
  <c r="F14" i="163"/>
  <c r="F26" i="163"/>
  <c r="F9" i="163"/>
  <c r="F20" i="163"/>
  <c r="F37" i="163"/>
  <c r="F59" i="163"/>
  <c r="F81" i="163"/>
  <c r="F101" i="163"/>
  <c r="I62" i="163"/>
  <c r="J62" i="163" s="1"/>
  <c r="D109" i="163"/>
  <c r="F86" i="163"/>
  <c r="I86" i="163"/>
  <c r="J86" i="163" s="1"/>
  <c r="I20" i="163"/>
  <c r="J20" i="163" s="1"/>
  <c r="I52" i="163"/>
  <c r="J52" i="163" s="1"/>
  <c r="F42" i="163"/>
  <c r="I42" i="163"/>
  <c r="J42" i="163" s="1"/>
  <c r="I108" i="163"/>
  <c r="J108" i="163" s="1"/>
  <c r="I85" i="163"/>
  <c r="J85" i="163" s="1"/>
  <c r="J18" i="162"/>
  <c r="F59" i="162"/>
  <c r="I59" i="162"/>
  <c r="J59" i="162" s="1"/>
  <c r="J48" i="162"/>
  <c r="I19" i="162"/>
  <c r="J19" i="162" s="1"/>
  <c r="F19" i="162"/>
  <c r="I47" i="162"/>
  <c r="J47" i="162" s="1"/>
  <c r="I35" i="162"/>
  <c r="J35" i="162" s="1"/>
  <c r="F35" i="162"/>
  <c r="F41" i="163"/>
  <c r="I27" i="162"/>
  <c r="J27" i="162" s="1"/>
  <c r="F27" i="162"/>
  <c r="F47" i="162"/>
  <c r="J34" i="162"/>
  <c r="I92" i="162"/>
  <c r="J92" i="162" s="1"/>
  <c r="F92" i="162"/>
  <c r="F17" i="164"/>
  <c r="F5" i="163"/>
  <c r="F65" i="163"/>
  <c r="F85" i="163"/>
  <c r="I30" i="163"/>
  <c r="J30" i="163" s="1"/>
  <c r="F94" i="163"/>
  <c r="I94" i="163"/>
  <c r="J94" i="163" s="1"/>
  <c r="D106" i="163"/>
  <c r="D107" i="163"/>
  <c r="F12" i="164"/>
  <c r="F28" i="164"/>
  <c r="F16" i="163"/>
  <c r="F66" i="163"/>
  <c r="I93" i="163"/>
  <c r="J93" i="163" s="1"/>
  <c r="I11" i="162"/>
  <c r="J11" i="162" s="1"/>
  <c r="F11" i="162"/>
  <c r="I22" i="163"/>
  <c r="J22" i="163" s="1"/>
  <c r="I67" i="162"/>
  <c r="J67" i="162" s="1"/>
  <c r="F67" i="162"/>
  <c r="J56" i="162"/>
  <c r="J80" i="162"/>
  <c r="F70" i="162"/>
  <c r="I13" i="162"/>
  <c r="J13" i="162" s="1"/>
  <c r="I29" i="162"/>
  <c r="J29" i="162" s="1"/>
  <c r="F44" i="162"/>
  <c r="F60" i="162"/>
  <c r="F76" i="162"/>
  <c r="J51" i="161"/>
  <c r="I24" i="160"/>
  <c r="J24" i="160" s="1"/>
  <c r="F24" i="160"/>
  <c r="I106" i="160"/>
  <c r="J106" i="160" s="1"/>
  <c r="F106" i="160"/>
  <c r="F61" i="162"/>
  <c r="J67" i="161"/>
  <c r="J77" i="161"/>
  <c r="J65" i="160"/>
  <c r="J7" i="161"/>
  <c r="C118" i="140"/>
  <c r="D117" i="140"/>
  <c r="J23" i="161"/>
  <c r="C109" i="161"/>
  <c r="C118" i="166"/>
  <c r="D117" i="166"/>
  <c r="F15" i="162"/>
  <c r="I8" i="161"/>
  <c r="J8" i="161" s="1"/>
  <c r="F8" i="161"/>
  <c r="J101" i="161"/>
  <c r="I12" i="160"/>
  <c r="J12" i="160" s="1"/>
  <c r="F12" i="160"/>
  <c r="F63" i="160"/>
  <c r="I63" i="160"/>
  <c r="J63" i="160" s="1"/>
  <c r="I69" i="162"/>
  <c r="J69" i="162" s="1"/>
  <c r="I53" i="162"/>
  <c r="J53" i="162" s="1"/>
  <c r="I24" i="161"/>
  <c r="J24" i="161" s="1"/>
  <c r="F24" i="161"/>
  <c r="J39" i="161"/>
  <c r="F83" i="162"/>
  <c r="J83" i="161"/>
  <c r="I61" i="160"/>
  <c r="J61" i="160" s="1"/>
  <c r="F61" i="160"/>
  <c r="I90" i="163"/>
  <c r="J90" i="163" s="1"/>
  <c r="I74" i="163"/>
  <c r="J74" i="163" s="1"/>
  <c r="F36" i="162"/>
  <c r="F52" i="162"/>
  <c r="F68" i="162"/>
  <c r="F100" i="162"/>
  <c r="I28" i="160"/>
  <c r="J28" i="160" s="1"/>
  <c r="F28" i="160"/>
  <c r="J99" i="161"/>
  <c r="F102" i="162"/>
  <c r="J37" i="161"/>
  <c r="D106" i="162"/>
  <c r="I20" i="161"/>
  <c r="J20" i="161" s="1"/>
  <c r="F20" i="161"/>
  <c r="J61" i="161"/>
  <c r="I8" i="160"/>
  <c r="J8" i="160" s="1"/>
  <c r="F8" i="160"/>
  <c r="F18" i="162"/>
  <c r="I12" i="161"/>
  <c r="J12" i="161" s="1"/>
  <c r="F12" i="161"/>
  <c r="J69" i="161"/>
  <c r="I28" i="161"/>
  <c r="J28" i="161" s="1"/>
  <c r="F28" i="161"/>
  <c r="I6" i="161"/>
  <c r="J6" i="161" s="1"/>
  <c r="F17" i="161"/>
  <c r="I22" i="161"/>
  <c r="J22" i="161" s="1"/>
  <c r="D107" i="161"/>
  <c r="F5" i="160"/>
  <c r="I10" i="160"/>
  <c r="J10" i="160" s="1"/>
  <c r="I26" i="160"/>
  <c r="J26" i="160" s="1"/>
  <c r="D105" i="160"/>
  <c r="I58" i="161"/>
  <c r="J58" i="161" s="1"/>
  <c r="I50" i="161"/>
  <c r="J50" i="161" s="1"/>
  <c r="I42" i="161"/>
  <c r="J42" i="161" s="1"/>
  <c r="I34" i="161"/>
  <c r="J34" i="161" s="1"/>
  <c r="F16" i="160"/>
  <c r="D106" i="161"/>
  <c r="I16" i="160"/>
  <c r="J16" i="160" s="1"/>
  <c r="I57" i="160"/>
  <c r="J57" i="160" s="1"/>
  <c r="I18" i="161"/>
  <c r="J18" i="161" s="1"/>
  <c r="I6" i="160"/>
  <c r="J6" i="160" s="1"/>
  <c r="I22" i="160"/>
  <c r="J22" i="160" s="1"/>
  <c r="C108" i="135"/>
  <c r="D106" i="135"/>
  <c r="F41" i="160"/>
  <c r="F57" i="160"/>
  <c r="C108" i="160"/>
  <c r="J60" i="135"/>
  <c r="C92" i="3"/>
  <c r="D91" i="3"/>
  <c r="F16" i="161"/>
  <c r="J68" i="135"/>
  <c r="F49" i="135"/>
  <c r="F65" i="135"/>
  <c r="F81" i="135"/>
  <c r="F97" i="135"/>
  <c r="F9" i="135"/>
  <c r="F25" i="135"/>
  <c r="F57" i="135"/>
  <c r="F73" i="135"/>
  <c r="F89" i="135"/>
  <c r="F42" i="135"/>
  <c r="F58" i="135"/>
  <c r="F74" i="135"/>
  <c r="F90" i="135"/>
  <c r="D90" i="3"/>
  <c r="I90" i="3" l="1"/>
  <c r="J90" i="3" s="1"/>
  <c r="F90" i="3"/>
  <c r="I106" i="162"/>
  <c r="J106" i="162" s="1"/>
  <c r="F106" i="162"/>
  <c r="I107" i="161"/>
  <c r="J107" i="161" s="1"/>
  <c r="F107" i="161"/>
  <c r="K21" i="142"/>
  <c r="K14" i="142"/>
  <c r="K19" i="142"/>
  <c r="K20" i="142"/>
  <c r="K18" i="142"/>
  <c r="F117" i="166"/>
  <c r="I117" i="166"/>
  <c r="J117" i="166" s="1"/>
  <c r="K40" i="142"/>
  <c r="K39" i="142"/>
  <c r="K38" i="142"/>
  <c r="K34" i="142"/>
  <c r="F110" i="163"/>
  <c r="I110" i="163"/>
  <c r="J110" i="163" s="1"/>
  <c r="K11" i="142"/>
  <c r="I106" i="161"/>
  <c r="J106" i="161" s="1"/>
  <c r="F106" i="161"/>
  <c r="D108" i="160"/>
  <c r="C109" i="160"/>
  <c r="I106" i="135"/>
  <c r="J106" i="135" s="1"/>
  <c r="F106" i="135"/>
  <c r="D108" i="135"/>
  <c r="C109" i="135"/>
  <c r="D107" i="135"/>
  <c r="I105" i="160"/>
  <c r="J105" i="160" s="1"/>
  <c r="F105" i="160"/>
  <c r="K49" i="142"/>
  <c r="K48" i="142"/>
  <c r="K42" i="142"/>
  <c r="K47" i="142"/>
  <c r="K46" i="142"/>
  <c r="K43" i="142"/>
  <c r="I107" i="163"/>
  <c r="J107" i="163" s="1"/>
  <c r="F107" i="163"/>
  <c r="K69" i="142"/>
  <c r="K67" i="142"/>
  <c r="K68" i="142"/>
  <c r="K59" i="142"/>
  <c r="K66" i="142"/>
  <c r="I91" i="3"/>
  <c r="J91" i="3" s="1"/>
  <c r="F91" i="3"/>
  <c r="C110" i="161"/>
  <c r="D109" i="161"/>
  <c r="C93" i="3"/>
  <c r="D92" i="3"/>
  <c r="D107" i="160"/>
  <c r="D108" i="161"/>
  <c r="K6" i="142"/>
  <c r="C110" i="165"/>
  <c r="K65" i="142"/>
  <c r="K61" i="142"/>
  <c r="K102" i="142"/>
  <c r="K118" i="142"/>
  <c r="K77" i="142"/>
  <c r="K7" i="142"/>
  <c r="F109" i="163"/>
  <c r="I109" i="163"/>
  <c r="J109" i="163" s="1"/>
  <c r="F106" i="165"/>
  <c r="I106" i="165"/>
  <c r="J106" i="165" s="1"/>
  <c r="I108" i="165"/>
  <c r="J108" i="165" s="1"/>
  <c r="F108" i="165"/>
  <c r="K13" i="142"/>
  <c r="K12" i="142"/>
  <c r="K17" i="142"/>
  <c r="K73" i="142"/>
  <c r="K75" i="142"/>
  <c r="K94" i="142"/>
  <c r="K92" i="142"/>
  <c r="K83" i="142"/>
  <c r="K72" i="142"/>
  <c r="K15" i="142"/>
  <c r="K91" i="142"/>
  <c r="K28" i="142"/>
  <c r="K29" i="142"/>
  <c r="K25" i="142"/>
  <c r="K24" i="142"/>
  <c r="K33" i="142"/>
  <c r="D111" i="163"/>
  <c r="C112" i="163"/>
  <c r="K103" i="142"/>
  <c r="K100" i="142"/>
  <c r="K104" i="142"/>
  <c r="K32" i="142"/>
  <c r="K5" i="142"/>
  <c r="J2" i="143" s="1"/>
  <c r="K41" i="142"/>
  <c r="K45" i="142"/>
  <c r="K10" i="142"/>
  <c r="K27" i="142"/>
  <c r="K26" i="142"/>
  <c r="K36" i="142"/>
  <c r="K37" i="142"/>
  <c r="K79" i="142"/>
  <c r="K82" i="142"/>
  <c r="K30" i="142"/>
  <c r="J3" i="143" s="1"/>
  <c r="K101" i="142"/>
  <c r="K86" i="142"/>
  <c r="K111" i="142"/>
  <c r="C119" i="166"/>
  <c r="D118" i="166"/>
  <c r="F117" i="140"/>
  <c r="I117" i="140"/>
  <c r="J117" i="140" s="1"/>
  <c r="F106" i="163"/>
  <c r="I106" i="163"/>
  <c r="J106" i="163" s="1"/>
  <c r="F107" i="162"/>
  <c r="I107" i="162"/>
  <c r="J107" i="162" s="1"/>
  <c r="K88" i="142"/>
  <c r="K58" i="142"/>
  <c r="K114" i="142"/>
  <c r="K99" i="142"/>
  <c r="K44" i="142"/>
  <c r="C119" i="140"/>
  <c r="D118" i="140" s="1"/>
  <c r="K70" i="142"/>
  <c r="J4" i="143" s="1"/>
  <c r="K74" i="142"/>
  <c r="K113" i="142"/>
  <c r="K63" i="142"/>
  <c r="I108" i="162"/>
  <c r="J108" i="162" s="1"/>
  <c r="F108" i="162"/>
  <c r="F107" i="164"/>
  <c r="I107" i="164"/>
  <c r="J107" i="164" s="1"/>
  <c r="K57" i="142"/>
  <c r="K95" i="142"/>
  <c r="K53" i="142"/>
  <c r="K117" i="142"/>
  <c r="K85" i="142"/>
  <c r="K51" i="142"/>
  <c r="K64" i="142"/>
  <c r="K54" i="142"/>
  <c r="C110" i="162"/>
  <c r="D109" i="162" s="1"/>
  <c r="I106" i="164"/>
  <c r="J106" i="164" s="1"/>
  <c r="F106" i="164"/>
  <c r="F107" i="165"/>
  <c r="I107" i="165"/>
  <c r="J107" i="165" s="1"/>
  <c r="K105" i="142"/>
  <c r="K52" i="142"/>
  <c r="K35" i="142"/>
  <c r="K55" i="142"/>
  <c r="K9" i="142"/>
  <c r="K8" i="142"/>
  <c r="K76" i="142"/>
  <c r="K93" i="142"/>
  <c r="K60" i="142"/>
  <c r="K23" i="142"/>
  <c r="K109" i="142"/>
  <c r="I108" i="164"/>
  <c r="J108" i="164" s="1"/>
  <c r="F108" i="164"/>
  <c r="K115" i="142"/>
  <c r="K31" i="142"/>
  <c r="K107" i="142"/>
  <c r="K16" i="142"/>
  <c r="C110" i="164"/>
  <c r="D109" i="164" s="1"/>
  <c r="K90" i="142"/>
  <c r="K96" i="142"/>
  <c r="K62" i="142"/>
  <c r="K80" i="142"/>
  <c r="K22" i="142"/>
  <c r="I109" i="164" l="1"/>
  <c r="J109" i="164" s="1"/>
  <c r="F109" i="164"/>
  <c r="I109" i="162"/>
  <c r="J109" i="162" s="1"/>
  <c r="F109" i="162"/>
  <c r="F118" i="140"/>
  <c r="I118" i="140"/>
  <c r="J118" i="140" s="1"/>
  <c r="E117" i="140"/>
  <c r="E64" i="140"/>
  <c r="E112" i="140"/>
  <c r="D119" i="166"/>
  <c r="E31" i="166" s="1"/>
  <c r="K119" i="166"/>
  <c r="F119" i="166"/>
  <c r="E119" i="166"/>
  <c r="C111" i="162"/>
  <c r="D110" i="162" s="1"/>
  <c r="C111" i="165"/>
  <c r="D109" i="165"/>
  <c r="I107" i="160"/>
  <c r="J107" i="160" s="1"/>
  <c r="F107" i="160"/>
  <c r="I92" i="3"/>
  <c r="J92" i="3" s="1"/>
  <c r="F92" i="3"/>
  <c r="C111" i="164"/>
  <c r="D110" i="164"/>
  <c r="F109" i="161"/>
  <c r="I109" i="161"/>
  <c r="J109" i="161" s="1"/>
  <c r="K119" i="140"/>
  <c r="E119" i="140"/>
  <c r="F119" i="140"/>
  <c r="D119" i="140"/>
  <c r="E55" i="140" s="1"/>
  <c r="I118" i="166"/>
  <c r="J118" i="166" s="1"/>
  <c r="F118" i="166"/>
  <c r="E63" i="166"/>
  <c r="E107" i="166"/>
  <c r="C94" i="3"/>
  <c r="D110" i="161"/>
  <c r="C111" i="161"/>
  <c r="D109" i="160"/>
  <c r="C110" i="160"/>
  <c r="I108" i="161"/>
  <c r="J108" i="161" s="1"/>
  <c r="F108" i="161"/>
  <c r="F108" i="160"/>
  <c r="I108" i="160"/>
  <c r="J108" i="160" s="1"/>
  <c r="D112" i="163"/>
  <c r="C113" i="163"/>
  <c r="F111" i="163"/>
  <c r="I111" i="163"/>
  <c r="J111" i="163" s="1"/>
  <c r="I107" i="135"/>
  <c r="J107" i="135" s="1"/>
  <c r="F107" i="135"/>
  <c r="D109" i="135"/>
  <c r="C110" i="135"/>
  <c r="I108" i="135"/>
  <c r="J108" i="135" s="1"/>
  <c r="F108" i="135"/>
  <c r="E42" i="166" l="1"/>
  <c r="E20" i="140"/>
  <c r="E88" i="140"/>
  <c r="E57" i="166"/>
  <c r="E37" i="166"/>
  <c r="E81" i="140"/>
  <c r="E118" i="140"/>
  <c r="I119" i="166"/>
  <c r="J119" i="166" s="1"/>
  <c r="E6" i="166"/>
  <c r="E11" i="166"/>
  <c r="E62" i="166"/>
  <c r="E73" i="166"/>
  <c r="E80" i="166"/>
  <c r="E58" i="166"/>
  <c r="E114" i="166"/>
  <c r="E117" i="166"/>
  <c r="E39" i="166"/>
  <c r="E68" i="166"/>
  <c r="E96" i="166"/>
  <c r="E101" i="166"/>
  <c r="E33" i="166"/>
  <c r="E87" i="166"/>
  <c r="E38" i="166"/>
  <c r="E61" i="166"/>
  <c r="E111" i="166"/>
  <c r="E56" i="166"/>
  <c r="E18" i="166"/>
  <c r="E108" i="166"/>
  <c r="E7" i="166"/>
  <c r="E29" i="166"/>
  <c r="E67" i="166"/>
  <c r="E100" i="166"/>
  <c r="E90" i="166"/>
  <c r="E30" i="166"/>
  <c r="E35" i="166"/>
  <c r="E77" i="166"/>
  <c r="E105" i="166"/>
  <c r="E22" i="166"/>
  <c r="E26" i="166"/>
  <c r="E102" i="166"/>
  <c r="E53" i="166"/>
  <c r="E94" i="166"/>
  <c r="E48" i="166"/>
  <c r="E12" i="166"/>
  <c r="E17" i="166"/>
  <c r="E16" i="166"/>
  <c r="E15" i="166"/>
  <c r="E60" i="166"/>
  <c r="E99" i="166"/>
  <c r="E71" i="166"/>
  <c r="E24" i="166"/>
  <c r="E41" i="166"/>
  <c r="E74" i="166"/>
  <c r="E43" i="166"/>
  <c r="E66" i="166"/>
  <c r="E88" i="166"/>
  <c r="E28" i="166"/>
  <c r="E78" i="166"/>
  <c r="E47" i="166"/>
  <c r="E97" i="166"/>
  <c r="E49" i="166"/>
  <c r="E76" i="166"/>
  <c r="E109" i="166"/>
  <c r="E5" i="166"/>
  <c r="E55" i="166"/>
  <c r="E84" i="166"/>
  <c r="E91" i="166"/>
  <c r="E64" i="166"/>
  <c r="E75" i="166"/>
  <c r="E82" i="166"/>
  <c r="E103" i="166"/>
  <c r="E44" i="166"/>
  <c r="E54" i="166"/>
  <c r="E46" i="166"/>
  <c r="E79" i="166"/>
  <c r="E112" i="166"/>
  <c r="E9" i="166"/>
  <c r="E98" i="166"/>
  <c r="E70" i="166"/>
  <c r="E50" i="166"/>
  <c r="E45" i="166"/>
  <c r="E52" i="166"/>
  <c r="E116" i="166"/>
  <c r="E85" i="166"/>
  <c r="E51" i="166"/>
  <c r="E95" i="166"/>
  <c r="E72" i="166"/>
  <c r="E106" i="166"/>
  <c r="E32" i="166"/>
  <c r="E23" i="166"/>
  <c r="E118" i="166"/>
  <c r="E110" i="166"/>
  <c r="E83" i="166"/>
  <c r="E27" i="166"/>
  <c r="E20" i="166"/>
  <c r="E92" i="166"/>
  <c r="E21" i="166"/>
  <c r="E25" i="166"/>
  <c r="E62" i="140"/>
  <c r="K100" i="140"/>
  <c r="K42" i="140"/>
  <c r="K52" i="140"/>
  <c r="K60" i="140"/>
  <c r="K14" i="140"/>
  <c r="K24" i="140"/>
  <c r="K74" i="140"/>
  <c r="K82" i="140"/>
  <c r="K33" i="140"/>
  <c r="K95" i="140"/>
  <c r="K9" i="140"/>
  <c r="K115" i="140"/>
  <c r="K17" i="140"/>
  <c r="E10" i="166"/>
  <c r="E14" i="166"/>
  <c r="E93" i="140"/>
  <c r="E34" i="166"/>
  <c r="E8" i="166"/>
  <c r="E75" i="140"/>
  <c r="E93" i="166"/>
  <c r="E36" i="166"/>
  <c r="I110" i="162"/>
  <c r="J110" i="162" s="1"/>
  <c r="F110" i="162"/>
  <c r="E50" i="140"/>
  <c r="C111" i="135"/>
  <c r="D110" i="135" s="1"/>
  <c r="E65" i="166"/>
  <c r="E89" i="166"/>
  <c r="E27" i="140"/>
  <c r="I109" i="135"/>
  <c r="J109" i="135" s="1"/>
  <c r="F109" i="135"/>
  <c r="E59" i="166"/>
  <c r="E13" i="166"/>
  <c r="E84" i="140"/>
  <c r="D94" i="3"/>
  <c r="C95" i="3"/>
  <c r="D93" i="3"/>
  <c r="E69" i="166"/>
  <c r="E104" i="166"/>
  <c r="E97" i="140"/>
  <c r="F112" i="163"/>
  <c r="I112" i="163"/>
  <c r="J112" i="163" s="1"/>
  <c r="E81" i="166"/>
  <c r="E115" i="166"/>
  <c r="E43" i="140"/>
  <c r="E19" i="166"/>
  <c r="E36" i="140"/>
  <c r="E67" i="140"/>
  <c r="E86" i="166"/>
  <c r="K6" i="166"/>
  <c r="K56" i="166"/>
  <c r="K105" i="166"/>
  <c r="K34" i="166"/>
  <c r="K84" i="166"/>
  <c r="K79" i="166"/>
  <c r="K48" i="166"/>
  <c r="K75" i="166"/>
  <c r="K88" i="166"/>
  <c r="K96" i="166"/>
  <c r="K31" i="166"/>
  <c r="K91" i="166"/>
  <c r="K38" i="166"/>
  <c r="K89" i="166"/>
  <c r="K41" i="166"/>
  <c r="K21" i="166"/>
  <c r="K83" i="166"/>
  <c r="K43" i="166"/>
  <c r="K86" i="166"/>
  <c r="K95" i="166"/>
  <c r="K108" i="166"/>
  <c r="K112" i="166"/>
  <c r="K62" i="166"/>
  <c r="K87" i="166"/>
  <c r="K44" i="166"/>
  <c r="K7" i="166"/>
  <c r="K37" i="166"/>
  <c r="K76" i="166"/>
  <c r="K70" i="166"/>
  <c r="W4" i="143" s="1"/>
  <c r="K25" i="166"/>
  <c r="K64" i="166"/>
  <c r="K40" i="166"/>
  <c r="K118" i="166"/>
  <c r="K45" i="166"/>
  <c r="K36" i="166"/>
  <c r="K14" i="166"/>
  <c r="K29" i="166"/>
  <c r="K8" i="166"/>
  <c r="K54" i="166"/>
  <c r="K35" i="166"/>
  <c r="K99" i="166"/>
  <c r="K26" i="166"/>
  <c r="K15" i="166"/>
  <c r="K57" i="166"/>
  <c r="K66" i="166"/>
  <c r="K53" i="166"/>
  <c r="K30" i="166"/>
  <c r="W3" i="143" s="1"/>
  <c r="K27" i="166"/>
  <c r="K93" i="166"/>
  <c r="K90" i="166"/>
  <c r="K51" i="166"/>
  <c r="K32" i="166"/>
  <c r="K33" i="166"/>
  <c r="K101" i="166"/>
  <c r="K47" i="166"/>
  <c r="K103" i="166"/>
  <c r="K102" i="166"/>
  <c r="K22" i="166"/>
  <c r="K17" i="166"/>
  <c r="K50" i="166"/>
  <c r="K109" i="166"/>
  <c r="K97" i="166"/>
  <c r="K28" i="166"/>
  <c r="K5" i="166"/>
  <c r="W2" i="143" s="1"/>
  <c r="K59" i="166"/>
  <c r="K98" i="166"/>
  <c r="K23" i="166"/>
  <c r="K94" i="166"/>
  <c r="K58" i="166"/>
  <c r="K111" i="166"/>
  <c r="K82" i="166"/>
  <c r="K113" i="166"/>
  <c r="K107" i="166"/>
  <c r="K24" i="166"/>
  <c r="K11" i="166"/>
  <c r="K68" i="166"/>
  <c r="K12" i="166"/>
  <c r="K106" i="166"/>
  <c r="K13" i="166"/>
  <c r="K61" i="166"/>
  <c r="K104" i="166"/>
  <c r="K85" i="166"/>
  <c r="K42" i="166"/>
  <c r="K10" i="166"/>
  <c r="K16" i="166"/>
  <c r="K65" i="166"/>
  <c r="K81" i="166"/>
  <c r="K20" i="166"/>
  <c r="K19" i="166"/>
  <c r="K72" i="166"/>
  <c r="K18" i="166"/>
  <c r="K69" i="166"/>
  <c r="K52" i="166"/>
  <c r="K67" i="166"/>
  <c r="K117" i="166"/>
  <c r="K71" i="166"/>
  <c r="K73" i="166"/>
  <c r="E29" i="140"/>
  <c r="I119" i="140"/>
  <c r="J119" i="140" s="1"/>
  <c r="K64" i="140" s="1"/>
  <c r="E72" i="140"/>
  <c r="E89" i="140"/>
  <c r="E70" i="140"/>
  <c r="E30" i="140"/>
  <c r="E63" i="140"/>
  <c r="E57" i="140"/>
  <c r="E116" i="140"/>
  <c r="E52" i="140"/>
  <c r="E41" i="140"/>
  <c r="E68" i="140"/>
  <c r="E77" i="140"/>
  <c r="E103" i="140"/>
  <c r="E66" i="140"/>
  <c r="E17" i="140"/>
  <c r="E109" i="140"/>
  <c r="E26" i="140"/>
  <c r="E60" i="140"/>
  <c r="E98" i="140"/>
  <c r="E22" i="140"/>
  <c r="E87" i="140"/>
  <c r="E91" i="140"/>
  <c r="E39" i="140"/>
  <c r="E113" i="140"/>
  <c r="E47" i="140"/>
  <c r="E74" i="140"/>
  <c r="E38" i="140"/>
  <c r="E79" i="140"/>
  <c r="E12" i="140"/>
  <c r="E83" i="140"/>
  <c r="E8" i="140"/>
  <c r="E80" i="140"/>
  <c r="E108" i="140"/>
  <c r="E61" i="140"/>
  <c r="E13" i="140"/>
  <c r="E71" i="140"/>
  <c r="E78" i="140"/>
  <c r="E16" i="140"/>
  <c r="E7" i="140"/>
  <c r="E53" i="140"/>
  <c r="E86" i="140"/>
  <c r="E34" i="140"/>
  <c r="E19" i="140"/>
  <c r="E18" i="140"/>
  <c r="E54" i="140"/>
  <c r="E104" i="140"/>
  <c r="E114" i="140"/>
  <c r="E46" i="140"/>
  <c r="E59" i="140"/>
  <c r="E107" i="140"/>
  <c r="E99" i="140"/>
  <c r="E102" i="140"/>
  <c r="E105" i="140"/>
  <c r="E90" i="140"/>
  <c r="E65" i="140"/>
  <c r="E101" i="140"/>
  <c r="E25" i="140"/>
  <c r="E94" i="140"/>
  <c r="E14" i="140"/>
  <c r="E6" i="140"/>
  <c r="E76" i="140"/>
  <c r="E73" i="140"/>
  <c r="E56" i="140"/>
  <c r="E32" i="140"/>
  <c r="E42" i="140"/>
  <c r="E5" i="140"/>
  <c r="E23" i="140"/>
  <c r="E31" i="140"/>
  <c r="E49" i="140"/>
  <c r="E95" i="140"/>
  <c r="E44" i="140"/>
  <c r="E115" i="140"/>
  <c r="E10" i="140"/>
  <c r="E45" i="140"/>
  <c r="E37" i="140"/>
  <c r="E11" i="140"/>
  <c r="E106" i="140"/>
  <c r="E15" i="140"/>
  <c r="E110" i="140"/>
  <c r="E100" i="140"/>
  <c r="E82" i="140"/>
  <c r="E51" i="140"/>
  <c r="E21" i="140"/>
  <c r="E48" i="140"/>
  <c r="E96" i="140"/>
  <c r="E9" i="140"/>
  <c r="E85" i="140"/>
  <c r="E58" i="140"/>
  <c r="E69" i="140"/>
  <c r="E24" i="140"/>
  <c r="E33" i="140"/>
  <c r="E35" i="140"/>
  <c r="E40" i="140"/>
  <c r="E111" i="140"/>
  <c r="E40" i="166"/>
  <c r="E113" i="166"/>
  <c r="E28" i="140"/>
  <c r="E92" i="140"/>
  <c r="I109" i="165"/>
  <c r="J109" i="165" s="1"/>
  <c r="F109" i="165"/>
  <c r="C112" i="165"/>
  <c r="D111" i="165" s="1"/>
  <c r="C114" i="163"/>
  <c r="D113" i="163"/>
  <c r="C111" i="160"/>
  <c r="F109" i="160"/>
  <c r="I109" i="160"/>
  <c r="J109" i="160" s="1"/>
  <c r="D110" i="165"/>
  <c r="F110" i="164"/>
  <c r="I110" i="164"/>
  <c r="J110" i="164" s="1"/>
  <c r="C112" i="164"/>
  <c r="D111" i="164"/>
  <c r="C112" i="161"/>
  <c r="D111" i="161" s="1"/>
  <c r="C112" i="162"/>
  <c r="D111" i="162"/>
  <c r="I110" i="161"/>
  <c r="J110" i="161" s="1"/>
  <c r="F110" i="161"/>
  <c r="I110" i="135" l="1"/>
  <c r="J110" i="135" s="1"/>
  <c r="F110" i="135"/>
  <c r="F111" i="161"/>
  <c r="I111" i="161"/>
  <c r="J111" i="161" s="1"/>
  <c r="F111" i="165"/>
  <c r="I111" i="165"/>
  <c r="J111" i="165" s="1"/>
  <c r="C112" i="160"/>
  <c r="K49" i="140"/>
  <c r="K117" i="140"/>
  <c r="K66" i="140"/>
  <c r="K37" i="140"/>
  <c r="K76" i="140"/>
  <c r="K111" i="140"/>
  <c r="K44" i="140"/>
  <c r="F111" i="164"/>
  <c r="I111" i="164"/>
  <c r="J111" i="164" s="1"/>
  <c r="K69" i="140"/>
  <c r="K23" i="140"/>
  <c r="K108" i="140"/>
  <c r="K31" i="140"/>
  <c r="K94" i="140"/>
  <c r="K34" i="140"/>
  <c r="K35" i="140"/>
  <c r="K7" i="140"/>
  <c r="K101" i="140"/>
  <c r="K83" i="140"/>
  <c r="K20" i="140"/>
  <c r="K26" i="140"/>
  <c r="K93" i="140"/>
  <c r="K109" i="140"/>
  <c r="K15" i="140"/>
  <c r="K10" i="140"/>
  <c r="K92" i="140"/>
  <c r="K58" i="140"/>
  <c r="K112" i="140"/>
  <c r="K104" i="140"/>
  <c r="K8" i="140"/>
  <c r="K77" i="140"/>
  <c r="K98" i="140"/>
  <c r="K65" i="140"/>
  <c r="K105" i="140"/>
  <c r="I111" i="162"/>
  <c r="J111" i="162" s="1"/>
  <c r="F111" i="162"/>
  <c r="C115" i="163"/>
  <c r="D114" i="163" s="1"/>
  <c r="I93" i="3"/>
  <c r="J93" i="3" s="1"/>
  <c r="F93" i="3"/>
  <c r="K106" i="140"/>
  <c r="K63" i="140"/>
  <c r="K16" i="140"/>
  <c r="K68" i="140"/>
  <c r="K48" i="140"/>
  <c r="K88" i="140"/>
  <c r="C113" i="162"/>
  <c r="D112" i="162" s="1"/>
  <c r="K61" i="140"/>
  <c r="K72" i="140"/>
  <c r="K21" i="140"/>
  <c r="K43" i="140"/>
  <c r="K25" i="140"/>
  <c r="K51" i="140"/>
  <c r="C96" i="3"/>
  <c r="D95" i="3"/>
  <c r="K110" i="140"/>
  <c r="K62" i="140"/>
  <c r="K80" i="140"/>
  <c r="K40" i="140"/>
  <c r="K57" i="140"/>
  <c r="K36" i="140"/>
  <c r="I110" i="165"/>
  <c r="J110" i="165" s="1"/>
  <c r="F110" i="165"/>
  <c r="K113" i="140"/>
  <c r="K107" i="140"/>
  <c r="K71" i="140"/>
  <c r="K22" i="140"/>
  <c r="K54" i="140"/>
  <c r="K81" i="140"/>
  <c r="K27" i="140"/>
  <c r="K99" i="140"/>
  <c r="K29" i="140"/>
  <c r="K45" i="140"/>
  <c r="K97" i="140"/>
  <c r="K11" i="140"/>
  <c r="I94" i="3"/>
  <c r="J94" i="3" s="1"/>
  <c r="F94" i="3"/>
  <c r="C112" i="135"/>
  <c r="D111" i="135" s="1"/>
  <c r="K103" i="140"/>
  <c r="K102" i="140"/>
  <c r="K12" i="140"/>
  <c r="K50" i="140"/>
  <c r="K118" i="140"/>
  <c r="K86" i="140"/>
  <c r="I113" i="163"/>
  <c r="J113" i="163" s="1"/>
  <c r="F113" i="163"/>
  <c r="K85" i="140"/>
  <c r="K70" i="140"/>
  <c r="X4" i="143" s="1"/>
  <c r="K41" i="140"/>
  <c r="K84" i="140"/>
  <c r="K67" i="140"/>
  <c r="K47" i="140"/>
  <c r="K56" i="140"/>
  <c r="K55" i="166"/>
  <c r="K100" i="166"/>
  <c r="K78" i="166"/>
  <c r="K9" i="166"/>
  <c r="K77" i="166"/>
  <c r="K74" i="166"/>
  <c r="K60" i="166"/>
  <c r="K39" i="166"/>
  <c r="K46" i="166"/>
  <c r="K92" i="166"/>
  <c r="K49" i="166"/>
  <c r="K115" i="166"/>
  <c r="K114" i="166"/>
  <c r="K80" i="166"/>
  <c r="K116" i="166"/>
  <c r="K63" i="166"/>
  <c r="K110" i="166"/>
  <c r="D112" i="164"/>
  <c r="C113" i="164"/>
  <c r="D110" i="160"/>
  <c r="C113" i="161"/>
  <c r="D112" i="161"/>
  <c r="K116" i="140"/>
  <c r="K79" i="140"/>
  <c r="K39" i="140"/>
  <c r="K75" i="140"/>
  <c r="K91" i="140"/>
  <c r="K55" i="140"/>
  <c r="K6" i="140"/>
  <c r="K38" i="140"/>
  <c r="K32" i="140"/>
  <c r="K18" i="140"/>
  <c r="K46" i="140"/>
  <c r="K89" i="140"/>
  <c r="C113" i="165"/>
  <c r="K5" i="140"/>
  <c r="X2" i="143" s="1"/>
  <c r="K59" i="140"/>
  <c r="K53" i="140"/>
  <c r="K13" i="140"/>
  <c r="K30" i="140"/>
  <c r="X3" i="143" s="1"/>
  <c r="K87" i="140"/>
  <c r="K114" i="140"/>
  <c r="K19" i="140"/>
  <c r="K28" i="140"/>
  <c r="K96" i="140"/>
  <c r="K73" i="140"/>
  <c r="K78" i="140"/>
  <c r="K90" i="140"/>
  <c r="I111" i="135" l="1"/>
  <c r="J111" i="135" s="1"/>
  <c r="F111" i="135"/>
  <c r="D112" i="160"/>
  <c r="C113" i="160"/>
  <c r="D111" i="160"/>
  <c r="I114" i="163"/>
  <c r="J114" i="163" s="1"/>
  <c r="F114" i="163"/>
  <c r="F112" i="161"/>
  <c r="I112" i="161"/>
  <c r="J112" i="161" s="1"/>
  <c r="I112" i="162"/>
  <c r="J112" i="162" s="1"/>
  <c r="F112" i="162"/>
  <c r="C114" i="161"/>
  <c r="D113" i="161"/>
  <c r="C113" i="135"/>
  <c r="D112" i="135"/>
  <c r="I95" i="3"/>
  <c r="J95" i="3" s="1"/>
  <c r="F95" i="3"/>
  <c r="C97" i="3"/>
  <c r="D96" i="3"/>
  <c r="F110" i="160"/>
  <c r="I110" i="160"/>
  <c r="J110" i="160" s="1"/>
  <c r="C114" i="164"/>
  <c r="I112" i="164"/>
  <c r="J112" i="164" s="1"/>
  <c r="F112" i="164"/>
  <c r="C116" i="163"/>
  <c r="D115" i="163"/>
  <c r="C114" i="165"/>
  <c r="D113" i="165"/>
  <c r="D112" i="165"/>
  <c r="C114" i="162"/>
  <c r="D113" i="162"/>
  <c r="F113" i="165" l="1"/>
  <c r="I113" i="165"/>
  <c r="J113" i="165" s="1"/>
  <c r="C98" i="3"/>
  <c r="D97" i="3"/>
  <c r="I112" i="135"/>
  <c r="J112" i="135" s="1"/>
  <c r="F112" i="135"/>
  <c r="C115" i="165"/>
  <c r="D114" i="165" s="1"/>
  <c r="C114" i="135"/>
  <c r="D113" i="135"/>
  <c r="C114" i="160"/>
  <c r="D113" i="160" s="1"/>
  <c r="C115" i="164"/>
  <c r="I112" i="160"/>
  <c r="J112" i="160" s="1"/>
  <c r="F112" i="160"/>
  <c r="F111" i="160"/>
  <c r="I111" i="160"/>
  <c r="J111" i="160" s="1"/>
  <c r="F113" i="161"/>
  <c r="I113" i="161"/>
  <c r="J113" i="161" s="1"/>
  <c r="D114" i="161"/>
  <c r="C115" i="161"/>
  <c r="I115" i="163"/>
  <c r="J115" i="163" s="1"/>
  <c r="F115" i="163"/>
  <c r="C115" i="162"/>
  <c r="C117" i="163"/>
  <c r="D116" i="163" s="1"/>
  <c r="F113" i="162"/>
  <c r="I113" i="162"/>
  <c r="J113" i="162" s="1"/>
  <c r="F112" i="165"/>
  <c r="I112" i="165"/>
  <c r="J112" i="165" s="1"/>
  <c r="I96" i="3"/>
  <c r="J96" i="3" s="1"/>
  <c r="F96" i="3"/>
  <c r="D113" i="164"/>
  <c r="I113" i="160" l="1"/>
  <c r="J113" i="160" s="1"/>
  <c r="F113" i="160"/>
  <c r="F116" i="163"/>
  <c r="I116" i="163"/>
  <c r="J116" i="163" s="1"/>
  <c r="F114" i="165"/>
  <c r="I114" i="165"/>
  <c r="J114" i="165" s="1"/>
  <c r="D98" i="3"/>
  <c r="C99" i="3"/>
  <c r="C116" i="165"/>
  <c r="D115" i="165"/>
  <c r="I97" i="3"/>
  <c r="J97" i="3" s="1"/>
  <c r="F97" i="3"/>
  <c r="C116" i="164"/>
  <c r="D115" i="164" s="1"/>
  <c r="D114" i="164"/>
  <c r="F113" i="135"/>
  <c r="I113" i="135"/>
  <c r="J113" i="135" s="1"/>
  <c r="C116" i="161"/>
  <c r="D115" i="161" s="1"/>
  <c r="C115" i="135"/>
  <c r="D114" i="135"/>
  <c r="I114" i="161"/>
  <c r="J114" i="161" s="1"/>
  <c r="F114" i="161"/>
  <c r="C118" i="163"/>
  <c r="D117" i="163" s="1"/>
  <c r="C115" i="160"/>
  <c r="D114" i="160"/>
  <c r="F113" i="164"/>
  <c r="I113" i="164"/>
  <c r="J113" i="164" s="1"/>
  <c r="C116" i="162"/>
  <c r="D115" i="162" s="1"/>
  <c r="D114" i="162"/>
  <c r="I115" i="162" l="1"/>
  <c r="J115" i="162" s="1"/>
  <c r="F115" i="162"/>
  <c r="F115" i="164"/>
  <c r="I115" i="164"/>
  <c r="J115" i="164" s="1"/>
  <c r="F117" i="163"/>
  <c r="I117" i="163"/>
  <c r="J117" i="163" s="1"/>
  <c r="I115" i="161"/>
  <c r="J115" i="161" s="1"/>
  <c r="F115" i="161"/>
  <c r="C116" i="160"/>
  <c r="D115" i="160"/>
  <c r="I114" i="135"/>
  <c r="J114" i="135" s="1"/>
  <c r="F114" i="135"/>
  <c r="D115" i="135"/>
  <c r="C116" i="135"/>
  <c r="D99" i="3"/>
  <c r="C100" i="3"/>
  <c r="I98" i="3"/>
  <c r="J98" i="3" s="1"/>
  <c r="F98" i="3"/>
  <c r="C117" i="161"/>
  <c r="D116" i="161" s="1"/>
  <c r="C117" i="164"/>
  <c r="D116" i="164" s="1"/>
  <c r="C119" i="163"/>
  <c r="D118" i="163"/>
  <c r="I114" i="164"/>
  <c r="J114" i="164" s="1"/>
  <c r="F114" i="164"/>
  <c r="I114" i="160"/>
  <c r="J114" i="160" s="1"/>
  <c r="F114" i="160"/>
  <c r="C117" i="162"/>
  <c r="D116" i="162"/>
  <c r="F115" i="165"/>
  <c r="I115" i="165"/>
  <c r="J115" i="165" s="1"/>
  <c r="I114" i="162"/>
  <c r="J114" i="162" s="1"/>
  <c r="F114" i="162"/>
  <c r="C117" i="165"/>
  <c r="D116" i="165"/>
  <c r="F116" i="164" l="1"/>
  <c r="I116" i="164"/>
  <c r="J116" i="164" s="1"/>
  <c r="I116" i="161"/>
  <c r="J116" i="161" s="1"/>
  <c r="F116" i="161"/>
  <c r="F118" i="163"/>
  <c r="I118" i="163"/>
  <c r="J118" i="163" s="1"/>
  <c r="I115" i="160"/>
  <c r="J115" i="160" s="1"/>
  <c r="F115" i="160"/>
  <c r="C118" i="165"/>
  <c r="K119" i="163"/>
  <c r="F119" i="163"/>
  <c r="E119" i="163"/>
  <c r="D119" i="163"/>
  <c r="E116" i="163" s="1"/>
  <c r="C117" i="160"/>
  <c r="D116" i="160"/>
  <c r="C101" i="3"/>
  <c r="C118" i="162"/>
  <c r="D117" i="162" s="1"/>
  <c r="C118" i="164"/>
  <c r="D117" i="164"/>
  <c r="I99" i="3"/>
  <c r="J99" i="3" s="1"/>
  <c r="F99" i="3"/>
  <c r="I116" i="162"/>
  <c r="J116" i="162" s="1"/>
  <c r="F116" i="162"/>
  <c r="C117" i="135"/>
  <c r="D116" i="135"/>
  <c r="I115" i="135"/>
  <c r="J115" i="135" s="1"/>
  <c r="F115" i="135"/>
  <c r="C118" i="161"/>
  <c r="D117" i="161" s="1"/>
  <c r="I116" i="165"/>
  <c r="J116" i="165" s="1"/>
  <c r="F116" i="165"/>
  <c r="I117" i="161" l="1"/>
  <c r="J117" i="161" s="1"/>
  <c r="F117" i="161"/>
  <c r="I117" i="162"/>
  <c r="J117" i="162" s="1"/>
  <c r="F117" i="162"/>
  <c r="C118" i="135"/>
  <c r="D117" i="135"/>
  <c r="F117" i="164"/>
  <c r="I117" i="164"/>
  <c r="J117" i="164" s="1"/>
  <c r="F116" i="160"/>
  <c r="I116" i="160"/>
  <c r="J116" i="160" s="1"/>
  <c r="E118" i="164"/>
  <c r="K118" i="164"/>
  <c r="C119" i="164"/>
  <c r="D118" i="164" s="1"/>
  <c r="E118" i="163"/>
  <c r="E115" i="163"/>
  <c r="C118" i="160"/>
  <c r="D117" i="160" s="1"/>
  <c r="I119" i="163"/>
  <c r="J119" i="163" s="1"/>
  <c r="E43" i="163"/>
  <c r="E64" i="163"/>
  <c r="E8" i="163"/>
  <c r="E34" i="163"/>
  <c r="E32" i="163"/>
  <c r="E52" i="163"/>
  <c r="E10" i="163"/>
  <c r="E18" i="163"/>
  <c r="E36" i="163"/>
  <c r="E98" i="163"/>
  <c r="E50" i="163"/>
  <c r="E87" i="163"/>
  <c r="E51" i="163"/>
  <c r="E56" i="163"/>
  <c r="E108" i="163"/>
  <c r="E84" i="163"/>
  <c r="E25" i="163"/>
  <c r="E44" i="163"/>
  <c r="E26" i="163"/>
  <c r="E49" i="163"/>
  <c r="E40" i="163"/>
  <c r="E9" i="163"/>
  <c r="E104" i="163"/>
  <c r="E71" i="163"/>
  <c r="E72" i="163"/>
  <c r="E17" i="163"/>
  <c r="E66" i="163"/>
  <c r="E76" i="163"/>
  <c r="E23" i="163"/>
  <c r="E48" i="163"/>
  <c r="E13" i="163"/>
  <c r="E20" i="163"/>
  <c r="E7" i="163"/>
  <c r="E75" i="163"/>
  <c r="E16" i="163"/>
  <c r="E42" i="163"/>
  <c r="E31" i="163"/>
  <c r="E109" i="163"/>
  <c r="E27" i="163"/>
  <c r="E83" i="163"/>
  <c r="E58" i="163"/>
  <c r="E95" i="163"/>
  <c r="E35" i="163"/>
  <c r="E110" i="163"/>
  <c r="E57" i="163"/>
  <c r="E33" i="163"/>
  <c r="E67" i="163"/>
  <c r="E73" i="163"/>
  <c r="E19" i="163"/>
  <c r="E60" i="163"/>
  <c r="E96" i="163"/>
  <c r="E79" i="163"/>
  <c r="E100" i="163"/>
  <c r="E88" i="163"/>
  <c r="E68" i="163"/>
  <c r="E90" i="163"/>
  <c r="E12" i="163"/>
  <c r="E39" i="163"/>
  <c r="E80" i="163"/>
  <c r="E11" i="163"/>
  <c r="E15" i="163"/>
  <c r="E59" i="163"/>
  <c r="E89" i="163"/>
  <c r="E82" i="163"/>
  <c r="E47" i="163"/>
  <c r="E92" i="163"/>
  <c r="E99" i="163"/>
  <c r="E107" i="163"/>
  <c r="E41" i="163"/>
  <c r="E55" i="163"/>
  <c r="E24" i="163"/>
  <c r="E81" i="163"/>
  <c r="E21" i="163"/>
  <c r="E46" i="163"/>
  <c r="E86" i="163"/>
  <c r="E54" i="163"/>
  <c r="E94" i="163"/>
  <c r="E61" i="163"/>
  <c r="E101" i="163"/>
  <c r="E111" i="163"/>
  <c r="E85" i="163"/>
  <c r="E103" i="163"/>
  <c r="E97" i="163"/>
  <c r="E28" i="163"/>
  <c r="E45" i="163"/>
  <c r="E65" i="163"/>
  <c r="E22" i="163"/>
  <c r="E38" i="163"/>
  <c r="E29" i="163"/>
  <c r="E53" i="163"/>
  <c r="E6" i="163"/>
  <c r="E70" i="163"/>
  <c r="E78" i="163"/>
  <c r="E106" i="163"/>
  <c r="E63" i="163"/>
  <c r="E102" i="163"/>
  <c r="E62" i="163"/>
  <c r="E30" i="163"/>
  <c r="E93" i="163"/>
  <c r="E77" i="163"/>
  <c r="E37" i="163"/>
  <c r="E5" i="163"/>
  <c r="E14" i="163"/>
  <c r="E91" i="163"/>
  <c r="E105" i="163"/>
  <c r="E74" i="163"/>
  <c r="E69" i="163"/>
  <c r="E114" i="163"/>
  <c r="E113" i="163"/>
  <c r="E117" i="163"/>
  <c r="E112" i="163"/>
  <c r="C119" i="161"/>
  <c r="D118" i="161" s="1"/>
  <c r="K118" i="161"/>
  <c r="E118" i="161"/>
  <c r="E118" i="162"/>
  <c r="C119" i="162"/>
  <c r="K118" i="162"/>
  <c r="I116" i="135"/>
  <c r="J116" i="135" s="1"/>
  <c r="F116" i="135"/>
  <c r="C102" i="3"/>
  <c r="D101" i="3" s="1"/>
  <c r="D100" i="3"/>
  <c r="K114" i="163"/>
  <c r="K116" i="163"/>
  <c r="K118" i="163"/>
  <c r="C119" i="165"/>
  <c r="D118" i="165" s="1"/>
  <c r="D117" i="165"/>
  <c r="I118" i="165" l="1"/>
  <c r="J118" i="165" s="1"/>
  <c r="F118" i="165"/>
  <c r="I118" i="164"/>
  <c r="J118" i="164" s="1"/>
  <c r="F118" i="164"/>
  <c r="F117" i="160"/>
  <c r="I117" i="160"/>
  <c r="J117" i="160" s="1"/>
  <c r="I101" i="3"/>
  <c r="J101" i="3" s="1"/>
  <c r="F101" i="3"/>
  <c r="I118" i="161"/>
  <c r="J118" i="161" s="1"/>
  <c r="F118" i="161"/>
  <c r="K18" i="163"/>
  <c r="K53" i="163"/>
  <c r="K27" i="163"/>
  <c r="K64" i="163"/>
  <c r="K41" i="163"/>
  <c r="K88" i="163"/>
  <c r="K59" i="163"/>
  <c r="K46" i="163"/>
  <c r="K16" i="163"/>
  <c r="K8" i="163"/>
  <c r="K13" i="163"/>
  <c r="K32" i="163"/>
  <c r="K6" i="163"/>
  <c r="K39" i="163"/>
  <c r="K40" i="163"/>
  <c r="K33" i="163"/>
  <c r="K95" i="163"/>
  <c r="K26" i="163"/>
  <c r="K60" i="163"/>
  <c r="K38" i="163"/>
  <c r="K87" i="163"/>
  <c r="K83" i="163"/>
  <c r="K89" i="163"/>
  <c r="K23" i="163"/>
  <c r="K43" i="163"/>
  <c r="K69" i="163"/>
  <c r="K44" i="163"/>
  <c r="K80" i="163"/>
  <c r="K5" i="163"/>
  <c r="T2" i="143" s="1"/>
  <c r="K35" i="163"/>
  <c r="K10" i="163"/>
  <c r="K14" i="163"/>
  <c r="K51" i="163"/>
  <c r="K63" i="163"/>
  <c r="K110" i="163"/>
  <c r="K75" i="163"/>
  <c r="K96" i="163"/>
  <c r="K91" i="163"/>
  <c r="K21" i="163"/>
  <c r="K47" i="163"/>
  <c r="K50" i="163"/>
  <c r="K92" i="163"/>
  <c r="K104" i="163"/>
  <c r="K97" i="163"/>
  <c r="K55" i="163"/>
  <c r="K20" i="163"/>
  <c r="K105" i="163"/>
  <c r="K81" i="163"/>
  <c r="K42" i="163"/>
  <c r="K57" i="163"/>
  <c r="K67" i="163"/>
  <c r="K98" i="163"/>
  <c r="K65" i="163"/>
  <c r="K9" i="163"/>
  <c r="K72" i="163"/>
  <c r="K71" i="163"/>
  <c r="K24" i="163"/>
  <c r="K82" i="163"/>
  <c r="K78" i="163"/>
  <c r="K25" i="163"/>
  <c r="K28" i="163"/>
  <c r="K34" i="163"/>
  <c r="K73" i="163"/>
  <c r="K86" i="163"/>
  <c r="K99" i="163"/>
  <c r="K66" i="163"/>
  <c r="K48" i="163"/>
  <c r="K11" i="163"/>
  <c r="K17" i="163"/>
  <c r="K15" i="163"/>
  <c r="K74" i="163"/>
  <c r="K76" i="163"/>
  <c r="K77" i="163"/>
  <c r="K108" i="163"/>
  <c r="K62" i="163"/>
  <c r="K56" i="163"/>
  <c r="K52" i="163"/>
  <c r="K19" i="163"/>
  <c r="K94" i="163"/>
  <c r="K12" i="163"/>
  <c r="K103" i="163"/>
  <c r="K90" i="163"/>
  <c r="K58" i="163"/>
  <c r="K79" i="163"/>
  <c r="K109" i="163"/>
  <c r="K102" i="163"/>
  <c r="K49" i="163"/>
  <c r="K22" i="163"/>
  <c r="K61" i="163"/>
  <c r="K85" i="163"/>
  <c r="K54" i="163"/>
  <c r="K7" i="163"/>
  <c r="K45" i="163"/>
  <c r="K68" i="163"/>
  <c r="K101" i="163"/>
  <c r="K107" i="163"/>
  <c r="K100" i="163"/>
  <c r="K36" i="163"/>
  <c r="K93" i="163"/>
  <c r="K84" i="163"/>
  <c r="K31" i="163"/>
  <c r="K29" i="163"/>
  <c r="K70" i="163"/>
  <c r="T4" i="143" s="1"/>
  <c r="K106" i="163"/>
  <c r="K37" i="163"/>
  <c r="K30" i="163"/>
  <c r="T3" i="143" s="1"/>
  <c r="K117" i="163"/>
  <c r="K111" i="163"/>
  <c r="K115" i="163"/>
  <c r="K112" i="163"/>
  <c r="K113" i="163"/>
  <c r="F117" i="165"/>
  <c r="I117" i="165"/>
  <c r="J117" i="165" s="1"/>
  <c r="E115" i="165"/>
  <c r="E117" i="165"/>
  <c r="I100" i="3"/>
  <c r="J100" i="3" s="1"/>
  <c r="F100" i="3"/>
  <c r="D119" i="164"/>
  <c r="E117" i="164" s="1"/>
  <c r="K119" i="164"/>
  <c r="F119" i="164"/>
  <c r="E119" i="164"/>
  <c r="D119" i="162"/>
  <c r="E119" i="162"/>
  <c r="K119" i="162"/>
  <c r="F119" i="162"/>
  <c r="D118" i="162"/>
  <c r="K118" i="160"/>
  <c r="E118" i="160"/>
  <c r="C119" i="160"/>
  <c r="E119" i="165"/>
  <c r="D119" i="165"/>
  <c r="K119" i="165"/>
  <c r="F119" i="165"/>
  <c r="E121" i="163"/>
  <c r="F117" i="135"/>
  <c r="I117" i="135"/>
  <c r="J117" i="135" s="1"/>
  <c r="D102" i="3"/>
  <c r="C103" i="3"/>
  <c r="D119" i="161"/>
  <c r="E117" i="161" s="1"/>
  <c r="K119" i="161"/>
  <c r="F119" i="161"/>
  <c r="E119" i="161"/>
  <c r="C119" i="135"/>
  <c r="D118" i="135" s="1"/>
  <c r="K118" i="135"/>
  <c r="E118" i="135"/>
  <c r="F118" i="135" l="1"/>
  <c r="I118" i="135"/>
  <c r="J118" i="135" s="1"/>
  <c r="E115" i="161"/>
  <c r="E116" i="161"/>
  <c r="E115" i="164"/>
  <c r="E114" i="161"/>
  <c r="E116" i="164"/>
  <c r="E114" i="164"/>
  <c r="I119" i="161"/>
  <c r="J119" i="161" s="1"/>
  <c r="E50" i="161"/>
  <c r="E51" i="161"/>
  <c r="E18" i="161"/>
  <c r="E65" i="161"/>
  <c r="E8" i="161"/>
  <c r="E24" i="161"/>
  <c r="E22" i="161"/>
  <c r="E70" i="161"/>
  <c r="E103" i="161"/>
  <c r="E34" i="161"/>
  <c r="E29" i="161"/>
  <c r="E60" i="161"/>
  <c r="E76" i="161"/>
  <c r="E12" i="161"/>
  <c r="E11" i="161"/>
  <c r="E36" i="161"/>
  <c r="E27" i="161"/>
  <c r="E15" i="161"/>
  <c r="E62" i="161"/>
  <c r="E42" i="161"/>
  <c r="E26" i="161"/>
  <c r="E20" i="161"/>
  <c r="E41" i="161"/>
  <c r="E14" i="161"/>
  <c r="E6" i="161"/>
  <c r="E105" i="161"/>
  <c r="E23" i="161"/>
  <c r="E35" i="161"/>
  <c r="E72" i="161"/>
  <c r="E107" i="161"/>
  <c r="E71" i="161"/>
  <c r="E44" i="161"/>
  <c r="E19" i="161"/>
  <c r="E89" i="161"/>
  <c r="E39" i="161"/>
  <c r="E92" i="161"/>
  <c r="E98" i="161"/>
  <c r="E30" i="161"/>
  <c r="E68" i="161"/>
  <c r="E56" i="161"/>
  <c r="E5" i="161"/>
  <c r="E96" i="161"/>
  <c r="E77" i="161"/>
  <c r="E7" i="161"/>
  <c r="E93" i="161"/>
  <c r="E17" i="161"/>
  <c r="E82" i="161"/>
  <c r="E67" i="161"/>
  <c r="E101" i="161"/>
  <c r="E9" i="161"/>
  <c r="E64" i="161"/>
  <c r="E57" i="161"/>
  <c r="E16" i="161"/>
  <c r="E75" i="161"/>
  <c r="E43" i="161"/>
  <c r="E87" i="161"/>
  <c r="E95" i="161"/>
  <c r="E80" i="161"/>
  <c r="E94" i="161"/>
  <c r="E54" i="161"/>
  <c r="E13" i="161"/>
  <c r="E33" i="161"/>
  <c r="E49" i="161"/>
  <c r="E88" i="161"/>
  <c r="E78" i="161"/>
  <c r="E53" i="161"/>
  <c r="E99" i="161"/>
  <c r="E47" i="161"/>
  <c r="E25" i="161"/>
  <c r="E10" i="161"/>
  <c r="E59" i="161"/>
  <c r="E91" i="161"/>
  <c r="E28" i="161"/>
  <c r="E55" i="161"/>
  <c r="E38" i="161"/>
  <c r="E102" i="161"/>
  <c r="E46" i="161"/>
  <c r="E100" i="161"/>
  <c r="E40" i="161"/>
  <c r="E79" i="161"/>
  <c r="E73" i="161"/>
  <c r="E45" i="161"/>
  <c r="E21" i="161"/>
  <c r="E85" i="161"/>
  <c r="E83" i="161"/>
  <c r="E32" i="161"/>
  <c r="E66" i="161"/>
  <c r="E74" i="161"/>
  <c r="E61" i="161"/>
  <c r="E86" i="161"/>
  <c r="E69" i="161"/>
  <c r="E97" i="161"/>
  <c r="E81" i="161"/>
  <c r="E31" i="161"/>
  <c r="E58" i="161"/>
  <c r="E90" i="161"/>
  <c r="E37" i="161"/>
  <c r="E104" i="161"/>
  <c r="E48" i="161"/>
  <c r="E110" i="161"/>
  <c r="E63" i="161"/>
  <c r="E106" i="161"/>
  <c r="E84" i="161"/>
  <c r="E52" i="161"/>
  <c r="E109" i="161"/>
  <c r="E108" i="161"/>
  <c r="E113" i="161"/>
  <c r="E111" i="161"/>
  <c r="E112" i="161"/>
  <c r="E113" i="164"/>
  <c r="I119" i="165"/>
  <c r="J119" i="165" s="1"/>
  <c r="K117" i="165" s="1"/>
  <c r="E18" i="165"/>
  <c r="E6" i="165"/>
  <c r="E8" i="165"/>
  <c r="E7" i="165"/>
  <c r="E15" i="165"/>
  <c r="E87" i="165"/>
  <c r="E23" i="165"/>
  <c r="E79" i="165"/>
  <c r="E85" i="165"/>
  <c r="E60" i="165"/>
  <c r="E71" i="165"/>
  <c r="E29" i="165"/>
  <c r="E12" i="165"/>
  <c r="E53" i="165"/>
  <c r="E45" i="165"/>
  <c r="E61" i="165"/>
  <c r="E5" i="165"/>
  <c r="E91" i="165"/>
  <c r="E89" i="165"/>
  <c r="E107" i="165"/>
  <c r="E72" i="165"/>
  <c r="E9" i="165"/>
  <c r="E80" i="165"/>
  <c r="E105" i="165"/>
  <c r="E92" i="165"/>
  <c r="E43" i="165"/>
  <c r="E76" i="165"/>
  <c r="E16" i="165"/>
  <c r="E66" i="165"/>
  <c r="E81" i="165"/>
  <c r="E34" i="165"/>
  <c r="E77" i="165"/>
  <c r="E51" i="165"/>
  <c r="E37" i="165"/>
  <c r="E84" i="165"/>
  <c r="E58" i="165"/>
  <c r="E46" i="165"/>
  <c r="E31" i="165"/>
  <c r="E10" i="165"/>
  <c r="E22" i="165"/>
  <c r="E24" i="165"/>
  <c r="E102" i="165"/>
  <c r="E33" i="165"/>
  <c r="E62" i="165"/>
  <c r="E14" i="165"/>
  <c r="E40" i="165"/>
  <c r="E70" i="165"/>
  <c r="E88" i="165"/>
  <c r="E30" i="165"/>
  <c r="E108" i="165"/>
  <c r="E82" i="165"/>
  <c r="E98" i="165"/>
  <c r="E86" i="165"/>
  <c r="E32" i="165"/>
  <c r="E47" i="165"/>
  <c r="E69" i="165"/>
  <c r="E67" i="165"/>
  <c r="E99" i="165"/>
  <c r="E78" i="165"/>
  <c r="E13" i="165"/>
  <c r="E106" i="165"/>
  <c r="E54" i="165"/>
  <c r="E19" i="165"/>
  <c r="E96" i="165"/>
  <c r="E21" i="165"/>
  <c r="E90" i="165"/>
  <c r="E11" i="165"/>
  <c r="E101" i="165"/>
  <c r="E26" i="165"/>
  <c r="E27" i="165"/>
  <c r="E95" i="165"/>
  <c r="E83" i="165"/>
  <c r="E35" i="165"/>
  <c r="E94" i="165"/>
  <c r="E64" i="165"/>
  <c r="E103" i="165"/>
  <c r="E44" i="165"/>
  <c r="E39" i="165"/>
  <c r="E38" i="165"/>
  <c r="E109" i="165"/>
  <c r="E50" i="165"/>
  <c r="E93" i="165"/>
  <c r="E36" i="165"/>
  <c r="E20" i="165"/>
  <c r="E42" i="165"/>
  <c r="E52" i="165"/>
  <c r="E48" i="165"/>
  <c r="E100" i="165"/>
  <c r="E55" i="165"/>
  <c r="E74" i="165"/>
  <c r="E75" i="165"/>
  <c r="E63" i="165"/>
  <c r="E56" i="165"/>
  <c r="E28" i="165"/>
  <c r="E68" i="165"/>
  <c r="E49" i="165"/>
  <c r="E104" i="165"/>
  <c r="E65" i="165"/>
  <c r="E25" i="165"/>
  <c r="E41" i="165"/>
  <c r="E97" i="165"/>
  <c r="E17" i="165"/>
  <c r="E73" i="165"/>
  <c r="E59" i="165"/>
  <c r="E57" i="165"/>
  <c r="E111" i="165"/>
  <c r="E112" i="165"/>
  <c r="E110" i="165"/>
  <c r="I119" i="162"/>
  <c r="J119" i="162" s="1"/>
  <c r="E39" i="162"/>
  <c r="E97" i="162"/>
  <c r="E31" i="162"/>
  <c r="E82" i="162"/>
  <c r="E91" i="162"/>
  <c r="E63" i="162"/>
  <c r="E52" i="162"/>
  <c r="E50" i="162"/>
  <c r="E71" i="162"/>
  <c r="E33" i="162"/>
  <c r="E17" i="162"/>
  <c r="E19" i="162"/>
  <c r="E15" i="162"/>
  <c r="E67" i="162"/>
  <c r="E8" i="162"/>
  <c r="E28" i="162"/>
  <c r="E18" i="162"/>
  <c r="E7" i="162"/>
  <c r="E77" i="162"/>
  <c r="E81" i="162"/>
  <c r="E37" i="162"/>
  <c r="E20" i="162"/>
  <c r="E57" i="162"/>
  <c r="E60" i="162"/>
  <c r="E27" i="162"/>
  <c r="E59" i="162"/>
  <c r="E102" i="162"/>
  <c r="E89" i="162"/>
  <c r="E66" i="162"/>
  <c r="E26" i="162"/>
  <c r="E100" i="162"/>
  <c r="E104" i="162"/>
  <c r="E54" i="162"/>
  <c r="E92" i="162"/>
  <c r="E6" i="162"/>
  <c r="E46" i="162"/>
  <c r="E58" i="162"/>
  <c r="E22" i="162"/>
  <c r="E44" i="162"/>
  <c r="E90" i="162"/>
  <c r="E48" i="162"/>
  <c r="E38" i="162"/>
  <c r="E25" i="162"/>
  <c r="E41" i="162"/>
  <c r="E69" i="162"/>
  <c r="E43" i="162"/>
  <c r="E75" i="162"/>
  <c r="E30" i="162"/>
  <c r="E36" i="162"/>
  <c r="E101" i="162"/>
  <c r="E10" i="162"/>
  <c r="E51" i="162"/>
  <c r="E93" i="162"/>
  <c r="E70" i="162"/>
  <c r="E53" i="162"/>
  <c r="E94" i="162"/>
  <c r="E11" i="162"/>
  <c r="E68" i="162"/>
  <c r="E79" i="162"/>
  <c r="E84" i="162"/>
  <c r="E34" i="162"/>
  <c r="E76" i="162"/>
  <c r="E96" i="162"/>
  <c r="E99" i="162"/>
  <c r="E32" i="162"/>
  <c r="E62" i="162"/>
  <c r="E29" i="162"/>
  <c r="E13" i="162"/>
  <c r="E95" i="162"/>
  <c r="E83" i="162"/>
  <c r="E21" i="162"/>
  <c r="E5" i="162"/>
  <c r="E61" i="162"/>
  <c r="E12" i="162"/>
  <c r="E86" i="162"/>
  <c r="E80" i="162"/>
  <c r="E42" i="162"/>
  <c r="E72" i="162"/>
  <c r="E73" i="162"/>
  <c r="E108" i="162"/>
  <c r="E107" i="162"/>
  <c r="E47" i="162"/>
  <c r="E16" i="162"/>
  <c r="E49" i="162"/>
  <c r="E24" i="162"/>
  <c r="E35" i="162"/>
  <c r="E74" i="162"/>
  <c r="E40" i="162"/>
  <c r="E9" i="162"/>
  <c r="E78" i="162"/>
  <c r="E103" i="162"/>
  <c r="E23" i="162"/>
  <c r="E55" i="162"/>
  <c r="E14" i="162"/>
  <c r="E45" i="162"/>
  <c r="E88" i="162"/>
  <c r="E85" i="162"/>
  <c r="E64" i="162"/>
  <c r="E87" i="162"/>
  <c r="E106" i="162"/>
  <c r="E105" i="162"/>
  <c r="E98" i="162"/>
  <c r="E56" i="162"/>
  <c r="E109" i="162"/>
  <c r="E65" i="162"/>
  <c r="E110" i="162"/>
  <c r="E112" i="162"/>
  <c r="E111" i="162"/>
  <c r="D103" i="3"/>
  <c r="C104" i="3"/>
  <c r="K116" i="161"/>
  <c r="K114" i="161"/>
  <c r="K112" i="161"/>
  <c r="E119" i="160"/>
  <c r="K119" i="160"/>
  <c r="D119" i="160"/>
  <c r="F119" i="160"/>
  <c r="E114" i="165"/>
  <c r="E118" i="165"/>
  <c r="D119" i="135"/>
  <c r="E113" i="135" s="1"/>
  <c r="K119" i="135"/>
  <c r="E119" i="135"/>
  <c r="F119" i="135"/>
  <c r="I102" i="3"/>
  <c r="J102" i="3" s="1"/>
  <c r="F102" i="3"/>
  <c r="D118" i="160"/>
  <c r="I119" i="164"/>
  <c r="J119" i="164" s="1"/>
  <c r="K116" i="164" s="1"/>
  <c r="E49" i="164"/>
  <c r="E10" i="164"/>
  <c r="E98" i="164"/>
  <c r="E82" i="164"/>
  <c r="E96" i="164"/>
  <c r="E104" i="164"/>
  <c r="E33" i="164"/>
  <c r="E39" i="164"/>
  <c r="E95" i="164"/>
  <c r="E99" i="164"/>
  <c r="E22" i="164"/>
  <c r="E19" i="164"/>
  <c r="E57" i="164"/>
  <c r="E45" i="164"/>
  <c r="E6" i="164"/>
  <c r="E89" i="164"/>
  <c r="E31" i="164"/>
  <c r="E54" i="164"/>
  <c r="E64" i="164"/>
  <c r="E35" i="164"/>
  <c r="E67" i="164"/>
  <c r="E79" i="164"/>
  <c r="E28" i="164"/>
  <c r="E38" i="164"/>
  <c r="E26" i="164"/>
  <c r="E18" i="164"/>
  <c r="E94" i="164"/>
  <c r="E20" i="164"/>
  <c r="E56" i="164"/>
  <c r="E23" i="164"/>
  <c r="E93" i="164"/>
  <c r="E47" i="164"/>
  <c r="E50" i="164"/>
  <c r="E53" i="164"/>
  <c r="E16" i="164"/>
  <c r="E8" i="164"/>
  <c r="E21" i="164"/>
  <c r="E61" i="164"/>
  <c r="E27" i="164"/>
  <c r="E46" i="164"/>
  <c r="E30" i="164"/>
  <c r="E40" i="164"/>
  <c r="E73" i="164"/>
  <c r="E65" i="164"/>
  <c r="E71" i="164"/>
  <c r="E69" i="164"/>
  <c r="E32" i="164"/>
  <c r="E74" i="164"/>
  <c r="E37" i="164"/>
  <c r="E60" i="164"/>
  <c r="E66" i="164"/>
  <c r="E63" i="164"/>
  <c r="E24" i="164"/>
  <c r="E91" i="164"/>
  <c r="E84" i="164"/>
  <c r="E107" i="164"/>
  <c r="E52" i="164"/>
  <c r="E34" i="164"/>
  <c r="E43" i="164"/>
  <c r="E81" i="164"/>
  <c r="E106" i="164"/>
  <c r="E102" i="164"/>
  <c r="E75" i="164"/>
  <c r="E78" i="164"/>
  <c r="E44" i="164"/>
  <c r="E86" i="164"/>
  <c r="E101" i="164"/>
  <c r="E76" i="164"/>
  <c r="E88" i="164"/>
  <c r="E108" i="164"/>
  <c r="E7" i="164"/>
  <c r="E15" i="164"/>
  <c r="E14" i="164"/>
  <c r="E105" i="164"/>
  <c r="E17" i="164"/>
  <c r="E9" i="164"/>
  <c r="E72" i="164"/>
  <c r="E59" i="164"/>
  <c r="E70" i="164"/>
  <c r="E48" i="164"/>
  <c r="E80" i="164"/>
  <c r="E5" i="164"/>
  <c r="E55" i="164"/>
  <c r="E83" i="164"/>
  <c r="E92" i="164"/>
  <c r="E100" i="164"/>
  <c r="E103" i="164"/>
  <c r="E62" i="164"/>
  <c r="E13" i="164"/>
  <c r="E12" i="164"/>
  <c r="E36" i="164"/>
  <c r="E58" i="164"/>
  <c r="E51" i="164"/>
  <c r="E25" i="164"/>
  <c r="E85" i="164"/>
  <c r="E87" i="164"/>
  <c r="E68" i="164"/>
  <c r="E41" i="164"/>
  <c r="E97" i="164"/>
  <c r="E42" i="164"/>
  <c r="E11" i="164"/>
  <c r="E77" i="164"/>
  <c r="E29" i="164"/>
  <c r="E90" i="164"/>
  <c r="E110" i="164"/>
  <c r="E109" i="164"/>
  <c r="E111" i="164"/>
  <c r="E112" i="164"/>
  <c r="E116" i="165"/>
  <c r="I118" i="162"/>
  <c r="J118" i="162" s="1"/>
  <c r="F118" i="162"/>
  <c r="E116" i="162"/>
  <c r="E115" i="162"/>
  <c r="E114" i="162"/>
  <c r="E113" i="162"/>
  <c r="E117" i="162"/>
  <c r="E113" i="165"/>
  <c r="K118" i="165"/>
  <c r="E121" i="162" l="1"/>
  <c r="K116" i="165"/>
  <c r="K112" i="162"/>
  <c r="K113" i="162"/>
  <c r="K116" i="162"/>
  <c r="K114" i="162"/>
  <c r="K117" i="162"/>
  <c r="K114" i="165"/>
  <c r="K112" i="165"/>
  <c r="I119" i="160"/>
  <c r="J119" i="160" s="1"/>
  <c r="E38" i="160"/>
  <c r="E28" i="160"/>
  <c r="E29" i="160"/>
  <c r="E60" i="160"/>
  <c r="E6" i="160"/>
  <c r="E22" i="160"/>
  <c r="E36" i="160"/>
  <c r="E53" i="160"/>
  <c r="E43" i="160"/>
  <c r="E26" i="160"/>
  <c r="E33" i="160"/>
  <c r="E58" i="160"/>
  <c r="E31" i="160"/>
  <c r="E8" i="160"/>
  <c r="E32" i="160"/>
  <c r="E39" i="160"/>
  <c r="E15" i="160"/>
  <c r="E62" i="160"/>
  <c r="E5" i="160"/>
  <c r="E19" i="160"/>
  <c r="E52" i="160"/>
  <c r="E40" i="160"/>
  <c r="E17" i="160"/>
  <c r="E37" i="160"/>
  <c r="E59" i="160"/>
  <c r="E49" i="160"/>
  <c r="E12" i="160"/>
  <c r="E54" i="160"/>
  <c r="E18" i="160"/>
  <c r="E11" i="160"/>
  <c r="E50" i="160"/>
  <c r="E24" i="160"/>
  <c r="E55" i="160"/>
  <c r="E34" i="160"/>
  <c r="E23" i="160"/>
  <c r="E44" i="160"/>
  <c r="E7" i="160"/>
  <c r="E81" i="160"/>
  <c r="E69" i="160"/>
  <c r="E83" i="160"/>
  <c r="E99" i="160"/>
  <c r="E76" i="160"/>
  <c r="E91" i="160"/>
  <c r="E25" i="160"/>
  <c r="E93" i="160"/>
  <c r="E63" i="160"/>
  <c r="E96" i="160"/>
  <c r="E64" i="160"/>
  <c r="E72" i="160"/>
  <c r="E85" i="160"/>
  <c r="E105" i="160"/>
  <c r="E89" i="160"/>
  <c r="E75" i="160"/>
  <c r="E21" i="160"/>
  <c r="E84" i="160"/>
  <c r="E106" i="160"/>
  <c r="E13" i="160"/>
  <c r="E42" i="160"/>
  <c r="E16" i="160"/>
  <c r="E41" i="160"/>
  <c r="E98" i="160"/>
  <c r="E87" i="160"/>
  <c r="E48" i="160"/>
  <c r="E30" i="160"/>
  <c r="E74" i="160"/>
  <c r="E51" i="160"/>
  <c r="E78" i="160"/>
  <c r="E20" i="160"/>
  <c r="E73" i="160"/>
  <c r="E35" i="160"/>
  <c r="E10" i="160"/>
  <c r="E86" i="160"/>
  <c r="E104" i="160"/>
  <c r="E101" i="160"/>
  <c r="E57" i="160"/>
  <c r="E65" i="160"/>
  <c r="E47" i="160"/>
  <c r="E27" i="160"/>
  <c r="E100" i="160"/>
  <c r="E56" i="160"/>
  <c r="E66" i="160"/>
  <c r="E88" i="160"/>
  <c r="E71" i="160"/>
  <c r="E80" i="160"/>
  <c r="E103" i="160"/>
  <c r="E14" i="160"/>
  <c r="E94" i="160"/>
  <c r="E79" i="160"/>
  <c r="E77" i="160"/>
  <c r="E97" i="160"/>
  <c r="E68" i="160"/>
  <c r="E82" i="160"/>
  <c r="E108" i="160"/>
  <c r="E61" i="160"/>
  <c r="E90" i="160"/>
  <c r="E46" i="160"/>
  <c r="E9" i="160"/>
  <c r="E67" i="160"/>
  <c r="E102" i="160"/>
  <c r="E45" i="160"/>
  <c r="E92" i="160"/>
  <c r="E70" i="160"/>
  <c r="E95" i="160"/>
  <c r="E109" i="160"/>
  <c r="E107" i="160"/>
  <c r="E111" i="160"/>
  <c r="E112" i="160"/>
  <c r="E110" i="160"/>
  <c r="K115" i="165"/>
  <c r="E121" i="165"/>
  <c r="I118" i="160"/>
  <c r="J118" i="160" s="1"/>
  <c r="F118" i="160"/>
  <c r="E116" i="160"/>
  <c r="E117" i="160"/>
  <c r="E114" i="160"/>
  <c r="E115" i="160"/>
  <c r="E113" i="160"/>
  <c r="K36" i="165"/>
  <c r="K34" i="165"/>
  <c r="K26" i="165"/>
  <c r="K50" i="165"/>
  <c r="K98" i="165"/>
  <c r="K41" i="165"/>
  <c r="K66" i="165"/>
  <c r="K15" i="165"/>
  <c r="K53" i="165"/>
  <c r="K37" i="165"/>
  <c r="K97" i="165"/>
  <c r="K17" i="165"/>
  <c r="K8" i="165"/>
  <c r="K49" i="165"/>
  <c r="K68" i="165"/>
  <c r="K30" i="165"/>
  <c r="V3" i="143" s="1"/>
  <c r="K59" i="165"/>
  <c r="K14" i="165"/>
  <c r="K12" i="165"/>
  <c r="K76" i="165"/>
  <c r="K63" i="165"/>
  <c r="K18" i="165"/>
  <c r="K69" i="165"/>
  <c r="K13" i="165"/>
  <c r="K47" i="165"/>
  <c r="K33" i="165"/>
  <c r="K44" i="165"/>
  <c r="K5" i="165"/>
  <c r="V2" i="143" s="1"/>
  <c r="K56" i="165"/>
  <c r="K43" i="165"/>
  <c r="K57" i="165"/>
  <c r="K9" i="165"/>
  <c r="K10" i="165"/>
  <c r="K28" i="165"/>
  <c r="K38" i="165"/>
  <c r="K78" i="165"/>
  <c r="K80" i="165"/>
  <c r="K45" i="165"/>
  <c r="K40" i="165"/>
  <c r="K39" i="165"/>
  <c r="K54" i="165"/>
  <c r="K75" i="165"/>
  <c r="K31" i="165"/>
  <c r="K46" i="165"/>
  <c r="K27" i="165"/>
  <c r="K77" i="165"/>
  <c r="K55" i="165"/>
  <c r="K94" i="165"/>
  <c r="K73" i="165"/>
  <c r="K65" i="165"/>
  <c r="K60" i="165"/>
  <c r="K101" i="165"/>
  <c r="K61" i="165"/>
  <c r="K103" i="165"/>
  <c r="K91" i="165"/>
  <c r="K21" i="165"/>
  <c r="K81" i="165"/>
  <c r="K90" i="165"/>
  <c r="K85" i="165"/>
  <c r="K71" i="165"/>
  <c r="K84" i="165"/>
  <c r="K58" i="165"/>
  <c r="K20" i="165"/>
  <c r="K42" i="165"/>
  <c r="K32" i="165"/>
  <c r="K19" i="165"/>
  <c r="K67" i="165"/>
  <c r="K29" i="165"/>
  <c r="K83" i="165"/>
  <c r="K35" i="165"/>
  <c r="K87" i="165"/>
  <c r="K25" i="165"/>
  <c r="K104" i="165"/>
  <c r="K7" i="165"/>
  <c r="K95" i="165"/>
  <c r="K86" i="165"/>
  <c r="K64" i="165"/>
  <c r="K92" i="165"/>
  <c r="K100" i="165"/>
  <c r="K89" i="165"/>
  <c r="K108" i="165"/>
  <c r="K70" i="165"/>
  <c r="V4" i="143" s="1"/>
  <c r="K22" i="165"/>
  <c r="K6" i="165"/>
  <c r="K93" i="165"/>
  <c r="K102" i="165"/>
  <c r="K16" i="165"/>
  <c r="K99" i="165"/>
  <c r="K52" i="165"/>
  <c r="K79" i="165"/>
  <c r="K105" i="165"/>
  <c r="K82" i="165"/>
  <c r="K72" i="165"/>
  <c r="K62" i="165"/>
  <c r="K96" i="165"/>
  <c r="K74" i="165"/>
  <c r="K23" i="165"/>
  <c r="K48" i="165"/>
  <c r="K111" i="165"/>
  <c r="K88" i="165"/>
  <c r="K110" i="165"/>
  <c r="K51" i="165"/>
  <c r="K24" i="165"/>
  <c r="K11" i="165"/>
  <c r="K109" i="165"/>
  <c r="K107" i="165"/>
  <c r="K106" i="165"/>
  <c r="K113" i="165"/>
  <c r="K65" i="161"/>
  <c r="K25" i="161"/>
  <c r="K44" i="161"/>
  <c r="K14" i="161"/>
  <c r="K62" i="161"/>
  <c r="K86" i="161"/>
  <c r="K56" i="161"/>
  <c r="K13" i="161"/>
  <c r="K32" i="161"/>
  <c r="K46" i="161"/>
  <c r="K94" i="161"/>
  <c r="K66" i="161"/>
  <c r="K98" i="161"/>
  <c r="K85" i="161"/>
  <c r="K31" i="161"/>
  <c r="K89" i="161"/>
  <c r="K90" i="161"/>
  <c r="K84" i="161"/>
  <c r="K95" i="161"/>
  <c r="K23" i="161"/>
  <c r="K45" i="161"/>
  <c r="K37" i="161"/>
  <c r="K73" i="161"/>
  <c r="K88" i="161"/>
  <c r="K24" i="161"/>
  <c r="K51" i="161"/>
  <c r="K78" i="161"/>
  <c r="K100" i="161"/>
  <c r="K16" i="161"/>
  <c r="K5" i="161"/>
  <c r="R2" i="143" s="1"/>
  <c r="K19" i="161"/>
  <c r="K39" i="161"/>
  <c r="K10" i="161"/>
  <c r="K35" i="161"/>
  <c r="K57" i="161"/>
  <c r="K58" i="161"/>
  <c r="K41" i="161"/>
  <c r="K68" i="161"/>
  <c r="K53" i="161"/>
  <c r="K82" i="161"/>
  <c r="K93" i="161"/>
  <c r="K9" i="161"/>
  <c r="K15" i="161"/>
  <c r="K11" i="161"/>
  <c r="K6" i="161"/>
  <c r="K60" i="161"/>
  <c r="K79" i="161"/>
  <c r="K80" i="161"/>
  <c r="K30" i="161"/>
  <c r="R3" i="143" s="1"/>
  <c r="K76" i="161"/>
  <c r="K97" i="161"/>
  <c r="K42" i="161"/>
  <c r="K72" i="161"/>
  <c r="K104" i="161"/>
  <c r="K81" i="161"/>
  <c r="K26" i="161"/>
  <c r="K21" i="161"/>
  <c r="K96" i="161"/>
  <c r="K87" i="161"/>
  <c r="K29" i="161"/>
  <c r="K103" i="161"/>
  <c r="K17" i="161"/>
  <c r="K38" i="161"/>
  <c r="K7" i="161"/>
  <c r="K48" i="161"/>
  <c r="K83" i="161"/>
  <c r="K69" i="161"/>
  <c r="K40" i="161"/>
  <c r="K47" i="161"/>
  <c r="K74" i="161"/>
  <c r="K107" i="161"/>
  <c r="K105" i="161"/>
  <c r="K91" i="161"/>
  <c r="K55" i="161"/>
  <c r="K8" i="161"/>
  <c r="K92" i="161"/>
  <c r="K63" i="161"/>
  <c r="K71" i="161"/>
  <c r="K108" i="161"/>
  <c r="K64" i="161"/>
  <c r="K52" i="161"/>
  <c r="K54" i="161"/>
  <c r="K34" i="161"/>
  <c r="K102" i="161"/>
  <c r="K75" i="161"/>
  <c r="K43" i="161"/>
  <c r="K109" i="161"/>
  <c r="K18" i="161"/>
  <c r="K20" i="161"/>
  <c r="K49" i="161"/>
  <c r="K61" i="161"/>
  <c r="K59" i="161"/>
  <c r="K28" i="161"/>
  <c r="K50" i="161"/>
  <c r="K106" i="161"/>
  <c r="K67" i="161"/>
  <c r="K70" i="161"/>
  <c r="R4" i="143" s="1"/>
  <c r="K101" i="161"/>
  <c r="K36" i="161"/>
  <c r="K110" i="161"/>
  <c r="K99" i="161"/>
  <c r="K77" i="161"/>
  <c r="K33" i="161"/>
  <c r="K27" i="161"/>
  <c r="K12" i="161"/>
  <c r="K22" i="161"/>
  <c r="K113" i="161"/>
  <c r="K111" i="161"/>
  <c r="K115" i="161"/>
  <c r="K117" i="161"/>
  <c r="E121" i="164"/>
  <c r="E117" i="135"/>
  <c r="E116" i="135"/>
  <c r="K7" i="162"/>
  <c r="K16" i="162"/>
  <c r="K71" i="162"/>
  <c r="K62" i="162"/>
  <c r="K77" i="162"/>
  <c r="K28" i="162"/>
  <c r="K94" i="162"/>
  <c r="K70" i="162"/>
  <c r="S4" i="143" s="1"/>
  <c r="K96" i="162"/>
  <c r="K87" i="162"/>
  <c r="K83" i="162"/>
  <c r="K88" i="162"/>
  <c r="K20" i="162"/>
  <c r="K33" i="162"/>
  <c r="K45" i="162"/>
  <c r="K5" i="162"/>
  <c r="S2" i="143" s="1"/>
  <c r="K81" i="162"/>
  <c r="K74" i="162"/>
  <c r="K89" i="162"/>
  <c r="K22" i="162"/>
  <c r="K61" i="162"/>
  <c r="K30" i="162"/>
  <c r="S3" i="143" s="1"/>
  <c r="K37" i="162"/>
  <c r="K76" i="162"/>
  <c r="K58" i="162"/>
  <c r="K82" i="162"/>
  <c r="K12" i="162"/>
  <c r="K52" i="162"/>
  <c r="K90" i="162"/>
  <c r="K21" i="162"/>
  <c r="K9" i="162"/>
  <c r="K84" i="162"/>
  <c r="K91" i="162"/>
  <c r="K24" i="162"/>
  <c r="K42" i="162"/>
  <c r="K86" i="162"/>
  <c r="K26" i="162"/>
  <c r="K23" i="162"/>
  <c r="K6" i="162"/>
  <c r="K10" i="162"/>
  <c r="K73" i="162"/>
  <c r="K60" i="162"/>
  <c r="K41" i="162"/>
  <c r="K15" i="162"/>
  <c r="K14" i="162"/>
  <c r="K40" i="162"/>
  <c r="K36" i="162"/>
  <c r="K57" i="162"/>
  <c r="K59" i="162"/>
  <c r="K43" i="162"/>
  <c r="K67" i="162"/>
  <c r="K97" i="162"/>
  <c r="K108" i="162"/>
  <c r="K44" i="162"/>
  <c r="K35" i="162"/>
  <c r="K48" i="162"/>
  <c r="K29" i="162"/>
  <c r="K85" i="162"/>
  <c r="K31" i="162"/>
  <c r="K56" i="162"/>
  <c r="K101" i="162"/>
  <c r="K98" i="162"/>
  <c r="K104" i="162"/>
  <c r="K93" i="162"/>
  <c r="K72" i="162"/>
  <c r="K95" i="162"/>
  <c r="K19" i="162"/>
  <c r="K99" i="162"/>
  <c r="K32" i="162"/>
  <c r="K103" i="162"/>
  <c r="K80" i="162"/>
  <c r="K17" i="162"/>
  <c r="K49" i="162"/>
  <c r="K64" i="162"/>
  <c r="K53" i="162"/>
  <c r="K107" i="162"/>
  <c r="K75" i="162"/>
  <c r="K51" i="162"/>
  <c r="K18" i="162"/>
  <c r="K92" i="162"/>
  <c r="K66" i="162"/>
  <c r="K63" i="162"/>
  <c r="K34" i="162"/>
  <c r="K102" i="162"/>
  <c r="K46" i="162"/>
  <c r="K65" i="162"/>
  <c r="K69" i="162"/>
  <c r="K78" i="162"/>
  <c r="K110" i="162"/>
  <c r="K109" i="162"/>
  <c r="K38" i="162"/>
  <c r="K27" i="162"/>
  <c r="K68" i="162"/>
  <c r="K11" i="162"/>
  <c r="K13" i="162"/>
  <c r="K39" i="162"/>
  <c r="K47" i="162"/>
  <c r="K79" i="162"/>
  <c r="K25" i="162"/>
  <c r="K50" i="162"/>
  <c r="K100" i="162"/>
  <c r="K8" i="162"/>
  <c r="K55" i="162"/>
  <c r="K54" i="162"/>
  <c r="K115" i="162"/>
  <c r="K106" i="162"/>
  <c r="K105" i="162"/>
  <c r="K111" i="162"/>
  <c r="E115" i="135"/>
  <c r="C105" i="3"/>
  <c r="E114" i="135"/>
  <c r="I103" i="3"/>
  <c r="J103" i="3" s="1"/>
  <c r="F103" i="3"/>
  <c r="E112" i="135"/>
  <c r="K81" i="164"/>
  <c r="K73" i="164"/>
  <c r="K83" i="164"/>
  <c r="K57" i="164"/>
  <c r="K46" i="164"/>
  <c r="K77" i="164"/>
  <c r="K33" i="164"/>
  <c r="K89" i="164"/>
  <c r="K8" i="164"/>
  <c r="K41" i="164"/>
  <c r="K16" i="164"/>
  <c r="K37" i="164"/>
  <c r="K99" i="164"/>
  <c r="K69" i="164"/>
  <c r="K10" i="164"/>
  <c r="K26" i="164"/>
  <c r="K22" i="164"/>
  <c r="K45" i="164"/>
  <c r="K65" i="164"/>
  <c r="K7" i="164"/>
  <c r="K55" i="164"/>
  <c r="K17" i="164"/>
  <c r="K90" i="164"/>
  <c r="K23" i="164"/>
  <c r="K30" i="164"/>
  <c r="U3" i="143" s="1"/>
  <c r="K15" i="164"/>
  <c r="K9" i="164"/>
  <c r="K97" i="164"/>
  <c r="K24" i="164"/>
  <c r="K19" i="164"/>
  <c r="K39" i="164"/>
  <c r="K58" i="164"/>
  <c r="K25" i="164"/>
  <c r="K49" i="164"/>
  <c r="K67" i="164"/>
  <c r="K86" i="164"/>
  <c r="K62" i="164"/>
  <c r="K51" i="164"/>
  <c r="K70" i="164"/>
  <c r="U4" i="143" s="1"/>
  <c r="K93" i="164"/>
  <c r="K61" i="164"/>
  <c r="K53" i="164"/>
  <c r="K31" i="164"/>
  <c r="K74" i="164"/>
  <c r="K42" i="164"/>
  <c r="K50" i="164"/>
  <c r="K101" i="164"/>
  <c r="K28" i="164"/>
  <c r="K34" i="164"/>
  <c r="K35" i="164"/>
  <c r="K20" i="164"/>
  <c r="K59" i="164"/>
  <c r="K18" i="164"/>
  <c r="K102" i="164"/>
  <c r="K66" i="164"/>
  <c r="K36" i="164"/>
  <c r="K52" i="164"/>
  <c r="K27" i="164"/>
  <c r="K92" i="164"/>
  <c r="K14" i="164"/>
  <c r="K21" i="164"/>
  <c r="K68" i="164"/>
  <c r="K54" i="164"/>
  <c r="K11" i="164"/>
  <c r="K98" i="164"/>
  <c r="K12" i="164"/>
  <c r="K38" i="164"/>
  <c r="K105" i="164"/>
  <c r="K82" i="164"/>
  <c r="K84" i="164"/>
  <c r="K108" i="164"/>
  <c r="K94" i="164"/>
  <c r="K13" i="164"/>
  <c r="K5" i="164"/>
  <c r="U2" i="143" s="1"/>
  <c r="K6" i="164"/>
  <c r="K78" i="164"/>
  <c r="K87" i="164"/>
  <c r="K47" i="164"/>
  <c r="K56" i="164"/>
  <c r="K95" i="164"/>
  <c r="K44" i="164"/>
  <c r="K103" i="164"/>
  <c r="K109" i="164"/>
  <c r="K72" i="164"/>
  <c r="K100" i="164"/>
  <c r="K80" i="164"/>
  <c r="K29" i="164"/>
  <c r="K63" i="164"/>
  <c r="K75" i="164"/>
  <c r="K32" i="164"/>
  <c r="K71" i="164"/>
  <c r="K76" i="164"/>
  <c r="K64" i="164"/>
  <c r="K88" i="164"/>
  <c r="K79" i="164"/>
  <c r="K104" i="164"/>
  <c r="K40" i="164"/>
  <c r="K91" i="164"/>
  <c r="K107" i="164"/>
  <c r="K43" i="164"/>
  <c r="K48" i="164"/>
  <c r="K96" i="164"/>
  <c r="K85" i="164"/>
  <c r="K110" i="164"/>
  <c r="K106" i="164"/>
  <c r="K60" i="164"/>
  <c r="K113" i="164"/>
  <c r="K117" i="164"/>
  <c r="K112" i="164"/>
  <c r="K115" i="164"/>
  <c r="K114" i="164"/>
  <c r="K111" i="164"/>
  <c r="I119" i="135"/>
  <c r="J119" i="135" s="1"/>
  <c r="E20" i="135"/>
  <c r="E97" i="135"/>
  <c r="E81" i="135"/>
  <c r="E53" i="135"/>
  <c r="E17" i="135"/>
  <c r="E65" i="135"/>
  <c r="E84" i="135"/>
  <c r="E100" i="135"/>
  <c r="E68" i="135"/>
  <c r="E70" i="135"/>
  <c r="E71" i="135"/>
  <c r="E66" i="135"/>
  <c r="E32" i="135"/>
  <c r="E51" i="135"/>
  <c r="E11" i="135"/>
  <c r="E85" i="135"/>
  <c r="E61" i="135"/>
  <c r="E9" i="135"/>
  <c r="E55" i="135"/>
  <c r="E23" i="135"/>
  <c r="E34" i="135"/>
  <c r="E103" i="135"/>
  <c r="E30" i="135"/>
  <c r="E40" i="135"/>
  <c r="E60" i="135"/>
  <c r="E35" i="135"/>
  <c r="E67" i="135"/>
  <c r="E96" i="135"/>
  <c r="E33" i="135"/>
  <c r="E37" i="135"/>
  <c r="E75" i="135"/>
  <c r="E7" i="135"/>
  <c r="E25" i="135"/>
  <c r="E73" i="135"/>
  <c r="E14" i="135"/>
  <c r="E12" i="135"/>
  <c r="E98" i="135"/>
  <c r="E104" i="135"/>
  <c r="E79" i="135"/>
  <c r="E31" i="135"/>
  <c r="E5" i="135"/>
  <c r="E19" i="135"/>
  <c r="E69" i="135"/>
  <c r="E26" i="135"/>
  <c r="E52" i="135"/>
  <c r="E106" i="135"/>
  <c r="E10" i="135"/>
  <c r="E22" i="135"/>
  <c r="E48" i="135"/>
  <c r="E95" i="135"/>
  <c r="E94" i="135"/>
  <c r="E44" i="135"/>
  <c r="E101" i="135"/>
  <c r="E27" i="135"/>
  <c r="E49" i="135"/>
  <c r="E50" i="135"/>
  <c r="E6" i="135"/>
  <c r="E80" i="135"/>
  <c r="E47" i="135"/>
  <c r="E82" i="135"/>
  <c r="E39" i="135"/>
  <c r="E28" i="135"/>
  <c r="E18" i="135"/>
  <c r="E58" i="135"/>
  <c r="E87" i="135"/>
  <c r="E46" i="135"/>
  <c r="E24" i="135"/>
  <c r="E89" i="135"/>
  <c r="E90" i="135"/>
  <c r="E72" i="135"/>
  <c r="E42" i="135"/>
  <c r="E45" i="135"/>
  <c r="E86" i="135"/>
  <c r="E64" i="135"/>
  <c r="E41" i="135"/>
  <c r="E62" i="135"/>
  <c r="E88" i="135"/>
  <c r="E78" i="135"/>
  <c r="E91" i="135"/>
  <c r="E92" i="135"/>
  <c r="E63" i="135"/>
  <c r="E8" i="135"/>
  <c r="E56" i="135"/>
  <c r="E74" i="135"/>
  <c r="E99" i="135"/>
  <c r="E36" i="135"/>
  <c r="E76" i="135"/>
  <c r="E77" i="135"/>
  <c r="E83" i="135"/>
  <c r="E21" i="135"/>
  <c r="E43" i="135"/>
  <c r="E38" i="135"/>
  <c r="E29" i="135"/>
  <c r="E108" i="135"/>
  <c r="E16" i="135"/>
  <c r="E54" i="135"/>
  <c r="E13" i="135"/>
  <c r="E93" i="135"/>
  <c r="E57" i="135"/>
  <c r="E105" i="135"/>
  <c r="E59" i="135"/>
  <c r="E102" i="135"/>
  <c r="E107" i="135"/>
  <c r="E15" i="135"/>
  <c r="E109" i="135"/>
  <c r="E111" i="135"/>
  <c r="E110" i="135"/>
  <c r="E121" i="161"/>
  <c r="K115" i="135"/>
  <c r="K113" i="135"/>
  <c r="C106" i="3" l="1"/>
  <c r="D104" i="3"/>
  <c r="E121" i="160"/>
  <c r="K59" i="160"/>
  <c r="K9" i="160"/>
  <c r="K11" i="160"/>
  <c r="K18" i="160"/>
  <c r="K30" i="160"/>
  <c r="Q3" i="143" s="1"/>
  <c r="K31" i="160"/>
  <c r="K17" i="160"/>
  <c r="K19" i="160"/>
  <c r="K39" i="160"/>
  <c r="K46" i="160"/>
  <c r="K5" i="160"/>
  <c r="Q2" i="143" s="1"/>
  <c r="K41" i="160"/>
  <c r="K29" i="160"/>
  <c r="K44" i="160"/>
  <c r="K34" i="160"/>
  <c r="K32" i="160"/>
  <c r="K40" i="160"/>
  <c r="K100" i="160"/>
  <c r="K96" i="160"/>
  <c r="K54" i="160"/>
  <c r="K53" i="160"/>
  <c r="K38" i="160"/>
  <c r="K36" i="160"/>
  <c r="K60" i="160"/>
  <c r="K50" i="160"/>
  <c r="K58" i="160"/>
  <c r="K27" i="160"/>
  <c r="K68" i="160"/>
  <c r="K45" i="160"/>
  <c r="K66" i="160"/>
  <c r="K52" i="160"/>
  <c r="K73" i="160"/>
  <c r="K82" i="160"/>
  <c r="K104" i="160"/>
  <c r="K76" i="160"/>
  <c r="K86" i="160"/>
  <c r="K84" i="160"/>
  <c r="K74" i="160"/>
  <c r="K20" i="160"/>
  <c r="K98" i="160"/>
  <c r="K90" i="160"/>
  <c r="K89" i="160"/>
  <c r="K56" i="160"/>
  <c r="K47" i="160"/>
  <c r="K13" i="160"/>
  <c r="K62" i="160"/>
  <c r="K43" i="160"/>
  <c r="K49" i="160"/>
  <c r="K21" i="160"/>
  <c r="K77" i="160"/>
  <c r="K37" i="160"/>
  <c r="K64" i="160"/>
  <c r="K51" i="160"/>
  <c r="K80" i="160"/>
  <c r="K101" i="160"/>
  <c r="K25" i="160"/>
  <c r="K7" i="160"/>
  <c r="K33" i="160"/>
  <c r="K63" i="160"/>
  <c r="K16" i="160"/>
  <c r="K48" i="160"/>
  <c r="K42" i="160"/>
  <c r="K91" i="160"/>
  <c r="K71" i="160"/>
  <c r="K97" i="160"/>
  <c r="K85" i="160"/>
  <c r="K83" i="160"/>
  <c r="K102" i="160"/>
  <c r="K26" i="160"/>
  <c r="K69" i="160"/>
  <c r="K95" i="160"/>
  <c r="K12" i="160"/>
  <c r="K65" i="160"/>
  <c r="K93" i="160"/>
  <c r="K35" i="160"/>
  <c r="K6" i="160"/>
  <c r="K99" i="160"/>
  <c r="K61" i="160"/>
  <c r="K92" i="160"/>
  <c r="K78" i="160"/>
  <c r="K28" i="160"/>
  <c r="K81" i="160"/>
  <c r="K8" i="160"/>
  <c r="K87" i="160"/>
  <c r="K88" i="160"/>
  <c r="K72" i="160"/>
  <c r="K105" i="160"/>
  <c r="K10" i="160"/>
  <c r="K106" i="160"/>
  <c r="K70" i="160"/>
  <c r="Q4" i="143" s="1"/>
  <c r="K22" i="160"/>
  <c r="K79" i="160"/>
  <c r="K75" i="160"/>
  <c r="K15" i="160"/>
  <c r="K108" i="160"/>
  <c r="K55" i="160"/>
  <c r="K67" i="160"/>
  <c r="K57" i="160"/>
  <c r="K94" i="160"/>
  <c r="K14" i="160"/>
  <c r="K23" i="160"/>
  <c r="K103" i="160"/>
  <c r="K109" i="160"/>
  <c r="K24" i="160"/>
  <c r="K107" i="160"/>
  <c r="K112" i="160"/>
  <c r="K111" i="160"/>
  <c r="K110" i="160"/>
  <c r="K113" i="160"/>
  <c r="K115" i="160"/>
  <c r="K116" i="160"/>
  <c r="K114" i="160"/>
  <c r="K117" i="160"/>
  <c r="K12" i="135"/>
  <c r="K58" i="135"/>
  <c r="K16" i="135"/>
  <c r="K33" i="135"/>
  <c r="K32" i="135"/>
  <c r="K26" i="135"/>
  <c r="K42" i="135"/>
  <c r="K43" i="135"/>
  <c r="K59" i="135"/>
  <c r="K65" i="135"/>
  <c r="K51" i="135"/>
  <c r="K41" i="135"/>
  <c r="K5" i="135"/>
  <c r="P2" i="143" s="1"/>
  <c r="K8" i="135"/>
  <c r="K25" i="135"/>
  <c r="K19" i="135"/>
  <c r="K39" i="135"/>
  <c r="K7" i="135"/>
  <c r="K48" i="135"/>
  <c r="K35" i="135"/>
  <c r="K61" i="135"/>
  <c r="K9" i="135"/>
  <c r="K67" i="135"/>
  <c r="K52" i="135"/>
  <c r="K11" i="135"/>
  <c r="K17" i="135"/>
  <c r="K100" i="135"/>
  <c r="K20" i="135"/>
  <c r="K53" i="135"/>
  <c r="K38" i="135"/>
  <c r="K15" i="135"/>
  <c r="K30" i="135"/>
  <c r="P3" i="143" s="1"/>
  <c r="K84" i="135"/>
  <c r="K23" i="135"/>
  <c r="K55" i="135"/>
  <c r="K27" i="135"/>
  <c r="K10" i="135"/>
  <c r="K37" i="135"/>
  <c r="K36" i="135"/>
  <c r="K50" i="135"/>
  <c r="K88" i="135"/>
  <c r="K29" i="135"/>
  <c r="K47" i="135"/>
  <c r="K28" i="135"/>
  <c r="K85" i="135"/>
  <c r="K69" i="135"/>
  <c r="K6" i="135"/>
  <c r="K46" i="135"/>
  <c r="K103" i="135"/>
  <c r="K102" i="135"/>
  <c r="K34" i="135"/>
  <c r="K64" i="135"/>
  <c r="K13" i="135"/>
  <c r="K31" i="135"/>
  <c r="K45" i="135"/>
  <c r="K56" i="135"/>
  <c r="K40" i="135"/>
  <c r="K89" i="135"/>
  <c r="K62" i="135"/>
  <c r="K57" i="135"/>
  <c r="K63" i="135"/>
  <c r="K21" i="135"/>
  <c r="K86" i="135"/>
  <c r="K83" i="135"/>
  <c r="K98" i="135"/>
  <c r="K101" i="135"/>
  <c r="K74" i="135"/>
  <c r="K94" i="135"/>
  <c r="K90" i="135"/>
  <c r="K78" i="135"/>
  <c r="K104" i="135"/>
  <c r="K87" i="135"/>
  <c r="K91" i="135"/>
  <c r="K73" i="135"/>
  <c r="K14" i="135"/>
  <c r="K92" i="135"/>
  <c r="K72" i="135"/>
  <c r="K99" i="135"/>
  <c r="K81" i="135"/>
  <c r="K70" i="135"/>
  <c r="P4" i="143" s="1"/>
  <c r="K68" i="135"/>
  <c r="K76" i="135"/>
  <c r="K105" i="135"/>
  <c r="K54" i="135"/>
  <c r="K22" i="135"/>
  <c r="K44" i="135"/>
  <c r="K60" i="135"/>
  <c r="K24" i="135"/>
  <c r="K82" i="135"/>
  <c r="K18" i="135"/>
  <c r="K95" i="135"/>
  <c r="K75" i="135"/>
  <c r="K71" i="135"/>
  <c r="K66" i="135"/>
  <c r="K49" i="135"/>
  <c r="K93" i="135"/>
  <c r="K97" i="135"/>
  <c r="K79" i="135"/>
  <c r="K106" i="135"/>
  <c r="K77" i="135"/>
  <c r="K80" i="135"/>
  <c r="K96" i="135"/>
  <c r="K109" i="135"/>
  <c r="K108" i="135"/>
  <c r="K107" i="135"/>
  <c r="K110" i="135"/>
  <c r="K114" i="135"/>
  <c r="K112" i="135"/>
  <c r="K111" i="135"/>
  <c r="K117" i="135"/>
  <c r="K116" i="135"/>
  <c r="I104" i="3" l="1"/>
  <c r="J104" i="3" s="1"/>
  <c r="F104" i="3"/>
  <c r="C107" i="3"/>
  <c r="D106" i="3"/>
  <c r="D105" i="3"/>
  <c r="I106" i="3" l="1"/>
  <c r="J106" i="3" s="1"/>
  <c r="F106" i="3"/>
  <c r="I105" i="3"/>
  <c r="J105" i="3" s="1"/>
  <c r="F105" i="3"/>
  <c r="C108" i="3"/>
  <c r="C109" i="3" l="1"/>
  <c r="D108" i="3"/>
  <c r="D107" i="3"/>
  <c r="I107" i="3" l="1"/>
  <c r="J107" i="3" s="1"/>
  <c r="F107" i="3"/>
  <c r="I108" i="3"/>
  <c r="J108" i="3" s="1"/>
  <c r="F108" i="3"/>
  <c r="C110" i="3"/>
  <c r="D109" i="3"/>
  <c r="I109" i="3" l="1"/>
  <c r="J109" i="3" s="1"/>
  <c r="F109" i="3"/>
  <c r="C111" i="3"/>
  <c r="D110" i="3" s="1"/>
  <c r="I110" i="3" l="1"/>
  <c r="J110" i="3" s="1"/>
  <c r="F110" i="3"/>
  <c r="C112" i="3"/>
  <c r="D111" i="3" s="1"/>
  <c r="I111" i="3" l="1"/>
  <c r="J111" i="3" s="1"/>
  <c r="F111" i="3"/>
  <c r="C113" i="3"/>
  <c r="D112" i="3"/>
  <c r="I112" i="3" l="1"/>
  <c r="J112" i="3" s="1"/>
  <c r="F112" i="3"/>
  <c r="C114" i="3"/>
  <c r="D113" i="3" s="1"/>
  <c r="I113" i="3" l="1"/>
  <c r="J113" i="3" s="1"/>
  <c r="F113" i="3"/>
  <c r="C115" i="3"/>
  <c r="C116" i="3" l="1"/>
  <c r="D114" i="3"/>
  <c r="I114" i="3" l="1"/>
  <c r="J114" i="3" s="1"/>
  <c r="F114" i="3"/>
  <c r="C117" i="3"/>
  <c r="D115" i="3"/>
  <c r="C118" i="3" l="1"/>
  <c r="I115" i="3"/>
  <c r="J115" i="3" s="1"/>
  <c r="F115" i="3"/>
  <c r="D116" i="3"/>
  <c r="C119" i="3" l="1"/>
  <c r="D117" i="3"/>
  <c r="I116" i="3"/>
  <c r="J116" i="3" s="1"/>
  <c r="F116" i="3"/>
  <c r="I117" i="3" l="1"/>
  <c r="J117" i="3" s="1"/>
  <c r="F117" i="3"/>
  <c r="K119" i="3"/>
  <c r="D119" i="3"/>
  <c r="F119" i="3"/>
  <c r="E119" i="3"/>
  <c r="D118" i="3"/>
  <c r="I119" i="3" l="1"/>
  <c r="J119" i="3" s="1"/>
  <c r="E46" i="3"/>
  <c r="E69" i="3"/>
  <c r="E71" i="3"/>
  <c r="E54" i="3"/>
  <c r="E65" i="3"/>
  <c r="E21" i="3"/>
  <c r="E28" i="3"/>
  <c r="E90" i="3"/>
  <c r="E9" i="3"/>
  <c r="E48" i="3"/>
  <c r="E16" i="3"/>
  <c r="E57" i="3"/>
  <c r="E91" i="3"/>
  <c r="E5" i="3"/>
  <c r="E79" i="3"/>
  <c r="E58" i="3"/>
  <c r="E61" i="3"/>
  <c r="E27" i="3"/>
  <c r="E75" i="3"/>
  <c r="E22" i="3"/>
  <c r="E64" i="3"/>
  <c r="E50" i="3"/>
  <c r="E88" i="3"/>
  <c r="E53" i="3"/>
  <c r="E24" i="3"/>
  <c r="E35" i="3"/>
  <c r="E32" i="3"/>
  <c r="E6" i="3"/>
  <c r="E25" i="3"/>
  <c r="E10" i="3"/>
  <c r="E7" i="3"/>
  <c r="E45" i="3"/>
  <c r="E82" i="3"/>
  <c r="E85" i="3"/>
  <c r="E84" i="3"/>
  <c r="E36" i="3"/>
  <c r="E15" i="3"/>
  <c r="E34" i="3"/>
  <c r="E89" i="3"/>
  <c r="E47" i="3"/>
  <c r="E17" i="3"/>
  <c r="E78" i="3"/>
  <c r="E51" i="3"/>
  <c r="E60" i="3"/>
  <c r="E62" i="3"/>
  <c r="E87" i="3"/>
  <c r="E11" i="3"/>
  <c r="E14" i="3"/>
  <c r="E8" i="3"/>
  <c r="E67" i="3"/>
  <c r="E66" i="3"/>
  <c r="E19" i="3"/>
  <c r="E70" i="3"/>
  <c r="E83" i="3"/>
  <c r="E81" i="3"/>
  <c r="E74" i="3"/>
  <c r="E29" i="3"/>
  <c r="E30" i="3"/>
  <c r="E68" i="3"/>
  <c r="E49" i="3"/>
  <c r="E13" i="3"/>
  <c r="E39" i="3"/>
  <c r="E73" i="3"/>
  <c r="E26" i="3"/>
  <c r="E20" i="3"/>
  <c r="E59" i="3"/>
  <c r="E12" i="3"/>
  <c r="E33" i="3"/>
  <c r="E42" i="3"/>
  <c r="E63" i="3"/>
  <c r="E72" i="3"/>
  <c r="E80" i="3"/>
  <c r="E52" i="3"/>
  <c r="E56" i="3"/>
  <c r="E43" i="3"/>
  <c r="E41" i="3"/>
  <c r="E37" i="3"/>
  <c r="E92" i="3"/>
  <c r="E55" i="3"/>
  <c r="E77" i="3"/>
  <c r="E18" i="3"/>
  <c r="E23" i="3"/>
  <c r="E38" i="3"/>
  <c r="E31" i="3"/>
  <c r="E40" i="3"/>
  <c r="E86" i="3"/>
  <c r="E76" i="3"/>
  <c r="E44" i="3"/>
  <c r="E93" i="3"/>
  <c r="E94" i="3"/>
  <c r="E95" i="3"/>
  <c r="E97" i="3"/>
  <c r="E96" i="3"/>
  <c r="E101" i="3"/>
  <c r="E98" i="3"/>
  <c r="E99" i="3"/>
  <c r="E100" i="3"/>
  <c r="E103" i="3"/>
  <c r="E102" i="3"/>
  <c r="E104" i="3"/>
  <c r="E106" i="3"/>
  <c r="E105" i="3"/>
  <c r="E108" i="3"/>
  <c r="E107" i="3"/>
  <c r="E110" i="3"/>
  <c r="E109" i="3"/>
  <c r="E112" i="3"/>
  <c r="E111" i="3"/>
  <c r="E117" i="3"/>
  <c r="E113" i="3"/>
  <c r="E115" i="3"/>
  <c r="E114" i="3"/>
  <c r="I118" i="3"/>
  <c r="J118" i="3" s="1"/>
  <c r="K118" i="3" s="1"/>
  <c r="F118" i="3"/>
  <c r="E118" i="3"/>
  <c r="E116" i="3"/>
  <c r="K116" i="3"/>
  <c r="K115" i="3" l="1"/>
  <c r="K112" i="3"/>
  <c r="K114" i="3"/>
  <c r="K117" i="3"/>
  <c r="K91" i="3"/>
  <c r="K34" i="3"/>
  <c r="K74" i="3"/>
  <c r="K63" i="3"/>
  <c r="K58" i="3"/>
  <c r="K87" i="3"/>
  <c r="K86" i="3"/>
  <c r="K55" i="3"/>
  <c r="K67" i="3"/>
  <c r="K84" i="3"/>
  <c r="K69" i="3"/>
  <c r="K66" i="3"/>
  <c r="K77" i="3"/>
  <c r="K93" i="3"/>
  <c r="K40" i="3"/>
  <c r="K45" i="3"/>
  <c r="K32" i="3"/>
  <c r="K72" i="3"/>
  <c r="K59" i="3"/>
  <c r="K56" i="3"/>
  <c r="K35" i="3"/>
  <c r="K83" i="3"/>
  <c r="K68" i="3"/>
  <c r="K36" i="3"/>
  <c r="K62" i="3"/>
  <c r="K60" i="3"/>
  <c r="K85" i="3"/>
  <c r="K49" i="3"/>
  <c r="K39" i="3"/>
  <c r="K80" i="3"/>
  <c r="K52" i="3"/>
  <c r="K88" i="3"/>
  <c r="K46" i="3"/>
  <c r="K64" i="3"/>
  <c r="K41" i="3"/>
  <c r="K71" i="3"/>
  <c r="K53" i="3"/>
  <c r="K50" i="3"/>
  <c r="K5" i="3"/>
  <c r="C2" i="143" s="1"/>
  <c r="K31" i="3"/>
  <c r="K51" i="3"/>
  <c r="K76" i="3"/>
  <c r="K81" i="3"/>
  <c r="K43" i="3"/>
  <c r="K42" i="3"/>
  <c r="K38" i="3"/>
  <c r="K37" i="3"/>
  <c r="K89" i="3"/>
  <c r="K61" i="3"/>
  <c r="K54" i="3"/>
  <c r="K73" i="3"/>
  <c r="K30" i="3"/>
  <c r="C3" i="143" s="1"/>
  <c r="K57" i="3"/>
  <c r="K44" i="3"/>
  <c r="K47" i="3"/>
  <c r="K70" i="3"/>
  <c r="C4" i="143" s="1"/>
  <c r="K78" i="3"/>
  <c r="K79" i="3"/>
  <c r="K75" i="3"/>
  <c r="K12" i="3"/>
  <c r="K48" i="3"/>
  <c r="K90" i="3"/>
  <c r="K65" i="3"/>
  <c r="K94" i="3"/>
  <c r="K15" i="3"/>
  <c r="K17" i="3"/>
  <c r="K33" i="3"/>
  <c r="K92" i="3"/>
  <c r="K82" i="3"/>
  <c r="K14" i="3"/>
  <c r="K28" i="3"/>
  <c r="K6" i="3"/>
  <c r="K8" i="3"/>
  <c r="K19" i="3"/>
  <c r="K24" i="3"/>
  <c r="K22" i="3"/>
  <c r="K95" i="3"/>
  <c r="K20" i="3"/>
  <c r="K13" i="3"/>
  <c r="K26" i="3"/>
  <c r="K18" i="3"/>
  <c r="K27" i="3"/>
  <c r="K7" i="3"/>
  <c r="K16" i="3"/>
  <c r="K23" i="3"/>
  <c r="K10" i="3"/>
  <c r="K25" i="3"/>
  <c r="K29" i="3"/>
  <c r="K21" i="3"/>
  <c r="K11" i="3"/>
  <c r="K9" i="3"/>
  <c r="K96" i="3"/>
  <c r="K97" i="3"/>
  <c r="K98" i="3"/>
  <c r="K101" i="3"/>
  <c r="K99" i="3"/>
  <c r="K100" i="3"/>
  <c r="K102" i="3"/>
  <c r="K103" i="3"/>
  <c r="K105" i="3"/>
  <c r="K106" i="3"/>
  <c r="K104" i="3"/>
  <c r="K108" i="3"/>
  <c r="K109" i="3"/>
  <c r="K107" i="3"/>
  <c r="K111" i="3"/>
  <c r="K110" i="3"/>
  <c r="K1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0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0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0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86" authorId="0" shapeId="0" xr:uid="{00000000-0006-0000-0000-000004000000}">
      <text>
        <r>
          <rPr>
            <sz val="9"/>
            <color indexed="81"/>
            <rFont val="Arial"/>
          </rPr>
          <t xml:space="preserve">File obtained in 2005 from Felicitie Bell at Social Security administration: "United States life table functions and actuarial functions at 3.0 percent interest"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9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9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9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900-000004000000}">
      <text>
        <r>
          <rPr>
            <b/>
            <sz val="9"/>
            <color indexed="81"/>
            <rFont val="Arial"/>
          </rPr>
          <t>http://www.ssa.gov/policy/docs/statcomps/supplement/2011/4c.html#table4.c6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A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A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A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A00-000004000000}">
      <text>
        <r>
          <rPr>
            <b/>
            <sz val="9"/>
            <color indexed="81"/>
            <rFont val="Arial"/>
          </rPr>
          <t>http://www.ssa.gov/policy/docs/statcomps/supplement/2012/4c.html#table4.c6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1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1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1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85" authorId="0" shapeId="0" xr:uid="{00000000-0006-0000-0100-000004000000}">
      <text>
        <r>
          <rPr>
            <b/>
            <sz val="9"/>
            <color indexed="81"/>
            <rFont val="Arial"/>
          </rPr>
          <t>File obtained in 2005 from Felicitie Bell at Social Security administration: "United States life table functions and actuarial functions at 3% interest"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2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2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2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200-000004000000}">
      <text>
        <r>
          <rPr>
            <b/>
            <sz val="9"/>
            <color indexed="81"/>
            <rFont val="Arial"/>
          </rPr>
          <t>http://www.ssa.gov/policy/docs/statcomps/supplement/2004/4c.html#table4.c6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3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3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3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300-000004000000}">
      <text>
        <r>
          <rPr>
            <b/>
            <sz val="9"/>
            <color indexed="81"/>
            <rFont val="Arial"/>
          </rPr>
          <t>http://www.ssa.gov/policy/docs/statcomps/supplement/2005/4c.html#table4.c6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4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4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4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400-000004000000}">
      <text>
        <r>
          <rPr>
            <b/>
            <sz val="9"/>
            <color indexed="81"/>
            <rFont val="Arial"/>
          </rPr>
          <t>http://www.ssa.gov/policy/docs/statcomps/supplement/2006/4c.html#table4.c6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5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5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5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500-000004000000}">
      <text>
        <r>
          <rPr>
            <b/>
            <sz val="9"/>
            <color indexed="81"/>
            <rFont val="Arial"/>
          </rPr>
          <t>http://www.ssa.gov/policy/docs/statcomps/supplement/2007/4c.html#table4.c6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6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6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6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600-000004000000}">
      <text>
        <r>
          <rPr>
            <b/>
            <sz val="9"/>
            <color indexed="81"/>
            <rFont val="Arial"/>
          </rPr>
          <t>http://www.ssa.gov/policy/docs/statcomps/supplement/2008/4c.html#table4.c6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7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7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7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700-000004000000}">
      <text>
        <r>
          <rPr>
            <b/>
            <sz val="9"/>
            <color indexed="81"/>
            <rFont val="Arial"/>
          </rPr>
          <t>http://www.ssa.gov/policy/docs/statcomps/supplement/2009/4c.html#table4.c6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8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8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8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800-000004000000}">
      <text>
        <r>
          <rPr>
            <b/>
            <sz val="9"/>
            <color indexed="81"/>
            <rFont val="Arial"/>
          </rPr>
          <t>http://www.ssa.gov/policy/docs/statcomps/supplement/2010/4c.html#table4.c6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<sst xmlns="http://schemas.openxmlformats.org/spreadsheetml/2006/main" count="278" uniqueCount="57">
  <si>
    <t>birth</t>
    <phoneticPr fontId="11" type="noConversion"/>
  </si>
  <si>
    <t>age 65</t>
    <phoneticPr fontId="11" type="noConversion"/>
  </si>
  <si>
    <t>100+</t>
  </si>
  <si>
    <t>age</t>
  </si>
  <si>
    <t>age 25</t>
    <phoneticPr fontId="11" type="noConversion"/>
  </si>
  <si>
    <t>5 to 14</t>
  </si>
  <si>
    <t>85+</t>
  </si>
  <si>
    <t>0 to 4</t>
  </si>
  <si>
    <t>75-84</t>
  </si>
  <si>
    <t>45-54</t>
  </si>
  <si>
    <t>55-64</t>
  </si>
  <si>
    <t>QALE</t>
    <phoneticPr fontId="11" type="noConversion"/>
  </si>
  <si>
    <t>35-44</t>
  </si>
  <si>
    <t>65-74</t>
  </si>
  <si>
    <t>15-24</t>
  </si>
  <si>
    <t>25-34</t>
  </si>
  <si>
    <t>1/2 yr adjustment</t>
  </si>
  <si>
    <t>L_x</t>
  </si>
  <si>
    <t>Social</t>
  </si>
  <si>
    <t>Life</t>
  </si>
  <si>
    <t>Expectancy</t>
  </si>
  <si>
    <t>Mortality</t>
  </si>
  <si>
    <t>Rate</t>
  </si>
  <si>
    <t>Number</t>
  </si>
  <si>
    <t>Dying</t>
  </si>
  <si>
    <t>Surviving</t>
  </si>
  <si>
    <t>Health-Related</t>
  </si>
  <si>
    <t>Qualty of Life</t>
  </si>
  <si>
    <t>Quality-Adjusted</t>
  </si>
  <si>
    <t>Life Expectancy</t>
  </si>
  <si>
    <t>2006 life table, white males, United States</t>
  </si>
  <si>
    <t xml:space="preserve">Social </t>
  </si>
  <si>
    <t xml:space="preserve">Security </t>
  </si>
  <si>
    <t>Table</t>
  </si>
  <si>
    <t>for ages</t>
  </si>
  <si>
    <t>National Medical</t>
  </si>
  <si>
    <t>Expenditure Survey</t>
  </si>
  <si>
    <t xml:space="preserve">National Health </t>
  </si>
  <si>
    <t>Interview Survey</t>
  </si>
  <si>
    <t>1994/1995</t>
  </si>
  <si>
    <t>Medical Expenditure Panel Survey</t>
  </si>
  <si>
    <t>Mean HRQOL score by age group</t>
  </si>
  <si>
    <t>Stewart, S. T., Cutler, D. M. &amp; Rosen, A. B. (2013). U.S. Trends in Quality-Adjusted Life Expectancy from 1987 to 2008: Combining National Surveys to More Broadly Track the Health of the Nation. American Journal of Public Health, 103(11): e78–e87.</t>
  </si>
  <si>
    <t>Stewart, S. T., Woodward, R. M., Rosen, A.B. &amp; Cutler, D. M. (2008). The Impact of Symptoms and Impairments on Overall Health in U.S. National Health Data. Medical Care.46(9):954-62.</t>
  </si>
  <si>
    <t>HRQOL scores calculated based on impairments and symptoms using methods described in:</t>
  </si>
  <si>
    <t>males</t>
  </si>
  <si>
    <t>1987 life table, white females, United States</t>
  </si>
  <si>
    <t>1994 life table, white females, United States</t>
  </si>
  <si>
    <t>females</t>
  </si>
  <si>
    <t>2000 life table, white females, United States</t>
  </si>
  <si>
    <t>2001 life table, white females, United States</t>
  </si>
  <si>
    <t>2002 life table, white females, United States</t>
  </si>
  <si>
    <t>2003 life table, white females, United States</t>
  </si>
  <si>
    <t>2004 life table, white females, United States</t>
  </si>
  <si>
    <t>2005 life table, white females, United States</t>
  </si>
  <si>
    <t>2007 life table, white females, United States</t>
  </si>
  <si>
    <t>2008 life table, white females, 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</si>
</sst>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0.000"/>
    <numFmt numFmtId="167" formatCode="0.00000"/>
    <numFmt numFmtId="168" formatCode="0.000000"/>
  </numFmts>
  <fonts count="22">
    <font>
      <sz val="10"/>
      <name val="Arial"/>
    </font>
    <font>
      <sz val="10"/>
      <name val="Verdana"/>
    </font>
    <font>
      <sz val="10"/>
      <name val="Arial"/>
    </font>
    <font>
      <sz val="10"/>
      <name val="Arial"/>
    </font>
    <font>
      <sz val="10"/>
      <color indexed="60"/>
      <name val="Arial"/>
      <family val="2"/>
    </font>
    <font>
      <b/>
      <sz val="10"/>
      <name val="Arial"/>
      <family val="2"/>
    </font>
    <font>
      <sz val="12"/>
      <name val="Arial"/>
    </font>
    <font>
      <sz val="10"/>
      <color indexed="10"/>
      <name val="Arial"/>
    </font>
    <font>
      <sz val="9"/>
      <color indexed="81"/>
      <name val="Arial"/>
    </font>
    <font>
      <b/>
      <sz val="9"/>
      <color indexed="81"/>
      <name val="Arial"/>
    </font>
    <font>
      <sz val="11"/>
      <name val="Arial"/>
    </font>
    <font>
      <sz val="8"/>
      <name val="Verdana"/>
    </font>
    <font>
      <sz val="10"/>
      <name val="Arial"/>
    </font>
    <font>
      <b/>
      <u/>
      <sz val="10"/>
      <name val="Arial"/>
    </font>
    <font>
      <sz val="10"/>
      <color indexed="22"/>
      <name val="Arial"/>
    </font>
    <font>
      <sz val="10"/>
      <color indexed="8"/>
      <name val="Arial"/>
    </font>
    <font>
      <u/>
      <sz val="10"/>
      <color indexed="20"/>
      <name val="Arial"/>
    </font>
    <font>
      <u/>
      <sz val="10"/>
      <color theme="11"/>
      <name val="Arial"/>
    </font>
    <font>
      <sz val="10"/>
      <name val="Courier New"/>
      <family val="3"/>
    </font>
    <font>
      <sz val="11"/>
      <name val="Times New Roman"/>
    </font>
    <font>
      <u/>
      <sz val="10"/>
      <color theme="10"/>
      <name val="Arial"/>
    </font>
    <font>
      <sz val="10"/>
      <name val="HLV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44">
    <xf numFmtId="0" fontId="0" fillId="0" borderId="0"/>
    <xf numFmtId="0" fontId="6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3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16" fontId="1" fillId="0" borderId="0" xfId="0" applyNumberFormat="1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0" fillId="0" borderId="1" xfId="0" applyBorder="1"/>
    <xf numFmtId="0" fontId="7" fillId="0" borderId="0" xfId="0" applyFont="1"/>
    <xf numFmtId="0" fontId="10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/>
    <xf numFmtId="2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applyFont="1"/>
    <xf numFmtId="0" fontId="12" fillId="0" borderId="0" xfId="0" applyFont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Alignment="1"/>
    <xf numFmtId="1" fontId="10" fillId="0" borderId="0" xfId="1" applyNumberFormat="1" applyFont="1" applyAlignment="1"/>
    <xf numFmtId="0" fontId="14" fillId="0" borderId="0" xfId="0" applyFont="1"/>
    <xf numFmtId="4" fontId="0" fillId="0" borderId="0" xfId="0" applyNumberFormat="1"/>
    <xf numFmtId="0" fontId="0" fillId="0" borderId="0" xfId="0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8" fontId="12" fillId="0" borderId="0" xfId="0" applyNumberFormat="1" applyFont="1"/>
    <xf numFmtId="165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2" fontId="3" fillId="0" borderId="0" xfId="0" applyNumberFormat="1" applyFont="1" applyAlignment="1">
      <alignment horizontal="left"/>
    </xf>
    <xf numFmtId="166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/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/>
    </xf>
    <xf numFmtId="167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left"/>
    </xf>
    <xf numFmtId="166" fontId="2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3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vertical="top" wrapText="1"/>
    </xf>
    <xf numFmtId="3" fontId="18" fillId="0" borderId="1" xfId="89" applyNumberFormat="1" applyFont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/>
    <xf numFmtId="1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2" fontId="0" fillId="0" borderId="0" xfId="0" applyNumberFormat="1" applyFont="1"/>
    <xf numFmtId="0" fontId="0" fillId="0" borderId="0" xfId="0" applyAlignment="1">
      <alignment vertical="center" wrapText="1"/>
    </xf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indent="3"/>
    </xf>
    <xf numFmtId="16" fontId="10" fillId="0" borderId="0" xfId="0" applyNumberFormat="1" applyFont="1"/>
    <xf numFmtId="0" fontId="10" fillId="0" borderId="0" xfId="0" applyFont="1"/>
    <xf numFmtId="1" fontId="2" fillId="0" borderId="0" xfId="1" applyNumberFormat="1" applyFont="1" applyAlignment="1"/>
    <xf numFmtId="1" fontId="2" fillId="0" borderId="0" xfId="1" applyNumberFormat="1" applyFont="1" applyAlignment="1">
      <alignment horizontal="center"/>
    </xf>
    <xf numFmtId="1" fontId="21" fillId="0" borderId="0" xfId="1" applyNumberFormat="1" applyFont="1" applyAlignment="1"/>
    <xf numFmtId="3" fontId="0" fillId="0" borderId="0" xfId="0" applyNumberFormat="1" applyFont="1"/>
    <xf numFmtId="1" fontId="0" fillId="0" borderId="0" xfId="1" applyNumberFormat="1" applyFont="1" applyAlignment="1"/>
    <xf numFmtId="1" fontId="2" fillId="0" borderId="0" xfId="1" applyNumberFormat="1" applyFont="1" applyBorder="1" applyAlignment="1"/>
    <xf numFmtId="1" fontId="0" fillId="0" borderId="0" xfId="0" applyNumberFormat="1" applyFont="1"/>
    <xf numFmtId="1" fontId="0" fillId="0" borderId="0" xfId="0" applyNumberFormat="1"/>
    <xf numFmtId="168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44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Normal" xfId="0" builtinId="0"/>
    <cellStyle name="Normal_G" xfId="1" xr:uid="{00000000-0005-0000-0000-00008E000000}"/>
    <cellStyle name="Normal_Tb 2" xfId="89" xr:uid="{00000000-0005-0000-0000-00008F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2D82F"/>
      <color rgb="FF03C4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07354493059"/>
          <c:y val="8.6345885191770402E-2"/>
          <c:w val="0.75485327542820002"/>
          <c:h val="0.6793659512319020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'Life Table 1994'!$AS$5:$AS$119</c:f>
              <c:numCache>
                <c:formatCode>General</c:formatCode>
                <c:ptCount val="1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9D-4F60-8D91-ADBF44A05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852120"/>
        <c:axId val="2030331976"/>
      </c:lineChart>
      <c:catAx>
        <c:axId val="2016852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age</a:t>
                </a:r>
              </a:p>
            </c:rich>
          </c:tx>
          <c:layout>
            <c:manualLayout>
              <c:xMode val="edge"/>
              <c:yMode val="edge"/>
              <c:x val="0.49579146034580701"/>
              <c:y val="0.86248602997206003"/>
            </c:manualLayout>
          </c:layout>
          <c:overlay val="0"/>
        </c:title>
        <c:majorTickMark val="out"/>
        <c:minorTickMark val="none"/>
        <c:tickLblPos val="nextTo"/>
        <c:crossAx val="2030331976"/>
        <c:crossesAt val="-1"/>
        <c:auto val="1"/>
        <c:lblAlgn val="ctr"/>
        <c:lblOffset val="100"/>
        <c:noMultiLvlLbl val="0"/>
      </c:catAx>
      <c:valAx>
        <c:axId val="2030331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predicted minus offical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16852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07354493059"/>
          <c:y val="8.6345885191770402E-2"/>
          <c:w val="0.75485327542820002"/>
          <c:h val="0.6793659512319020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'Life Table 2000'!$AS$5:$AS$119</c:f>
              <c:numCache>
                <c:formatCode>General</c:formatCode>
                <c:ptCount val="1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4-49D0-B15B-43634DA62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0891320"/>
        <c:axId val="2030896712"/>
      </c:lineChart>
      <c:catAx>
        <c:axId val="2030891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age</a:t>
                </a:r>
              </a:p>
            </c:rich>
          </c:tx>
          <c:layout>
            <c:manualLayout>
              <c:xMode val="edge"/>
              <c:yMode val="edge"/>
              <c:x val="0.49579146034580701"/>
              <c:y val="0.86248602997206003"/>
            </c:manualLayout>
          </c:layout>
          <c:overlay val="0"/>
        </c:title>
        <c:majorTickMark val="out"/>
        <c:minorTickMark val="none"/>
        <c:tickLblPos val="nextTo"/>
        <c:crossAx val="2030896712"/>
        <c:crossesAt val="-1"/>
        <c:auto val="1"/>
        <c:lblAlgn val="ctr"/>
        <c:lblOffset val="100"/>
        <c:noMultiLvlLbl val="0"/>
      </c:catAx>
      <c:valAx>
        <c:axId val="2030896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predicted minus offical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30891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/>
              <a:t>Prevalence of Limitations in Secondary Activity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E94-498E-9221-905D7972AA7D}"/>
            </c:ext>
          </c:extLst>
        </c:ser>
        <c:ser>
          <c:idx val="1"/>
          <c:order val="1"/>
          <c:marker>
            <c:symbol val="none"/>
          </c:marker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E94-498E-9221-905D7972AA7D}"/>
            </c:ext>
          </c:extLst>
        </c:ser>
        <c:ser>
          <c:idx val="2"/>
          <c:order val="2"/>
          <c:marker>
            <c:symbol val="none"/>
          </c:marker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E94-498E-9221-905D7972AA7D}"/>
            </c:ext>
          </c:extLst>
        </c:ser>
        <c:ser>
          <c:idx val="3"/>
          <c:order val="3"/>
          <c:marker>
            <c:symbol val="none"/>
          </c:marker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E94-498E-9221-905D7972A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0926104"/>
        <c:axId val="2011021864"/>
      </c:lineChart>
      <c:catAx>
        <c:axId val="2010926104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011021864"/>
        <c:crosses val="autoZero"/>
        <c:auto val="1"/>
        <c:lblAlgn val="ctr"/>
        <c:lblOffset val="100"/>
        <c:noMultiLvlLbl val="0"/>
      </c:catAx>
      <c:valAx>
        <c:axId val="2011021864"/>
        <c:scaling>
          <c:orientation val="minMax"/>
          <c:max val="0.5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2010926104"/>
        <c:crosses val="autoZero"/>
        <c:crossBetween val="between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5107354493059"/>
          <c:y val="8.6345885191770402E-2"/>
          <c:w val="0.75485327542820002"/>
          <c:h val="0.67936595123190202"/>
        </c:manualLayout>
      </c:layout>
      <c:lineChart>
        <c:grouping val="standard"/>
        <c:varyColors val="0"/>
        <c:ser>
          <c:idx val="0"/>
          <c:order val="0"/>
          <c:tx>
            <c:strRef>
              <c:f>'Life Table 2008'!$AS$5</c:f>
              <c:strCache>
                <c:ptCount val="1"/>
              </c:strCache>
            </c:strRef>
          </c:tx>
          <c:marker>
            <c:symbol val="none"/>
          </c:marker>
          <c:val>
            <c:numRef>
              <c:f>'Life Table 2008'!$AS$6:$AS$119</c:f>
              <c:numCache>
                <c:formatCode>General</c:formatCode>
                <c:ptCount val="1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7E-4511-BF41-16A7188AC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0157480"/>
        <c:axId val="2010289112"/>
      </c:lineChart>
      <c:catAx>
        <c:axId val="2010157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age</a:t>
                </a:r>
              </a:p>
            </c:rich>
          </c:tx>
          <c:layout>
            <c:manualLayout>
              <c:xMode val="edge"/>
              <c:yMode val="edge"/>
              <c:x val="0.49579146034580701"/>
              <c:y val="0.86248602997206003"/>
            </c:manualLayout>
          </c:layout>
          <c:overlay val="0"/>
        </c:title>
        <c:majorTickMark val="out"/>
        <c:minorTickMark val="none"/>
        <c:tickLblPos val="nextTo"/>
        <c:crossAx val="2010289112"/>
        <c:crossesAt val="-1"/>
        <c:auto val="1"/>
        <c:lblAlgn val="ctr"/>
        <c:lblOffset val="100"/>
        <c:noMultiLvlLbl val="0"/>
      </c:catAx>
      <c:valAx>
        <c:axId val="2010289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predicted minus offical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10157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QALE</a:t>
            </a:r>
            <a:r>
              <a:rPr lang="en-US" sz="1200" baseline="0"/>
              <a:t> at age 25</a:t>
            </a:r>
            <a:endParaRPr lang="en-US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(CI)'!#REF!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summary!$B$44:$W$44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2-4C65-A18D-696DB4545EBF}"/>
            </c:ext>
          </c:extLst>
        </c:ser>
        <c:ser>
          <c:idx val="1"/>
          <c:order val="1"/>
          <c:tx>
            <c:strRef>
              <c:f>summary!$A$44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summary!$B$45:$W$45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2-4C65-A18D-696DB4545EBF}"/>
            </c:ext>
          </c:extLst>
        </c:ser>
        <c:ser>
          <c:idx val="2"/>
          <c:order val="2"/>
          <c:tx>
            <c:strRef>
              <c:f>summary!$A$46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summary!$B$46:$W$46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2-4C65-A18D-696DB4545EBF}"/>
            </c:ext>
          </c:extLst>
        </c:ser>
        <c:ser>
          <c:idx val="3"/>
          <c:order val="3"/>
          <c:tx>
            <c:strRef>
              <c:f>summary!$A$47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summary!$B$47:$W$47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2-4C65-A18D-696DB4545EBF}"/>
            </c:ext>
          </c:extLst>
        </c:ser>
        <c:ser>
          <c:idx val="4"/>
          <c:order val="4"/>
          <c:tx>
            <c:strRef>
              <c:f>summary!$A$48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summary!$B$48:$W$48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12-4C65-A18D-696DB4545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0689192"/>
        <c:axId val="2021192024"/>
      </c:lineChart>
      <c:catAx>
        <c:axId val="2020689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1192024"/>
        <c:crosses val="autoZero"/>
        <c:auto val="1"/>
        <c:lblAlgn val="ctr"/>
        <c:lblOffset val="100"/>
        <c:noMultiLvlLbl val="0"/>
      </c:catAx>
      <c:valAx>
        <c:axId val="2021192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0689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QALE</a:t>
            </a:r>
            <a:r>
              <a:rPr lang="en-US" sz="1200" baseline="0"/>
              <a:t> at age 65</a:t>
            </a:r>
            <a:endParaRPr lang="en-US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(CI)'!#REF!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summary!$B$52:$W$52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6D-4111-8AC4-A9B8E193DC45}"/>
            </c:ext>
          </c:extLst>
        </c:ser>
        <c:ser>
          <c:idx val="1"/>
          <c:order val="1"/>
          <c:tx>
            <c:strRef>
              <c:f>summary!$A$52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summary!$B$53:$W$53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D-4111-8AC4-A9B8E193DC45}"/>
            </c:ext>
          </c:extLst>
        </c:ser>
        <c:ser>
          <c:idx val="2"/>
          <c:order val="2"/>
          <c:tx>
            <c:strRef>
              <c:f>summary!$A$54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summary!$B$54:$W$54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6D-4111-8AC4-A9B8E193DC45}"/>
            </c:ext>
          </c:extLst>
        </c:ser>
        <c:ser>
          <c:idx val="3"/>
          <c:order val="3"/>
          <c:tx>
            <c:strRef>
              <c:f>summary!$A$55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summary!$B$55:$W$55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6D-4111-8AC4-A9B8E193DC45}"/>
            </c:ext>
          </c:extLst>
        </c:ser>
        <c:ser>
          <c:idx val="4"/>
          <c:order val="4"/>
          <c:tx>
            <c:strRef>
              <c:f>summary!$A$56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summary!$B$56:$W$56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6D-4111-8AC4-A9B8E193D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0681944"/>
        <c:axId val="2030626312"/>
      </c:lineChart>
      <c:catAx>
        <c:axId val="2020681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0626312"/>
        <c:crosses val="autoZero"/>
        <c:auto val="1"/>
        <c:lblAlgn val="ctr"/>
        <c:lblOffset val="100"/>
        <c:noMultiLvlLbl val="0"/>
      </c:catAx>
      <c:valAx>
        <c:axId val="2030626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0681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584200</xdr:colOff>
      <xdr:row>96</xdr:row>
      <xdr:rowOff>0</xdr:rowOff>
    </xdr:from>
    <xdr:to>
      <xdr:col>54</xdr:col>
      <xdr:colOff>101600</xdr:colOff>
      <xdr:row>115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584200</xdr:colOff>
      <xdr:row>96</xdr:row>
      <xdr:rowOff>0</xdr:rowOff>
    </xdr:from>
    <xdr:to>
      <xdr:col>54</xdr:col>
      <xdr:colOff>101600</xdr:colOff>
      <xdr:row>115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800100</xdr:colOff>
      <xdr:row>784</xdr:row>
      <xdr:rowOff>130987</xdr:rowOff>
    </xdr:from>
    <xdr:to>
      <xdr:col>63</xdr:col>
      <xdr:colOff>0</xdr:colOff>
      <xdr:row>799</xdr:row>
      <xdr:rowOff>97613</xdr:rowOff>
    </xdr:to>
    <xdr:graphicFrame macro="">
      <xdr:nvGraphicFramePr>
        <xdr:cNvPr id="2" name="C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584200</xdr:colOff>
      <xdr:row>96</xdr:row>
      <xdr:rowOff>0</xdr:rowOff>
    </xdr:from>
    <xdr:to>
      <xdr:col>54</xdr:col>
      <xdr:colOff>101600</xdr:colOff>
      <xdr:row>115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426720</xdr:colOff>
      <xdr:row>57</xdr:row>
      <xdr:rowOff>81280</xdr:rowOff>
    </xdr:from>
    <xdr:to>
      <xdr:col>17</xdr:col>
      <xdr:colOff>60960</xdr:colOff>
      <xdr:row>75</xdr:row>
      <xdr:rowOff>81280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883920</xdr:colOff>
      <xdr:row>57</xdr:row>
      <xdr:rowOff>20320</xdr:rowOff>
    </xdr:from>
    <xdr:to>
      <xdr:col>23</xdr:col>
      <xdr:colOff>40640</xdr:colOff>
      <xdr:row>75</xdr:row>
      <xdr:rowOff>20320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tabSelected="1" zoomScaleNormal="100" workbookViewId="0">
      <pane xSplit="1" topLeftCell="B1" activePane="topRight" state="frozen"/>
      <selection activeCell="C104" sqref="C104"/>
      <selection pane="topRight"/>
    </sheetView>
  </sheetViews>
  <sheetFormatPr defaultColWidth="8.85546875" defaultRowHeight="12.75"/>
  <cols>
    <col min="1" max="1" width="9.140625" customWidth="1"/>
    <col min="2" max="2" width="7.42578125" customWidth="1"/>
    <col min="3" max="3" width="9.140625" style="18" customWidth="1"/>
    <col min="4" max="5" width="9.140625" customWidth="1"/>
    <col min="6" max="6" width="9.140625" style="8" customWidth="1"/>
    <col min="7" max="7" width="5.85546875" customWidth="1"/>
    <col min="8" max="8" width="10.42578125" style="46" customWidth="1"/>
    <col min="10" max="10" width="9.140625" style="46" customWidth="1"/>
    <col min="11" max="11" width="13.42578125" style="67" customWidth="1"/>
    <col min="12" max="12" width="16.85546875" customWidth="1"/>
    <col min="13" max="13" width="8.42578125" customWidth="1"/>
    <col min="14" max="14" width="23" customWidth="1"/>
    <col min="15" max="16" width="12.140625" customWidth="1"/>
    <col min="17" max="17" width="9.140625" customWidth="1"/>
    <col min="18" max="18" width="10" customWidth="1"/>
    <col min="19" max="19" width="8.42578125" customWidth="1"/>
    <col min="20" max="21" width="12.140625" customWidth="1"/>
    <col min="22" max="22" width="9.140625" customWidth="1"/>
    <col min="23" max="23" width="10" customWidth="1"/>
    <col min="24" max="24" width="8.42578125" customWidth="1"/>
    <col min="25" max="26" width="12.140625" customWidth="1"/>
    <col min="27" max="27" width="9.140625" customWidth="1"/>
    <col min="28" max="28" width="10" customWidth="1"/>
    <col min="29" max="29" width="8.42578125" customWidth="1"/>
    <col min="30" max="31" width="12.140625" customWidth="1"/>
    <col min="32" max="32" width="9.140625" customWidth="1"/>
    <col min="33" max="33" width="10" customWidth="1"/>
    <col min="34" max="34" width="8.42578125" customWidth="1"/>
    <col min="35" max="36" width="12.140625" customWidth="1"/>
    <col min="37" max="37" width="9.140625" customWidth="1"/>
    <col min="38" max="38" width="10" customWidth="1"/>
    <col min="39" max="39" width="8.42578125" customWidth="1"/>
    <col min="40" max="41" width="12.140625" customWidth="1"/>
    <col min="42" max="42" width="9.140625" customWidth="1"/>
    <col min="43" max="43" width="10" customWidth="1"/>
    <col min="44" max="44" width="8.42578125" customWidth="1"/>
    <col min="45" max="46" width="12.140625" customWidth="1"/>
    <col min="47" max="47" width="9.140625" customWidth="1"/>
    <col min="48" max="48" width="10" customWidth="1"/>
    <col min="49" max="49" width="8.42578125" customWidth="1"/>
    <col min="50" max="51" width="12.140625" customWidth="1"/>
    <col min="52" max="52" width="9.140625" customWidth="1"/>
    <col min="53" max="53" width="10" customWidth="1"/>
    <col min="54" max="54" width="8.42578125" customWidth="1"/>
    <col min="55" max="56" width="12.140625" customWidth="1"/>
    <col min="57" max="57" width="9.140625" customWidth="1"/>
    <col min="58" max="58" width="10" customWidth="1"/>
    <col min="59" max="59" width="8.42578125" customWidth="1"/>
    <col min="60" max="61" width="12.140625" customWidth="1"/>
    <col min="62" max="62" width="9.140625" customWidth="1"/>
    <col min="63" max="63" width="10" customWidth="1"/>
    <col min="64" max="64" width="8.42578125" customWidth="1"/>
    <col min="65" max="66" width="12.140625" customWidth="1"/>
    <col min="67" max="67" width="9.140625" customWidth="1"/>
    <col min="68" max="68" width="10" customWidth="1"/>
    <col min="69" max="69" width="8.42578125" customWidth="1"/>
    <col min="70" max="71" width="12.140625" customWidth="1"/>
    <col min="72" max="72" width="9.140625" customWidth="1"/>
    <col min="73" max="73" width="10" customWidth="1"/>
    <col min="74" max="78" width="8.42578125" customWidth="1"/>
    <col min="79" max="79" width="9.140625" customWidth="1"/>
    <col min="81" max="81" width="12.140625" customWidth="1"/>
    <col min="82" max="82" width="9.7109375" customWidth="1"/>
    <col min="83" max="84" width="12.140625" customWidth="1"/>
    <col min="85" max="85" width="9.140625" customWidth="1"/>
    <col min="86" max="86" width="7.42578125" customWidth="1"/>
    <col min="87" max="90" width="9.140625" customWidth="1"/>
    <col min="92" max="92" width="12.140625" customWidth="1"/>
    <col min="93" max="94" width="9.140625" customWidth="1"/>
    <col min="95" max="95" width="7.42578125" customWidth="1"/>
    <col min="96" max="99" width="9.140625" customWidth="1"/>
    <col min="101" max="101" width="12.140625" customWidth="1"/>
    <col min="103" max="103" width="9.140625" customWidth="1"/>
    <col min="104" max="104" width="7.42578125" customWidth="1"/>
    <col min="105" max="108" width="9.140625" customWidth="1"/>
    <col min="110" max="110" width="12.140625" customWidth="1"/>
    <col min="112" max="112" width="9.140625" customWidth="1"/>
    <col min="113" max="113" width="7.42578125" customWidth="1"/>
    <col min="114" max="117" width="9.140625" customWidth="1"/>
    <col min="119" max="119" width="12.140625" customWidth="1"/>
    <col min="121" max="121" width="9.140625" customWidth="1"/>
    <col min="122" max="122" width="7.42578125" customWidth="1"/>
    <col min="123" max="126" width="9.140625" customWidth="1"/>
    <col min="128" max="128" width="12.140625" customWidth="1"/>
    <col min="130" max="130" width="9.140625" customWidth="1"/>
    <col min="131" max="131" width="7.42578125" customWidth="1"/>
    <col min="132" max="135" width="9.140625" customWidth="1"/>
    <col min="137" max="137" width="12.140625" customWidth="1"/>
    <col min="138" max="138" width="9.140625" customWidth="1"/>
  </cols>
  <sheetData>
    <row r="1" spans="1:12">
      <c r="A1" s="66" t="s">
        <v>46</v>
      </c>
      <c r="B1" s="67"/>
      <c r="C1" s="11"/>
      <c r="D1" s="66"/>
      <c r="E1" s="66"/>
      <c r="G1" s="66"/>
      <c r="H1" s="66"/>
      <c r="J1" s="66"/>
    </row>
    <row r="2" spans="1:12" s="66" customFormat="1">
      <c r="B2" s="67"/>
      <c r="C2" s="11"/>
      <c r="F2" s="8"/>
      <c r="K2" s="67"/>
    </row>
    <row r="3" spans="1:12">
      <c r="A3" s="3"/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66" t="s">
        <v>16</v>
      </c>
      <c r="J3" s="34"/>
      <c r="K3" s="67" t="s">
        <v>28</v>
      </c>
    </row>
    <row r="4" spans="1:12">
      <c r="A4" s="3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</row>
    <row r="5" spans="1:12">
      <c r="A5" s="3">
        <v>0</v>
      </c>
      <c r="C5" s="63">
        <v>100000</v>
      </c>
      <c r="D5" s="4">
        <f>C5-C6</f>
        <v>759</v>
      </c>
      <c r="E5" s="27">
        <f>SUMPRODUCT(D5:D$119*$A5:$A$119)/C5+0.5-$A5</f>
        <v>79.02799987777442</v>
      </c>
      <c r="F5" s="33">
        <f t="shared" ref="F5:F36" si="0">D5/C5</f>
        <v>7.5900000000000004E-3</v>
      </c>
      <c r="G5" s="50"/>
      <c r="H5" s="40">
        <f>'HRQOL scores'!C$6</f>
        <v>0.91797557679796871</v>
      </c>
      <c r="I5" s="37">
        <f t="shared" ref="I5:I36" si="1">(D5*0.5+C6)</f>
        <v>99620.5</v>
      </c>
      <c r="J5" s="37">
        <f t="shared" ref="J5:J36" si="2">I5*H5</f>
        <v>91449.185948402039</v>
      </c>
      <c r="K5" s="40">
        <f>SUM(J5:J$119)/C5</f>
        <v>64.9529519662523</v>
      </c>
      <c r="L5" s="36"/>
    </row>
    <row r="6" spans="1:12">
      <c r="A6" s="3">
        <v>1</v>
      </c>
      <c r="C6" s="63">
        <v>99241</v>
      </c>
      <c r="D6" s="4">
        <f t="shared" ref="D6:D69" si="3">C6-C7</f>
        <v>56</v>
      </c>
      <c r="E6" s="5">
        <f>SUMPRODUCT(D6:D$119*$A6:$A$119)/C6+0.5-$A6</f>
        <v>78.628585844332903</v>
      </c>
      <c r="F6" s="33">
        <f t="shared" si="0"/>
        <v>5.6428290726615005E-4</v>
      </c>
      <c r="G6" s="32"/>
      <c r="H6" s="40">
        <f>'HRQOL scores'!C$6</f>
        <v>0.91797557679796871</v>
      </c>
      <c r="I6" s="37">
        <f t="shared" si="1"/>
        <v>99213</v>
      </c>
      <c r="J6" s="37">
        <f t="shared" si="2"/>
        <v>91075.110900856875</v>
      </c>
      <c r="K6" s="40">
        <f>SUM(J6:J$119)/C6</f>
        <v>64.528229367668885</v>
      </c>
    </row>
    <row r="7" spans="1:12">
      <c r="A7" s="3">
        <v>2</v>
      </c>
      <c r="C7" s="63">
        <v>99185</v>
      </c>
      <c r="D7" s="4">
        <f t="shared" si="3"/>
        <v>43</v>
      </c>
      <c r="E7" s="5">
        <f>SUMPRODUCT(D7:D$119*$A7:$A$119)/C7+0.5-$A7</f>
        <v>77.67269736126876</v>
      </c>
      <c r="F7" s="33">
        <f t="shared" si="0"/>
        <v>4.3353329636537782E-4</v>
      </c>
      <c r="G7" s="32"/>
      <c r="H7" s="40">
        <f>'HRQOL scores'!C$6</f>
        <v>0.91797557679796871</v>
      </c>
      <c r="I7" s="37">
        <f t="shared" si="1"/>
        <v>99163.5</v>
      </c>
      <c r="J7" s="37">
        <f t="shared" si="2"/>
        <v>91029.671109805364</v>
      </c>
      <c r="K7" s="40">
        <f>SUM(J7:J$119)/C7</f>
        <v>63.646427380914155</v>
      </c>
    </row>
    <row r="8" spans="1:12">
      <c r="A8" s="3">
        <v>3</v>
      </c>
      <c r="C8" s="63">
        <v>99142</v>
      </c>
      <c r="D8" s="4">
        <f t="shared" si="3"/>
        <v>33</v>
      </c>
      <c r="E8" s="5">
        <f>SUMPRODUCT(D8:D$119*$A8:$A$119)/C8+0.5-$A8</f>
        <v>76.706168806131018</v>
      </c>
      <c r="F8" s="33">
        <f t="shared" si="0"/>
        <v>3.3285590365334568E-4</v>
      </c>
      <c r="G8" s="32"/>
      <c r="H8" s="40">
        <f>'HRQOL scores'!C$6</f>
        <v>0.91797557679796871</v>
      </c>
      <c r="I8" s="37">
        <f t="shared" si="1"/>
        <v>99125.5</v>
      </c>
      <c r="J8" s="37">
        <f t="shared" si="2"/>
        <v>90994.788037887047</v>
      </c>
      <c r="K8" s="40">
        <f>SUM(J8:J$119)/C8</f>
        <v>62.755857544392548</v>
      </c>
    </row>
    <row r="9" spans="1:12">
      <c r="A9" s="3">
        <v>4</v>
      </c>
      <c r="C9" s="63">
        <v>99109</v>
      </c>
      <c r="D9" s="4">
        <f t="shared" si="3"/>
        <v>27</v>
      </c>
      <c r="E9" s="5">
        <f>SUMPRODUCT(D9:D$119*$A9:$A$119)/C9+0.5-$A9</f>
        <v>75.731542925238287</v>
      </c>
      <c r="F9" s="33">
        <f t="shared" si="0"/>
        <v>2.7242732748791732E-4</v>
      </c>
      <c r="G9" s="32"/>
      <c r="H9" s="40">
        <f>'HRQOL scores'!C$6</f>
        <v>0.91797557679796871</v>
      </c>
      <c r="I9" s="37">
        <f t="shared" si="1"/>
        <v>99095.5</v>
      </c>
      <c r="J9" s="37">
        <f t="shared" si="2"/>
        <v>90967.248770583101</v>
      </c>
      <c r="K9" s="40">
        <f>SUM(J9:J$119)/C9</f>
        <v>61.858624752830508</v>
      </c>
    </row>
    <row r="10" spans="1:12">
      <c r="A10" s="3">
        <v>5</v>
      </c>
      <c r="C10" s="63">
        <v>99082</v>
      </c>
      <c r="D10" s="4">
        <f t="shared" si="3"/>
        <v>23</v>
      </c>
      <c r="E10" s="5">
        <f>SUMPRODUCT(D10:D$119*$A10:$A$119)/C10+0.5-$A10</f>
        <v>74.752043638374701</v>
      </c>
      <c r="F10" s="33">
        <f t="shared" si="0"/>
        <v>2.3213096223330171E-4</v>
      </c>
      <c r="G10" s="32"/>
      <c r="H10" s="40">
        <f>'HRQOL scores'!C$7</f>
        <v>0.91054436629229374</v>
      </c>
      <c r="I10" s="37">
        <f t="shared" si="1"/>
        <v>99070.5</v>
      </c>
      <c r="J10" s="37">
        <f t="shared" si="2"/>
        <v>90208.085640760692</v>
      </c>
      <c r="K10" s="40">
        <f>SUM(J10:J$119)/C10</f>
        <v>60.957380673156543</v>
      </c>
    </row>
    <row r="11" spans="1:12">
      <c r="A11" s="3">
        <v>6</v>
      </c>
      <c r="C11" s="63">
        <v>99059</v>
      </c>
      <c r="D11" s="4">
        <f t="shared" si="3"/>
        <v>20</v>
      </c>
      <c r="E11" s="5">
        <f>SUMPRODUCT(D11:D$119*$A11:$A$119)/C11+0.5-$A11</f>
        <v>73.769283838696552</v>
      </c>
      <c r="F11" s="33">
        <f t="shared" si="0"/>
        <v>2.018998778505739E-4</v>
      </c>
      <c r="G11" s="32"/>
      <c r="H11" s="40">
        <f>'HRQOL scores'!C$7</f>
        <v>0.91054436629229374</v>
      </c>
      <c r="I11" s="37">
        <f t="shared" si="1"/>
        <v>99049</v>
      </c>
      <c r="J11" s="37">
        <f t="shared" si="2"/>
        <v>90188.50893688541</v>
      </c>
      <c r="K11" s="40">
        <f>SUM(J11:J$119)/C11</f>
        <v>60.060883980425153</v>
      </c>
    </row>
    <row r="12" spans="1:12">
      <c r="A12" s="3">
        <v>7</v>
      </c>
      <c r="C12" s="63">
        <v>99039</v>
      </c>
      <c r="D12" s="4">
        <f t="shared" si="3"/>
        <v>18</v>
      </c>
      <c r="E12" s="5">
        <f>SUMPRODUCT(D12:D$119*$A12:$A$119)/C12+0.5-$A12</f>
        <v>72.784079885473815</v>
      </c>
      <c r="F12" s="33">
        <f t="shared" si="0"/>
        <v>1.8174658467876292E-4</v>
      </c>
      <c r="G12" s="32"/>
      <c r="H12" s="40">
        <f>'HRQOL scores'!C$7</f>
        <v>0.91054436629229374</v>
      </c>
      <c r="I12" s="37">
        <f t="shared" si="1"/>
        <v>99030</v>
      </c>
      <c r="J12" s="37">
        <f t="shared" si="2"/>
        <v>90171.208593925854</v>
      </c>
      <c r="K12" s="40">
        <f>SUM(J12:J$119)/C12</f>
        <v>59.162376410101579</v>
      </c>
    </row>
    <row r="13" spans="1:12">
      <c r="A13" s="3">
        <v>8</v>
      </c>
      <c r="C13" s="63">
        <v>99021</v>
      </c>
      <c r="D13" s="4">
        <f t="shared" si="3"/>
        <v>15</v>
      </c>
      <c r="E13" s="5">
        <f>SUMPRODUCT(D13:D$119*$A13:$A$119)/C13+0.5-$A13</f>
        <v>71.797219658228471</v>
      </c>
      <c r="F13" s="33">
        <f t="shared" si="0"/>
        <v>1.5148301875359771E-4</v>
      </c>
      <c r="G13" s="32"/>
      <c r="H13" s="40">
        <f>'HRQOL scores'!C$7</f>
        <v>0.91054436629229374</v>
      </c>
      <c r="I13" s="37">
        <f t="shared" si="1"/>
        <v>99013.5</v>
      </c>
      <c r="J13" s="37">
        <f t="shared" si="2"/>
        <v>90156.184611882025</v>
      </c>
      <c r="K13" s="40">
        <f>SUM(J13:J$119)/C13</f>
        <v>58.262503799053981</v>
      </c>
    </row>
    <row r="14" spans="1:12">
      <c r="A14" s="3">
        <v>9</v>
      </c>
      <c r="C14" s="64">
        <v>99006</v>
      </c>
      <c r="D14" s="4">
        <f t="shared" si="3"/>
        <v>13</v>
      </c>
      <c r="E14" s="5">
        <f>SUMPRODUCT(D14:D$119*$A14:$A$119)/C14+0.5-$A14</f>
        <v>70.808021612603696</v>
      </c>
      <c r="F14" s="33">
        <f t="shared" si="0"/>
        <v>1.313051734238329E-4</v>
      </c>
      <c r="G14" s="32"/>
      <c r="H14" s="40">
        <f>'HRQOL scores'!C$7</f>
        <v>0.91054436629229374</v>
      </c>
      <c r="I14" s="37">
        <f t="shared" si="1"/>
        <v>98999.5</v>
      </c>
      <c r="J14" s="37">
        <f t="shared" si="2"/>
        <v>90143.436990753937</v>
      </c>
      <c r="K14" s="40">
        <f>SUM(J14:J$119)/C14</f>
        <v>57.360717573422235</v>
      </c>
    </row>
    <row r="15" spans="1:12">
      <c r="A15" s="3">
        <v>10</v>
      </c>
      <c r="C15" s="63">
        <v>98993</v>
      </c>
      <c r="D15" s="4">
        <f t="shared" si="3"/>
        <v>12</v>
      </c>
      <c r="E15" s="5">
        <f>SUMPRODUCT(D15:D$119*$A15:$A$119)/C15+0.5-$A15</f>
        <v>69.817254631917834</v>
      </c>
      <c r="F15" s="33">
        <f t="shared" si="0"/>
        <v>1.2122069237218794E-4</v>
      </c>
      <c r="G15" s="32"/>
      <c r="H15" s="40">
        <f>'HRQOL scores'!C$7</f>
        <v>0.91054436629229374</v>
      </c>
      <c r="I15" s="37">
        <f t="shared" si="1"/>
        <v>98987</v>
      </c>
      <c r="J15" s="37">
        <f t="shared" si="2"/>
        <v>90132.055186175276</v>
      </c>
      <c r="K15" s="40">
        <f>SUM(J15:J$119)/C15</f>
        <v>56.457646167744066</v>
      </c>
    </row>
    <row r="16" spans="1:12">
      <c r="A16" s="3">
        <v>11</v>
      </c>
      <c r="C16" s="63">
        <v>98981</v>
      </c>
      <c r="D16" s="4">
        <f t="shared" si="3"/>
        <v>12</v>
      </c>
      <c r="E16" s="5">
        <f>SUMPRODUCT(D16:D$119*$A16:$A$119)/C16+0.5-$A16</f>
        <v>68.825658336220499</v>
      </c>
      <c r="F16" s="33">
        <f t="shared" si="0"/>
        <v>1.2123538860993523E-4</v>
      </c>
      <c r="G16" s="32"/>
      <c r="H16" s="40">
        <f>'HRQOL scores'!C$7</f>
        <v>0.91054436629229374</v>
      </c>
      <c r="I16" s="37">
        <f t="shared" si="1"/>
        <v>98975</v>
      </c>
      <c r="J16" s="37">
        <f t="shared" si="2"/>
        <v>90121.128653779771</v>
      </c>
      <c r="K16" s="40">
        <f>SUM(J16:J$119)/C16</f>
        <v>55.553891271024881</v>
      </c>
    </row>
    <row r="17" spans="1:11">
      <c r="A17" s="3">
        <v>12</v>
      </c>
      <c r="C17" s="63">
        <v>98969</v>
      </c>
      <c r="D17" s="4">
        <f t="shared" si="3"/>
        <v>15</v>
      </c>
      <c r="E17" s="5">
        <f>SUMPRODUCT(D17:D$119*$A17:$A$119)/C17+0.5-$A17</f>
        <v>67.833942828334543</v>
      </c>
      <c r="F17" s="33">
        <f t="shared" si="0"/>
        <v>1.5156261051440349E-4</v>
      </c>
      <c r="G17" s="32"/>
      <c r="H17" s="40">
        <f>'HRQOL scores'!C$7</f>
        <v>0.91054436629229374</v>
      </c>
      <c r="I17" s="37">
        <f t="shared" si="1"/>
        <v>98961.5</v>
      </c>
      <c r="J17" s="37">
        <f t="shared" si="2"/>
        <v>90108.836304834826</v>
      </c>
      <c r="K17" s="40">
        <f>SUM(J17:J$119)/C17</f>
        <v>54.650027617168334</v>
      </c>
    </row>
    <row r="18" spans="1:11">
      <c r="A18" s="3">
        <v>13</v>
      </c>
      <c r="C18" s="63">
        <v>98954</v>
      </c>
      <c r="D18" s="4">
        <f t="shared" si="3"/>
        <v>20</v>
      </c>
      <c r="E18" s="5">
        <f>SUMPRODUCT(D18:D$119*$A18:$A$119)/C18+0.5-$A18</f>
        <v>66.844149683463442</v>
      </c>
      <c r="F18" s="33">
        <f t="shared" si="0"/>
        <v>2.0211411362855468E-4</v>
      </c>
      <c r="G18" s="32"/>
      <c r="H18" s="40">
        <f>'HRQOL scores'!C$7</f>
        <v>0.91054436629229374</v>
      </c>
      <c r="I18" s="37">
        <f t="shared" si="1"/>
        <v>98944</v>
      </c>
      <c r="J18" s="37">
        <f t="shared" si="2"/>
        <v>90092.901778424712</v>
      </c>
      <c r="K18" s="40">
        <f>SUM(J18:J$119)/C18</f>
        <v>53.747698394594444</v>
      </c>
    </row>
    <row r="19" spans="1:11">
      <c r="A19" s="3">
        <v>14</v>
      </c>
      <c r="C19" s="63">
        <v>98934</v>
      </c>
      <c r="D19" s="4">
        <f t="shared" si="3"/>
        <v>28</v>
      </c>
      <c r="E19" s="5">
        <f>SUMPRODUCT(D19:D$119*$A19:$A$119)/C19+0.5-$A19</f>
        <v>65.857561483185165</v>
      </c>
      <c r="F19" s="33">
        <f t="shared" si="0"/>
        <v>2.8301696080215092E-4</v>
      </c>
      <c r="G19" s="32"/>
      <c r="H19" s="40">
        <f>'HRQOL scores'!C$7</f>
        <v>0.91054436629229374</v>
      </c>
      <c r="I19" s="37">
        <f t="shared" si="1"/>
        <v>98920</v>
      </c>
      <c r="J19" s="37">
        <f t="shared" si="2"/>
        <v>90071.048713633703</v>
      </c>
      <c r="K19" s="40">
        <f>SUM(J19:J$119)/C19</f>
        <v>52.847927357230816</v>
      </c>
    </row>
    <row r="20" spans="1:11">
      <c r="A20" s="3">
        <v>15</v>
      </c>
      <c r="C20" s="63">
        <v>98906</v>
      </c>
      <c r="D20" s="4">
        <f t="shared" si="3"/>
        <v>37</v>
      </c>
      <c r="E20" s="5">
        <f>SUMPRODUCT(D20:D$119*$A20:$A$119)/C20+0.5-$A20</f>
        <v>64.876064018132794</v>
      </c>
      <c r="F20" s="33">
        <f t="shared" si="0"/>
        <v>3.7409257274583949E-4</v>
      </c>
      <c r="G20" s="32"/>
      <c r="H20" s="40">
        <f>'HRQOL scores'!C$8</f>
        <v>0.86670383462087464</v>
      </c>
      <c r="I20" s="37">
        <f t="shared" si="1"/>
        <v>98887.5</v>
      </c>
      <c r="J20" s="37">
        <f t="shared" si="2"/>
        <v>85706.175446071735</v>
      </c>
      <c r="K20" s="40">
        <f>SUM(J20:J$119)/C20</f>
        <v>51.952215198740625</v>
      </c>
    </row>
    <row r="21" spans="1:11">
      <c r="A21" s="3">
        <v>16</v>
      </c>
      <c r="C21" s="63">
        <v>98869</v>
      </c>
      <c r="D21" s="4">
        <f t="shared" si="3"/>
        <v>46</v>
      </c>
      <c r="E21" s="5">
        <f>SUMPRODUCT(D21:D$119*$A21:$A$119)/C21+0.5-$A21</f>
        <v>63.900155638040658</v>
      </c>
      <c r="F21" s="33">
        <f t="shared" si="0"/>
        <v>4.6526211451516653E-4</v>
      </c>
      <c r="G21" s="32"/>
      <c r="H21" s="40">
        <f>'HRQOL scores'!C$8</f>
        <v>0.86670383462087464</v>
      </c>
      <c r="I21" s="37">
        <f t="shared" si="1"/>
        <v>98846</v>
      </c>
      <c r="J21" s="37">
        <f t="shared" si="2"/>
        <v>85670.207236934977</v>
      </c>
      <c r="K21" s="40">
        <f>SUM(J21:J$119)/C21</f>
        <v>51.104791400748148</v>
      </c>
    </row>
    <row r="22" spans="1:11">
      <c r="A22" s="3">
        <v>17</v>
      </c>
      <c r="C22" s="63">
        <v>98823</v>
      </c>
      <c r="D22" s="4">
        <f t="shared" si="3"/>
        <v>52</v>
      </c>
      <c r="E22" s="5">
        <f>SUMPRODUCT(D22:D$119*$A22:$A$119)/C22+0.5-$A22</f>
        <v>62.929667059059554</v>
      </c>
      <c r="F22" s="33">
        <f t="shared" si="0"/>
        <v>5.2619329508312839E-4</v>
      </c>
      <c r="G22" s="32"/>
      <c r="H22" s="40">
        <f>'HRQOL scores'!C$8</f>
        <v>0.86670383462087464</v>
      </c>
      <c r="I22" s="37">
        <f t="shared" si="1"/>
        <v>98797</v>
      </c>
      <c r="J22" s="37">
        <f t="shared" si="2"/>
        <v>85627.738749038544</v>
      </c>
      <c r="K22" s="40">
        <f>SUM(J22:J$119)/C22</f>
        <v>50.261674041100086</v>
      </c>
    </row>
    <row r="23" spans="1:11">
      <c r="A23" s="3">
        <v>18</v>
      </c>
      <c r="C23" s="63">
        <v>98771</v>
      </c>
      <c r="D23" s="4">
        <f t="shared" si="3"/>
        <v>53</v>
      </c>
      <c r="E23" s="5">
        <f>SUMPRODUCT(D23:D$119*$A23:$A$119)/C23+0.5-$A23</f>
        <v>61.962534425868341</v>
      </c>
      <c r="F23" s="33">
        <f t="shared" si="0"/>
        <v>5.3659474947099855E-4</v>
      </c>
      <c r="G23" s="32"/>
      <c r="H23" s="40">
        <f>'HRQOL scores'!C$8</f>
        <v>0.86670383462087464</v>
      </c>
      <c r="I23" s="37">
        <f t="shared" si="1"/>
        <v>98744.5</v>
      </c>
      <c r="J23" s="37">
        <f t="shared" si="2"/>
        <v>85582.236797720951</v>
      </c>
      <c r="K23" s="40">
        <f>SUM(J23:J$119)/C23</f>
        <v>49.42120333918453</v>
      </c>
    </row>
    <row r="24" spans="1:11">
      <c r="A24" s="3">
        <v>19</v>
      </c>
      <c r="C24" s="64">
        <v>98718</v>
      </c>
      <c r="D24" s="4">
        <f t="shared" si="3"/>
        <v>52</v>
      </c>
      <c r="E24" s="5">
        <f>SUMPRODUCT(D24:D$119*$A24:$A$119)/C24+0.5-$A24</f>
        <v>60.995532605780525</v>
      </c>
      <c r="F24" s="33">
        <f t="shared" si="0"/>
        <v>5.2675297311533865E-4</v>
      </c>
      <c r="G24" s="32"/>
      <c r="H24" s="40">
        <f>'HRQOL scores'!C$8</f>
        <v>0.86670383462087464</v>
      </c>
      <c r="I24" s="37">
        <f t="shared" si="1"/>
        <v>98692</v>
      </c>
      <c r="J24" s="37">
        <f t="shared" si="2"/>
        <v>85536.734846403357</v>
      </c>
      <c r="K24" s="40">
        <f>SUM(J24:J$119)/C24</f>
        <v>48.580800241261713</v>
      </c>
    </row>
    <row r="25" spans="1:11">
      <c r="A25" s="3">
        <v>20</v>
      </c>
      <c r="C25" s="63">
        <v>98666</v>
      </c>
      <c r="D25" s="4">
        <f t="shared" si="3"/>
        <v>50</v>
      </c>
      <c r="E25" s="5">
        <f>SUMPRODUCT(D25:D$119*$A25:$A$119)/C25+0.5-$A25</f>
        <v>60.027415601903812</v>
      </c>
      <c r="F25" s="33">
        <f t="shared" si="0"/>
        <v>5.0676018081203254E-4</v>
      </c>
      <c r="G25" s="32"/>
      <c r="H25" s="40">
        <f>'HRQOL scores'!C$8</f>
        <v>0.86670383462087464</v>
      </c>
      <c r="I25" s="37">
        <f t="shared" si="1"/>
        <v>98641</v>
      </c>
      <c r="J25" s="37">
        <f t="shared" si="2"/>
        <v>85492.532950837689</v>
      </c>
      <c r="K25" s="40">
        <f>SUM(J25:J$119)/C25</f>
        <v>47.739471584643844</v>
      </c>
    </row>
    <row r="26" spans="1:11">
      <c r="A26" s="3">
        <v>21</v>
      </c>
      <c r="C26" s="63">
        <v>98616</v>
      </c>
      <c r="D26" s="4">
        <f t="shared" si="3"/>
        <v>48</v>
      </c>
      <c r="E26" s="5">
        <f>SUMPRODUCT(D26:D$119*$A26:$A$119)/C26+0.5-$A26</f>
        <v>59.05759702053868</v>
      </c>
      <c r="F26" s="33">
        <f t="shared" si="0"/>
        <v>4.8673643222195179E-4</v>
      </c>
      <c r="G26" s="32"/>
      <c r="H26" s="40">
        <f>'HRQOL scores'!C$8</f>
        <v>0.86670383462087464</v>
      </c>
      <c r="I26" s="37">
        <f t="shared" si="1"/>
        <v>98592</v>
      </c>
      <c r="J26" s="37">
        <f t="shared" si="2"/>
        <v>85450.064462941271</v>
      </c>
      <c r="K26" s="40">
        <f>SUM(J26:J$119)/C26</f>
        <v>46.896752762428335</v>
      </c>
    </row>
    <row r="27" spans="1:11">
      <c r="A27" s="3">
        <v>22</v>
      </c>
      <c r="C27" s="63">
        <v>98568</v>
      </c>
      <c r="D27" s="4">
        <f t="shared" si="3"/>
        <v>48</v>
      </c>
      <c r="E27" s="5">
        <f>SUMPRODUCT(D27:D$119*$A27:$A$119)/C27+0.5-$A27</f>
        <v>58.08611301616591</v>
      </c>
      <c r="F27" s="33">
        <f t="shared" si="0"/>
        <v>4.8697345994643291E-4</v>
      </c>
      <c r="G27" s="32"/>
      <c r="H27" s="40">
        <f>'HRQOL scores'!C$8</f>
        <v>0.86670383462087464</v>
      </c>
      <c r="I27" s="37">
        <f t="shared" si="1"/>
        <v>98544</v>
      </c>
      <c r="J27" s="37">
        <f t="shared" si="2"/>
        <v>85408.46267887947</v>
      </c>
      <c r="K27" s="40">
        <f>SUM(J27:J$119)/C27</f>
        <v>46.052675370877886</v>
      </c>
    </row>
    <row r="28" spans="1:11">
      <c r="A28" s="3">
        <v>23</v>
      </c>
      <c r="C28" s="64">
        <v>98520</v>
      </c>
      <c r="D28" s="4">
        <f t="shared" si="3"/>
        <v>48</v>
      </c>
      <c r="E28" s="5">
        <f>SUMPRODUCT(D28:D$119*$A28:$A$119)/C28+0.5-$A28</f>
        <v>57.114169587671967</v>
      </c>
      <c r="F28" s="33">
        <f t="shared" si="0"/>
        <v>4.8721071863581E-4</v>
      </c>
      <c r="G28" s="32"/>
      <c r="H28" s="40">
        <f>'HRQOL scores'!C$8</f>
        <v>0.86670383462087464</v>
      </c>
      <c r="I28" s="37">
        <f t="shared" si="1"/>
        <v>98496</v>
      </c>
      <c r="J28" s="37">
        <f t="shared" si="2"/>
        <v>85366.86089481767</v>
      </c>
      <c r="K28" s="40">
        <f>SUM(J28:J$119)/C28</f>
        <v>45.208197759620511</v>
      </c>
    </row>
    <row r="29" spans="1:11">
      <c r="A29" s="3">
        <v>24</v>
      </c>
      <c r="C29" s="63">
        <v>98472</v>
      </c>
      <c r="D29" s="4">
        <f t="shared" si="3"/>
        <v>50</v>
      </c>
      <c r="E29" s="5">
        <f>SUMPRODUCT(D29:D$119*$A29:$A$119)/C29+0.5-$A29</f>
        <v>56.14176606322043</v>
      </c>
      <c r="F29" s="33">
        <f t="shared" si="0"/>
        <v>5.0775855065399297E-4</v>
      </c>
      <c r="G29" s="32"/>
      <c r="H29" s="40">
        <f>'HRQOL scores'!C$8</f>
        <v>0.86670383462087464</v>
      </c>
      <c r="I29" s="37">
        <f t="shared" si="1"/>
        <v>98447</v>
      </c>
      <c r="J29" s="37">
        <f t="shared" si="2"/>
        <v>85324.392406921252</v>
      </c>
      <c r="K29" s="40">
        <f>SUM(J29:J$119)/C29</f>
        <v>44.363319343397059</v>
      </c>
    </row>
    <row r="30" spans="1:11">
      <c r="A30" s="3">
        <v>25</v>
      </c>
      <c r="C30" s="63">
        <v>98422</v>
      </c>
      <c r="D30" s="4">
        <f t="shared" si="3"/>
        <v>52</v>
      </c>
      <c r="E30" s="5">
        <f>SUMPRODUCT(D30:D$119*$A30:$A$119)/C30+0.5-$A30</f>
        <v>55.170032998490598</v>
      </c>
      <c r="F30" s="33">
        <f t="shared" si="0"/>
        <v>5.2833716039096953E-4</v>
      </c>
      <c r="G30" s="32"/>
      <c r="H30" s="40">
        <f>'HRQOL scores'!C$9</f>
        <v>0.83347990403027261</v>
      </c>
      <c r="I30" s="37">
        <f t="shared" si="1"/>
        <v>98396</v>
      </c>
      <c r="J30" s="37">
        <f t="shared" si="2"/>
        <v>82011.088636962697</v>
      </c>
      <c r="K30" s="40">
        <f>SUM(J30:J$119)/C30</f>
        <v>43.518932657089607</v>
      </c>
    </row>
    <row r="31" spans="1:11">
      <c r="A31" s="3">
        <v>26</v>
      </c>
      <c r="C31" s="63">
        <v>98370</v>
      </c>
      <c r="D31" s="4">
        <f t="shared" si="3"/>
        <v>54</v>
      </c>
      <c r="E31" s="5">
        <f>SUMPRODUCT(D31:D$119*$A31:$A$119)/C31+0.5-$A31</f>
        <v>54.198932477151999</v>
      </c>
      <c r="F31" s="33">
        <f t="shared" si="0"/>
        <v>5.4894784995425437E-4</v>
      </c>
      <c r="G31" s="32"/>
      <c r="H31" s="40">
        <f>'HRQOL scores'!C$9</f>
        <v>0.83347990403027261</v>
      </c>
      <c r="I31" s="37">
        <f t="shared" si="1"/>
        <v>98343</v>
      </c>
      <c r="J31" s="37">
        <f t="shared" si="2"/>
        <v>81966.914202049098</v>
      </c>
      <c r="K31" s="40">
        <f>SUM(J31:J$119)/C31</f>
        <v>42.708237281072599</v>
      </c>
    </row>
    <row r="32" spans="1:11">
      <c r="A32" s="3">
        <v>27</v>
      </c>
      <c r="C32" s="63">
        <v>98316</v>
      </c>
      <c r="D32" s="4">
        <f t="shared" si="3"/>
        <v>55</v>
      </c>
      <c r="E32" s="5">
        <f>SUMPRODUCT(D32:D$119*$A32:$A$119)/C32+0.5-$A32</f>
        <v>53.228426581405287</v>
      </c>
      <c r="F32" s="33">
        <f t="shared" si="0"/>
        <v>5.5942064363887867E-4</v>
      </c>
      <c r="G32" s="32"/>
      <c r="H32" s="40">
        <f>'HRQOL scores'!C$9</f>
        <v>0.83347990403027261</v>
      </c>
      <c r="I32" s="37">
        <f t="shared" si="1"/>
        <v>98288.5</v>
      </c>
      <c r="J32" s="37">
        <f t="shared" si="2"/>
        <v>81921.489547279445</v>
      </c>
      <c r="K32" s="40">
        <f>SUM(J32:J$119)/C32</f>
        <v>41.897985954850299</v>
      </c>
    </row>
    <row r="33" spans="1:11">
      <c r="A33" s="3">
        <v>28</v>
      </c>
      <c r="C33" s="63">
        <v>98261</v>
      </c>
      <c r="D33" s="4">
        <f t="shared" si="3"/>
        <v>57</v>
      </c>
      <c r="E33" s="5">
        <f>SUMPRODUCT(D33:D$119*$A33:$A$119)/C33+0.5-$A33</f>
        <v>52.257940462415831</v>
      </c>
      <c r="F33" s="33">
        <f t="shared" si="0"/>
        <v>5.8008772554726698E-4</v>
      </c>
      <c r="G33" s="32"/>
      <c r="H33" s="40">
        <f>'HRQOL scores'!C$9</f>
        <v>0.83347990403027261</v>
      </c>
      <c r="I33" s="37">
        <f t="shared" si="1"/>
        <v>98232.5</v>
      </c>
      <c r="J33" s="37">
        <f t="shared" si="2"/>
        <v>81874.814672653752</v>
      </c>
      <c r="K33" s="40">
        <f>SUM(J33:J$119)/C33</f>
        <v>41.08772450504047</v>
      </c>
    </row>
    <row r="34" spans="1:11">
      <c r="A34" s="3">
        <v>29</v>
      </c>
      <c r="C34" s="64">
        <v>98204</v>
      </c>
      <c r="D34" s="4">
        <f t="shared" si="3"/>
        <v>59</v>
      </c>
      <c r="E34" s="5">
        <f>SUMPRODUCT(D34:D$119*$A34:$A$119)/C34+0.5-$A34</f>
        <v>51.287982035125268</v>
      </c>
      <c r="F34" s="33">
        <f t="shared" si="0"/>
        <v>6.0079019184554599E-4</v>
      </c>
      <c r="G34" s="32"/>
      <c r="H34" s="40">
        <f>'HRQOL scores'!C$9</f>
        <v>0.83347990403027261</v>
      </c>
      <c r="I34" s="37">
        <f t="shared" si="1"/>
        <v>98174.5</v>
      </c>
      <c r="J34" s="37">
        <f t="shared" si="2"/>
        <v>81826.472838219997</v>
      </c>
      <c r="K34" s="40">
        <f>SUM(J34:J$119)/C34</f>
        <v>40.2778510337372</v>
      </c>
    </row>
    <row r="35" spans="1:11">
      <c r="A35" s="3">
        <v>30</v>
      </c>
      <c r="C35" s="63">
        <v>98145</v>
      </c>
      <c r="D35" s="4">
        <f t="shared" si="3"/>
        <v>61</v>
      </c>
      <c r="E35" s="5">
        <f>SUMPRODUCT(D35:D$119*$A35:$A$119)/C35+0.5-$A35</f>
        <v>50.318513299479761</v>
      </c>
      <c r="F35" s="33">
        <f t="shared" si="0"/>
        <v>6.2152936980997507E-4</v>
      </c>
      <c r="G35" s="32"/>
      <c r="H35" s="40">
        <f>'HRQOL scores'!C$9</f>
        <v>0.83347990403027261</v>
      </c>
      <c r="I35" s="37">
        <f t="shared" si="1"/>
        <v>98114.5</v>
      </c>
      <c r="J35" s="37">
        <f t="shared" si="2"/>
        <v>81776.46404397818</v>
      </c>
      <c r="K35" s="40">
        <f>SUM(J35:J$119)/C35</f>
        <v>39.468333690752537</v>
      </c>
    </row>
    <row r="36" spans="1:11">
      <c r="A36" s="3">
        <v>31</v>
      </c>
      <c r="C36" s="63">
        <v>98084</v>
      </c>
      <c r="D36" s="4">
        <f t="shared" si="3"/>
        <v>63</v>
      </c>
      <c r="E36" s="5">
        <f>SUMPRODUCT(D36:D$119*$A36:$A$119)/C36+0.5-$A36</f>
        <v>49.349496225454118</v>
      </c>
      <c r="F36" s="33">
        <f t="shared" si="0"/>
        <v>6.4230659434770195E-4</v>
      </c>
      <c r="G36" s="32"/>
      <c r="H36" s="40">
        <f>'HRQOL scores'!C$9</f>
        <v>0.83347990403027261</v>
      </c>
      <c r="I36" s="37">
        <f t="shared" si="1"/>
        <v>98052.5</v>
      </c>
      <c r="J36" s="37">
        <f t="shared" si="2"/>
        <v>81724.788289928299</v>
      </c>
      <c r="K36" s="40">
        <f>SUM(J36:J$119)/C36</f>
        <v>38.659140594132879</v>
      </c>
    </row>
    <row r="37" spans="1:11">
      <c r="A37" s="3">
        <v>32</v>
      </c>
      <c r="C37" s="64">
        <v>98021</v>
      </c>
      <c r="D37" s="4">
        <f t="shared" si="3"/>
        <v>67</v>
      </c>
      <c r="E37" s="5">
        <f>SUMPRODUCT(D37:D$119*$A37:$A$119)/C37+0.5-$A37</f>
        <v>48.380892745201962</v>
      </c>
      <c r="F37" s="33">
        <f t="shared" ref="F37:F68" si="4">D37/C37</f>
        <v>6.8352699931647305E-4</v>
      </c>
      <c r="G37" s="32"/>
      <c r="H37" s="40">
        <f>'HRQOL scores'!C$9</f>
        <v>0.83347990403027261</v>
      </c>
      <c r="I37" s="37">
        <f t="shared" ref="I37:I68" si="5">(D37*0.5+C38)</f>
        <v>97987.5</v>
      </c>
      <c r="J37" s="37">
        <f t="shared" ref="J37:J68" si="6">I37*H37</f>
        <v>81670.61209616634</v>
      </c>
      <c r="K37" s="40">
        <f>SUM(J37:J$119)/C37</f>
        <v>37.850239823558226</v>
      </c>
    </row>
    <row r="38" spans="1:11">
      <c r="A38" s="3">
        <v>33</v>
      </c>
      <c r="C38" s="63">
        <v>97954</v>
      </c>
      <c r="D38" s="4">
        <f t="shared" si="3"/>
        <v>71</v>
      </c>
      <c r="E38" s="5">
        <f>SUMPRODUCT(D38:D$119*$A38:$A$119)/C38+0.5-$A38</f>
        <v>47.413643013837529</v>
      </c>
      <c r="F38" s="33">
        <f t="shared" si="4"/>
        <v>7.2483002225534436E-4</v>
      </c>
      <c r="G38" s="32"/>
      <c r="H38" s="40">
        <f>'HRQOL scores'!C$9</f>
        <v>0.83347990403027261</v>
      </c>
      <c r="I38" s="37">
        <f t="shared" si="5"/>
        <v>97918.5</v>
      </c>
      <c r="J38" s="37">
        <f t="shared" si="6"/>
        <v>81613.101982788256</v>
      </c>
      <c r="K38" s="40">
        <f>SUM(J38:J$119)/C38</f>
        <v>37.042364228605621</v>
      </c>
    </row>
    <row r="39" spans="1:11">
      <c r="A39" s="3">
        <v>34</v>
      </c>
      <c r="C39" s="63">
        <v>97883</v>
      </c>
      <c r="D39" s="4">
        <f t="shared" si="3"/>
        <v>76</v>
      </c>
      <c r="E39" s="5">
        <f>SUMPRODUCT(D39:D$119*$A39:$A$119)/C39+0.5-$A39</f>
        <v>46.447672096047754</v>
      </c>
      <c r="F39" s="33">
        <f t="shared" si="4"/>
        <v>7.7643717499463645E-4</v>
      </c>
      <c r="G39" s="32"/>
      <c r="H39" s="40">
        <f>'HRQOL scores'!C$9</f>
        <v>0.83347990403027261</v>
      </c>
      <c r="I39" s="37">
        <f t="shared" si="5"/>
        <v>97845</v>
      </c>
      <c r="J39" s="37">
        <f t="shared" si="6"/>
        <v>81551.841209842023</v>
      </c>
      <c r="K39" s="40">
        <f>SUM(J39:J$119)/C39</f>
        <v>36.235450932910176</v>
      </c>
    </row>
    <row r="40" spans="1:11">
      <c r="A40" s="3">
        <v>35</v>
      </c>
      <c r="C40" s="63">
        <v>97807</v>
      </c>
      <c r="D40" s="4">
        <f t="shared" si="3"/>
        <v>82</v>
      </c>
      <c r="E40" s="5">
        <f>SUMPRODUCT(D40:D$119*$A40:$A$119)/C40+0.5-$A40</f>
        <v>45.483375298060892</v>
      </c>
      <c r="F40" s="33">
        <f t="shared" si="4"/>
        <v>8.3838580060731848E-4</v>
      </c>
      <c r="G40" s="32"/>
      <c r="H40" s="40">
        <f>'HRQOL scores'!C$10</f>
        <v>0.82586562843923572</v>
      </c>
      <c r="I40" s="37">
        <f t="shared" si="5"/>
        <v>97766</v>
      </c>
      <c r="J40" s="37">
        <f t="shared" si="6"/>
        <v>80741.579029990316</v>
      </c>
      <c r="K40" s="40">
        <f>SUM(J40:J$119)/C40</f>
        <v>35.42980361790265</v>
      </c>
    </row>
    <row r="41" spans="1:11">
      <c r="A41" s="3">
        <v>36</v>
      </c>
      <c r="C41" s="63">
        <v>97725</v>
      </c>
      <c r="D41" s="4">
        <f t="shared" si="3"/>
        <v>88</v>
      </c>
      <c r="E41" s="5">
        <f>SUMPRODUCT(D41:D$119*$A41:$A$119)/C41+0.5-$A41</f>
        <v>44.521120366103261</v>
      </c>
      <c r="F41" s="33">
        <f t="shared" si="4"/>
        <v>9.0048605781529805E-4</v>
      </c>
      <c r="G41" s="32"/>
      <c r="H41" s="40">
        <f>'HRQOL scores'!C$10</f>
        <v>0.82586562843923572</v>
      </c>
      <c r="I41" s="37">
        <f t="shared" si="5"/>
        <v>97681</v>
      </c>
      <c r="J41" s="37">
        <f t="shared" si="6"/>
        <v>80671.380451572986</v>
      </c>
      <c r="K41" s="40">
        <f>SUM(J41:J$119)/C41</f>
        <v>34.633320270414067</v>
      </c>
    </row>
    <row r="42" spans="1:11">
      <c r="A42" s="3">
        <v>37</v>
      </c>
      <c r="C42" s="63">
        <v>97637</v>
      </c>
      <c r="D42" s="4">
        <f t="shared" si="3"/>
        <v>95</v>
      </c>
      <c r="E42" s="5">
        <f>SUMPRODUCT(D42:D$119*$A42:$A$119)/C42+0.5-$A42</f>
        <v>43.560796499046901</v>
      </c>
      <c r="F42" s="33">
        <f t="shared" si="4"/>
        <v>9.7299179614285572E-4</v>
      </c>
      <c r="G42" s="32"/>
      <c r="H42" s="40">
        <f>'HRQOL scores'!C$10</f>
        <v>0.82586562843923572</v>
      </c>
      <c r="I42" s="37">
        <f t="shared" si="5"/>
        <v>97589.5</v>
      </c>
      <c r="J42" s="37">
        <f t="shared" si="6"/>
        <v>80595.813746570799</v>
      </c>
      <c r="K42" s="40">
        <f>SUM(J42:J$119)/C42</f>
        <v>33.838297397243274</v>
      </c>
    </row>
    <row r="43" spans="1:11">
      <c r="A43" s="3">
        <v>38</v>
      </c>
      <c r="C43" s="63">
        <v>97542</v>
      </c>
      <c r="D43" s="4">
        <f t="shared" si="3"/>
        <v>102</v>
      </c>
      <c r="E43" s="5">
        <f>SUMPRODUCT(D43:D$119*$A43:$A$119)/C43+0.5-$A43</f>
        <v>42.602735106697025</v>
      </c>
      <c r="F43" s="33">
        <f t="shared" si="4"/>
        <v>1.0457033893092205E-3</v>
      </c>
      <c r="G43" s="32"/>
      <c r="H43" s="40">
        <f>'HRQOL scores'!C$10</f>
        <v>0.82586562843923572</v>
      </c>
      <c r="I43" s="37">
        <f t="shared" si="5"/>
        <v>97491</v>
      </c>
      <c r="J43" s="37">
        <f t="shared" si="6"/>
        <v>80514.465982169524</v>
      </c>
      <c r="K43" s="40">
        <f>SUM(J43:J$119)/C43</f>
        <v>33.04498604937433</v>
      </c>
    </row>
    <row r="44" spans="1:11">
      <c r="A44" s="3">
        <v>39</v>
      </c>
      <c r="C44" s="64">
        <v>97440</v>
      </c>
      <c r="D44" s="4">
        <f t="shared" si="3"/>
        <v>109</v>
      </c>
      <c r="E44" s="5">
        <f>SUMPRODUCT(D44:D$119*$A44:$A$119)/C44+0.5-$A44</f>
        <v>41.646808166845673</v>
      </c>
      <c r="F44" s="33">
        <f t="shared" si="4"/>
        <v>1.1186371100164205E-3</v>
      </c>
      <c r="G44" s="32"/>
      <c r="H44" s="40">
        <f>'HRQOL scores'!C$10</f>
        <v>0.82586562843923572</v>
      </c>
      <c r="I44" s="37">
        <f t="shared" si="5"/>
        <v>97385.5</v>
      </c>
      <c r="J44" s="37">
        <f t="shared" si="6"/>
        <v>80427.337158369191</v>
      </c>
      <c r="K44" s="40">
        <f>SUM(J44:J$119)/C44</f>
        <v>32.253279589962034</v>
      </c>
    </row>
    <row r="45" spans="1:11">
      <c r="A45" s="3">
        <v>40</v>
      </c>
      <c r="C45" s="63">
        <v>97331</v>
      </c>
      <c r="D45" s="4">
        <f t="shared" si="3"/>
        <v>117</v>
      </c>
      <c r="E45" s="5">
        <f>SUMPRODUCT(D45:D$119*$A45:$A$119)/C45+0.5-$A45</f>
        <v>40.69288806009844</v>
      </c>
      <c r="F45" s="33">
        <f t="shared" si="4"/>
        <v>1.2020836115934285E-3</v>
      </c>
      <c r="G45" s="32"/>
      <c r="H45" s="40">
        <f>'HRQOL scores'!C$10</f>
        <v>0.82586562843923572</v>
      </c>
      <c r="I45" s="37">
        <f t="shared" si="5"/>
        <v>97272.5</v>
      </c>
      <c r="J45" s="37">
        <f t="shared" si="6"/>
        <v>80334.014342355556</v>
      </c>
      <c r="K45" s="40">
        <f>SUM(J45:J$119)/C45</f>
        <v>31.463071643027732</v>
      </c>
    </row>
    <row r="46" spans="1:11">
      <c r="A46" s="3">
        <v>41</v>
      </c>
      <c r="C46" s="63">
        <v>97214</v>
      </c>
      <c r="D46" s="4">
        <f t="shared" si="3"/>
        <v>127</v>
      </c>
      <c r="E46" s="5">
        <f>SUMPRODUCT(D46:D$119*$A46:$A$119)/C46+0.5-$A46</f>
        <v>39.741261420962431</v>
      </c>
      <c r="F46" s="33">
        <f t="shared" si="4"/>
        <v>1.306396198078466E-3</v>
      </c>
      <c r="G46" s="32"/>
      <c r="H46" s="40">
        <f>'HRQOL scores'!C$10</f>
        <v>0.82586562843923572</v>
      </c>
      <c r="I46" s="37">
        <f t="shared" si="5"/>
        <v>97150.5</v>
      </c>
      <c r="J46" s="37">
        <f t="shared" si="6"/>
        <v>80233.258735685973</v>
      </c>
      <c r="K46" s="40">
        <f>SUM(J46:J$119)/C46</f>
        <v>30.674575799217976</v>
      </c>
    </row>
    <row r="47" spans="1:11">
      <c r="A47" s="3">
        <v>42</v>
      </c>
      <c r="C47" s="64">
        <v>97087</v>
      </c>
      <c r="D47" s="4">
        <f t="shared" si="3"/>
        <v>139</v>
      </c>
      <c r="E47" s="5">
        <f>SUMPRODUCT(D47:D$119*$A47:$A$119)/C47+0.5-$A47</f>
        <v>38.792593115220797</v>
      </c>
      <c r="F47" s="33">
        <f t="shared" si="4"/>
        <v>1.4317055836517763E-3</v>
      </c>
      <c r="G47" s="32"/>
      <c r="H47" s="40">
        <f>'HRQOL scores'!C$10</f>
        <v>0.82586562843923572</v>
      </c>
      <c r="I47" s="37">
        <f t="shared" si="5"/>
        <v>97017.5</v>
      </c>
      <c r="J47" s="37">
        <f t="shared" si="6"/>
        <v>80123.418607103551</v>
      </c>
      <c r="K47" s="40">
        <f>SUM(J47:J$119)/C47</f>
        <v>29.888295580350508</v>
      </c>
    </row>
    <row r="48" spans="1:11">
      <c r="A48" s="3">
        <v>43</v>
      </c>
      <c r="C48" s="63">
        <v>96948</v>
      </c>
      <c r="D48" s="4">
        <f t="shared" si="3"/>
        <v>154</v>
      </c>
      <c r="E48" s="5">
        <f>SUMPRODUCT(D48:D$119*$A48:$A$119)/C48+0.5-$A48</f>
        <v>37.84749543855925</v>
      </c>
      <c r="F48" s="33">
        <f t="shared" si="4"/>
        <v>1.5884804224945333E-3</v>
      </c>
      <c r="G48" s="32"/>
      <c r="H48" s="40">
        <f>'HRQOL scores'!C$10</f>
        <v>0.82586562843923572</v>
      </c>
      <c r="I48" s="37">
        <f t="shared" si="5"/>
        <v>96871</v>
      </c>
      <c r="J48" s="37">
        <f t="shared" si="6"/>
        <v>80002.429292537199</v>
      </c>
      <c r="K48" s="40">
        <f>SUM(J48:J$119)/C48</f>
        <v>29.10469049802354</v>
      </c>
    </row>
    <row r="49" spans="1:11">
      <c r="A49" s="3">
        <v>44</v>
      </c>
      <c r="C49" s="63">
        <v>96794</v>
      </c>
      <c r="D49" s="4">
        <f t="shared" si="3"/>
        <v>172</v>
      </c>
      <c r="E49" s="5">
        <f>SUMPRODUCT(D49:D$119*$A49:$A$119)/C49+0.5-$A49</f>
        <v>36.906915591642473</v>
      </c>
      <c r="F49" s="33">
        <f t="shared" si="4"/>
        <v>1.7769696468789389E-3</v>
      </c>
      <c r="G49" s="32"/>
      <c r="H49" s="40">
        <f>'HRQOL scores'!C$10</f>
        <v>0.82586562843923572</v>
      </c>
      <c r="I49" s="37">
        <f t="shared" si="5"/>
        <v>96708</v>
      </c>
      <c r="J49" s="37">
        <f t="shared" si="6"/>
        <v>79867.813195101611</v>
      </c>
      <c r="K49" s="40">
        <f>SUM(J49:J$119)/C49</f>
        <v>28.324473677189186</v>
      </c>
    </row>
    <row r="50" spans="1:11">
      <c r="A50" s="3">
        <v>45</v>
      </c>
      <c r="C50" s="63">
        <v>96622</v>
      </c>
      <c r="D50" s="4">
        <f t="shared" si="3"/>
        <v>191</v>
      </c>
      <c r="E50" s="5">
        <f>SUMPRODUCT(D50:D$119*$A50:$A$119)/C50+0.5-$A50</f>
        <v>35.971724739473842</v>
      </c>
      <c r="F50" s="33">
        <f t="shared" si="4"/>
        <v>1.9767754755645713E-3</v>
      </c>
      <c r="G50" s="32"/>
      <c r="H50" s="40">
        <f>'HRQOL scores'!C$11</f>
        <v>0.81033648080301102</v>
      </c>
      <c r="I50" s="37">
        <f t="shared" si="5"/>
        <v>96526.5</v>
      </c>
      <c r="J50" s="37">
        <f t="shared" si="6"/>
        <v>78218.944314231849</v>
      </c>
      <c r="K50" s="40">
        <f>SUM(J50:J$119)/C50</f>
        <v>27.548294300622509</v>
      </c>
    </row>
    <row r="51" spans="1:11">
      <c r="A51" s="3">
        <v>46</v>
      </c>
      <c r="C51" s="63">
        <v>96431</v>
      </c>
      <c r="D51" s="4">
        <f t="shared" si="3"/>
        <v>212</v>
      </c>
      <c r="E51" s="5">
        <f>SUMPRODUCT(D51:D$119*$A51:$A$119)/C51+0.5-$A51</f>
        <v>35.041983260335797</v>
      </c>
      <c r="F51" s="33">
        <f t="shared" si="4"/>
        <v>2.1984631498169678E-3</v>
      </c>
      <c r="G51" s="32"/>
      <c r="H51" s="40">
        <f>'HRQOL scores'!C$11</f>
        <v>0.81033648080301102</v>
      </c>
      <c r="I51" s="37">
        <f t="shared" si="5"/>
        <v>96325</v>
      </c>
      <c r="J51" s="37">
        <f t="shared" si="6"/>
        <v>78055.661513350031</v>
      </c>
      <c r="K51" s="40">
        <f>SUM(J51:J$119)/C51</f>
        <v>26.791719961428544</v>
      </c>
    </row>
    <row r="52" spans="1:11">
      <c r="A52" s="3">
        <v>47</v>
      </c>
      <c r="C52" s="63">
        <v>96219</v>
      </c>
      <c r="D52" s="4">
        <f t="shared" si="3"/>
        <v>236</v>
      </c>
      <c r="E52" s="5">
        <f>SUMPRODUCT(D52:D$119*$A52:$A$119)/C52+0.5-$A52</f>
        <v>34.118089855199514</v>
      </c>
      <c r="F52" s="33">
        <f t="shared" si="4"/>
        <v>2.4527380247144535E-3</v>
      </c>
      <c r="G52" s="32"/>
      <c r="H52" s="40">
        <f>'HRQOL scores'!C$11</f>
        <v>0.81033648080301102</v>
      </c>
      <c r="I52" s="37">
        <f t="shared" si="5"/>
        <v>96101</v>
      </c>
      <c r="J52" s="37">
        <f t="shared" si="6"/>
        <v>77874.146141650155</v>
      </c>
      <c r="K52" s="40">
        <f>SUM(J52:J$119)/C52</f>
        <v>26.039521155771371</v>
      </c>
    </row>
    <row r="53" spans="1:11">
      <c r="A53" s="3">
        <v>48</v>
      </c>
      <c r="C53" s="63">
        <v>95983</v>
      </c>
      <c r="D53" s="4">
        <f t="shared" si="3"/>
        <v>261</v>
      </c>
      <c r="E53" s="5">
        <f>SUMPRODUCT(D53:D$119*$A53:$A$119)/C53+0.5-$A53</f>
        <v>33.200748963644003</v>
      </c>
      <c r="F53" s="33">
        <f t="shared" si="4"/>
        <v>2.719231530583541E-3</v>
      </c>
      <c r="G53" s="32"/>
      <c r="H53" s="40">
        <f>'HRQOL scores'!C$11</f>
        <v>0.81033648080301102</v>
      </c>
      <c r="I53" s="37">
        <f t="shared" si="5"/>
        <v>95852.5</v>
      </c>
      <c r="J53" s="37">
        <f t="shared" si="6"/>
        <v>77672.777526170612</v>
      </c>
      <c r="K53" s="40">
        <f>SUM(J53:J$119)/C53</f>
        <v>25.292213620594428</v>
      </c>
    </row>
    <row r="54" spans="1:11">
      <c r="A54" s="3">
        <v>49</v>
      </c>
      <c r="C54" s="64">
        <v>95722</v>
      </c>
      <c r="D54" s="4">
        <f t="shared" si="3"/>
        <v>289</v>
      </c>
      <c r="E54" s="5">
        <f>SUMPRODUCT(D54:D$119*$A54:$A$119)/C54+0.5-$A54</f>
        <v>32.289912327129002</v>
      </c>
      <c r="F54" s="33">
        <f t="shared" si="4"/>
        <v>3.0191596498192683E-3</v>
      </c>
      <c r="G54" s="32"/>
      <c r="H54" s="40">
        <f>'HRQOL scores'!C$11</f>
        <v>0.81033648080301102</v>
      </c>
      <c r="I54" s="37">
        <f t="shared" si="5"/>
        <v>95577.5</v>
      </c>
      <c r="J54" s="37">
        <f t="shared" si="6"/>
        <v>77449.934993949792</v>
      </c>
      <c r="K54" s="40">
        <f>SUM(J54:J$119)/C54</f>
        <v>24.549735300342075</v>
      </c>
    </row>
    <row r="55" spans="1:11">
      <c r="A55" s="3">
        <v>50</v>
      </c>
      <c r="C55" s="63">
        <v>95433</v>
      </c>
      <c r="D55" s="4">
        <f t="shared" si="3"/>
        <v>320</v>
      </c>
      <c r="E55" s="5">
        <f>SUMPRODUCT(D55:D$119*$A55:$A$119)/C55+0.5-$A55</f>
        <v>31.386181800608199</v>
      </c>
      <c r="F55" s="33">
        <f t="shared" si="4"/>
        <v>3.3531378034851677E-3</v>
      </c>
      <c r="G55" s="32"/>
      <c r="H55" s="40">
        <f>'HRQOL scores'!C$11</f>
        <v>0.81033648080301102</v>
      </c>
      <c r="I55" s="37">
        <f t="shared" si="5"/>
        <v>95273</v>
      </c>
      <c r="J55" s="37">
        <f t="shared" si="6"/>
        <v>77203.187535545265</v>
      </c>
      <c r="K55" s="40">
        <f>SUM(J55:J$119)/C55</f>
        <v>23.812515874230037</v>
      </c>
    </row>
    <row r="56" spans="1:11">
      <c r="A56" s="3">
        <v>51</v>
      </c>
      <c r="C56" s="63">
        <v>95113</v>
      </c>
      <c r="D56" s="4">
        <f t="shared" si="3"/>
        <v>353</v>
      </c>
      <c r="E56" s="5">
        <f>SUMPRODUCT(D56:D$119*$A56:$A$119)/C56+0.5-$A56</f>
        <v>30.490095862578642</v>
      </c>
      <c r="F56" s="33">
        <f t="shared" si="4"/>
        <v>3.7113748909192224E-3</v>
      </c>
      <c r="G56" s="32"/>
      <c r="H56" s="40">
        <f>'HRQOL scores'!C$11</f>
        <v>0.81033648080301102</v>
      </c>
      <c r="I56" s="37">
        <f t="shared" si="5"/>
        <v>94936.5</v>
      </c>
      <c r="J56" s="37">
        <f t="shared" si="6"/>
        <v>76930.509309755056</v>
      </c>
      <c r="K56" s="40">
        <f>SUM(J56:J$119)/C56</f>
        <v>23.080931522398092</v>
      </c>
    </row>
    <row r="57" spans="1:11">
      <c r="A57" s="3">
        <v>52</v>
      </c>
      <c r="C57" s="63">
        <v>94760</v>
      </c>
      <c r="D57" s="4">
        <f t="shared" si="3"/>
        <v>388</v>
      </c>
      <c r="E57" s="5">
        <f>SUMPRODUCT(D57:D$119*$A57:$A$119)/C57+0.5-$A57</f>
        <v>29.601814982877187</v>
      </c>
      <c r="F57" s="33">
        <f t="shared" si="4"/>
        <v>4.094554664415365E-3</v>
      </c>
      <c r="G57" s="32"/>
      <c r="H57" s="40">
        <f>'HRQOL scores'!C$11</f>
        <v>0.81033648080301102</v>
      </c>
      <c r="I57" s="37">
        <f t="shared" si="5"/>
        <v>94566</v>
      </c>
      <c r="J57" s="37">
        <f t="shared" si="6"/>
        <v>76630.279643617541</v>
      </c>
      <c r="K57" s="40">
        <f>SUM(J57:J$119)/C57</f>
        <v>22.355066806459419</v>
      </c>
    </row>
    <row r="58" spans="1:11">
      <c r="A58" s="3">
        <v>53</v>
      </c>
      <c r="C58" s="63">
        <v>94372</v>
      </c>
      <c r="D58" s="4">
        <f t="shared" si="3"/>
        <v>423</v>
      </c>
      <c r="E58" s="5">
        <f>SUMPRODUCT(D58:D$119*$A58:$A$119)/C58+0.5-$A58</f>
        <v>28.721463864042747</v>
      </c>
      <c r="F58" s="33">
        <f t="shared" si="4"/>
        <v>4.4822616877887508E-3</v>
      </c>
      <c r="G58" s="32"/>
      <c r="H58" s="40">
        <f>'HRQOL scores'!C$11</f>
        <v>0.81033648080301102</v>
      </c>
      <c r="I58" s="37">
        <f t="shared" si="5"/>
        <v>94160.5</v>
      </c>
      <c r="J58" s="37">
        <f t="shared" si="6"/>
        <v>76301.688200651915</v>
      </c>
      <c r="K58" s="40">
        <f>SUM(J58:J$119)/C58</f>
        <v>21.634974896542158</v>
      </c>
    </row>
    <row r="59" spans="1:11">
      <c r="A59" s="3">
        <v>54</v>
      </c>
      <c r="C59" s="63">
        <v>93949</v>
      </c>
      <c r="D59" s="4">
        <f t="shared" si="3"/>
        <v>460</v>
      </c>
      <c r="E59" s="5">
        <f>SUMPRODUCT(D59:D$119*$A59:$A$119)/C59+0.5-$A59</f>
        <v>27.848529391238245</v>
      </c>
      <c r="F59" s="33">
        <f t="shared" si="4"/>
        <v>4.8962735100959035E-3</v>
      </c>
      <c r="G59" s="32"/>
      <c r="H59" s="40">
        <f>'HRQOL scores'!C$11</f>
        <v>0.81033648080301102</v>
      </c>
      <c r="I59" s="37">
        <f t="shared" si="5"/>
        <v>93719</v>
      </c>
      <c r="J59" s="37">
        <f t="shared" si="6"/>
        <v>75943.924644377388</v>
      </c>
      <c r="K59" s="40">
        <f>SUM(J59:J$119)/C59</f>
        <v>20.920224406175951</v>
      </c>
    </row>
    <row r="60" spans="1:11">
      <c r="A60" s="3">
        <v>55</v>
      </c>
      <c r="C60" s="63">
        <v>93489</v>
      </c>
      <c r="D60" s="4">
        <f t="shared" si="3"/>
        <v>499</v>
      </c>
      <c r="E60" s="5">
        <f>SUMPRODUCT(D60:D$119*$A60:$A$119)/C60+0.5-$A60</f>
        <v>26.983094137036886</v>
      </c>
      <c r="F60" s="33">
        <f t="shared" si="4"/>
        <v>5.3375263399972192E-3</v>
      </c>
      <c r="G60" s="32"/>
      <c r="H60" s="40">
        <f>'HRQOL scores'!C$12</f>
        <v>0.79674021444418552</v>
      </c>
      <c r="I60" s="37">
        <f t="shared" si="5"/>
        <v>93239.5</v>
      </c>
      <c r="J60" s="37">
        <f t="shared" si="6"/>
        <v>74287.659224668634</v>
      </c>
      <c r="K60" s="40">
        <f>SUM(J60:J$119)/C60</f>
        <v>20.210829488939311</v>
      </c>
    </row>
    <row r="61" spans="1:11">
      <c r="A61" s="3">
        <v>56</v>
      </c>
      <c r="C61" s="63">
        <v>92990</v>
      </c>
      <c r="D61" s="4">
        <f t="shared" si="3"/>
        <v>542</v>
      </c>
      <c r="E61" s="5">
        <f>SUMPRODUCT(D61:D$119*$A61:$A$119)/C61+0.5-$A61</f>
        <v>26.125206880067125</v>
      </c>
      <c r="F61" s="33">
        <f t="shared" si="4"/>
        <v>5.8285837186794276E-3</v>
      </c>
      <c r="G61" s="32"/>
      <c r="H61" s="40">
        <f>'HRQOL scores'!C$12</f>
        <v>0.79674021444418552</v>
      </c>
      <c r="I61" s="37">
        <f t="shared" si="5"/>
        <v>92719</v>
      </c>
      <c r="J61" s="37">
        <f t="shared" si="6"/>
        <v>73872.955943050431</v>
      </c>
      <c r="K61" s="40">
        <f>SUM(J61:J$119)/C61</f>
        <v>19.5204062680587</v>
      </c>
    </row>
    <row r="62" spans="1:11">
      <c r="A62" s="3">
        <v>57</v>
      </c>
      <c r="C62" s="63">
        <v>92448</v>
      </c>
      <c r="D62" s="4">
        <f t="shared" si="3"/>
        <v>792</v>
      </c>
      <c r="E62" s="5">
        <f>SUMPRODUCT(D62:D$119*$A62:$A$119)/C62+0.5-$A62</f>
        <v>25.275441196969552</v>
      </c>
      <c r="F62" s="33">
        <f t="shared" si="4"/>
        <v>8.5669781931464167E-3</v>
      </c>
      <c r="G62" s="32"/>
      <c r="H62" s="40">
        <f>'HRQOL scores'!C$12</f>
        <v>0.79674021444418552</v>
      </c>
      <c r="I62" s="37">
        <f t="shared" si="5"/>
        <v>92052</v>
      </c>
      <c r="J62" s="37">
        <f t="shared" si="6"/>
        <v>73341.530220016168</v>
      </c>
      <c r="K62" s="40">
        <f>SUM(J62:J$119)/C62</f>
        <v>18.835773872054865</v>
      </c>
    </row>
    <row r="63" spans="1:11">
      <c r="A63" s="3">
        <v>58</v>
      </c>
      <c r="C63" s="63">
        <v>91656</v>
      </c>
      <c r="D63" s="4">
        <f t="shared" si="3"/>
        <v>449</v>
      </c>
      <c r="E63" s="5">
        <f>SUMPRODUCT(D63:D$119*$A63:$A$119)/C63+0.5-$A63</f>
        <v>24.489525920588306</v>
      </c>
      <c r="F63" s="33">
        <f t="shared" si="4"/>
        <v>4.8987518547612815E-3</v>
      </c>
      <c r="G63" s="32"/>
      <c r="H63" s="40">
        <f>'HRQOL scores'!C$12</f>
        <v>0.79674021444418552</v>
      </c>
      <c r="I63" s="37">
        <f t="shared" si="5"/>
        <v>91431.5</v>
      </c>
      <c r="J63" s="37">
        <f t="shared" si="6"/>
        <v>72847.15291695355</v>
      </c>
      <c r="K63" s="40">
        <f>SUM(J63:J$119)/C63</f>
        <v>18.198351364926594</v>
      </c>
    </row>
    <row r="64" spans="1:11">
      <c r="A64" s="3">
        <v>59</v>
      </c>
      <c r="C64" s="64">
        <v>91207</v>
      </c>
      <c r="D64" s="4">
        <f t="shared" si="3"/>
        <v>713</v>
      </c>
      <c r="E64" s="5">
        <f>SUMPRODUCT(D64:D$119*$A64:$A$119)/C64+0.5-$A64</f>
        <v>23.607623184376664</v>
      </c>
      <c r="F64" s="33">
        <f t="shared" si="4"/>
        <v>7.817382437751489E-3</v>
      </c>
      <c r="G64" s="32"/>
      <c r="H64" s="40">
        <f>'HRQOL scores'!C$12</f>
        <v>0.79674021444418552</v>
      </c>
      <c r="I64" s="37">
        <f t="shared" si="5"/>
        <v>90850.5</v>
      </c>
      <c r="J64" s="37">
        <f t="shared" si="6"/>
        <v>72384.246852361481</v>
      </c>
      <c r="K64" s="40">
        <f>SUM(J64:J$119)/C64</f>
        <v>17.489238104386271</v>
      </c>
    </row>
    <row r="65" spans="1:11">
      <c r="A65" s="3">
        <v>60</v>
      </c>
      <c r="C65" s="63">
        <v>90494</v>
      </c>
      <c r="D65" s="4">
        <f t="shared" si="3"/>
        <v>782</v>
      </c>
      <c r="E65" s="5">
        <f>SUMPRODUCT(D65:D$119*$A65:$A$119)/C65+0.5-$A65</f>
        <v>22.789687579037746</v>
      </c>
      <c r="F65" s="33">
        <f t="shared" si="4"/>
        <v>8.6414568921696459E-3</v>
      </c>
      <c r="G65" s="32"/>
      <c r="H65" s="40">
        <f>'HRQOL scores'!C$12</f>
        <v>0.79674021444418552</v>
      </c>
      <c r="I65" s="37">
        <f t="shared" si="5"/>
        <v>90103</v>
      </c>
      <c r="J65" s="37">
        <f t="shared" si="6"/>
        <v>71788.683542064449</v>
      </c>
      <c r="K65" s="40">
        <f>SUM(J65:J$119)/C65</f>
        <v>16.827156418485171</v>
      </c>
    </row>
    <row r="66" spans="1:11">
      <c r="A66" s="3">
        <v>61</v>
      </c>
      <c r="C66" s="63">
        <v>89712</v>
      </c>
      <c r="D66" s="4">
        <f t="shared" si="3"/>
        <v>854</v>
      </c>
      <c r="E66" s="5">
        <f>SUMPRODUCT(D66:D$119*$A66:$A$119)/C66+0.5-$A66</f>
        <v>21.983981939734278</v>
      </c>
      <c r="F66" s="33">
        <f t="shared" si="4"/>
        <v>9.5193508114856436E-3</v>
      </c>
      <c r="G66" s="32"/>
      <c r="H66" s="40">
        <f>'HRQOL scores'!C$12</f>
        <v>0.79674021444418552</v>
      </c>
      <c r="I66" s="37">
        <f t="shared" si="5"/>
        <v>89285</v>
      </c>
      <c r="J66" s="37">
        <f t="shared" si="6"/>
        <v>71136.950046649101</v>
      </c>
      <c r="K66" s="40">
        <f>SUM(J66:J$119)/C66</f>
        <v>16.173622362586194</v>
      </c>
    </row>
    <row r="67" spans="1:11">
      <c r="A67" s="3">
        <v>62</v>
      </c>
      <c r="C67" s="63">
        <v>88858</v>
      </c>
      <c r="D67" s="4">
        <f t="shared" si="3"/>
        <v>925</v>
      </c>
      <c r="E67" s="5">
        <f>SUMPRODUCT(D67:D$119*$A67:$A$119)/C67+0.5-$A67</f>
        <v>21.190461047710301</v>
      </c>
      <c r="F67" s="33">
        <f t="shared" si="4"/>
        <v>1.0409867428931553E-2</v>
      </c>
      <c r="G67" s="32"/>
      <c r="H67" s="40">
        <f>'HRQOL scores'!C$12</f>
        <v>0.79674021444418552</v>
      </c>
      <c r="I67" s="37">
        <f t="shared" si="5"/>
        <v>88395.5</v>
      </c>
      <c r="J67" s="37">
        <f t="shared" si="6"/>
        <v>70428.249625901008</v>
      </c>
      <c r="K67" s="40">
        <f>SUM(J67:J$119)/C67</f>
        <v>15.528495569849465</v>
      </c>
    </row>
    <row r="68" spans="1:11">
      <c r="A68" s="3">
        <v>63</v>
      </c>
      <c r="C68" s="63">
        <v>87933</v>
      </c>
      <c r="D68" s="4">
        <f t="shared" si="3"/>
        <v>996</v>
      </c>
      <c r="E68" s="5">
        <f>SUMPRODUCT(D68:D$119*$A68:$A$119)/C68+0.5-$A68</f>
        <v>20.408111718893267</v>
      </c>
      <c r="F68" s="33">
        <f t="shared" si="4"/>
        <v>1.132680563610931E-2</v>
      </c>
      <c r="G68" s="32"/>
      <c r="H68" s="40">
        <f>'HRQOL scores'!C$12</f>
        <v>0.79674021444418552</v>
      </c>
      <c r="I68" s="37">
        <f t="shared" si="5"/>
        <v>87435</v>
      </c>
      <c r="J68" s="37">
        <f t="shared" si="6"/>
        <v>69662.980649927355</v>
      </c>
      <c r="K68" s="40">
        <f>SUM(J68:J$119)/C68</f>
        <v>14.890914784208237</v>
      </c>
    </row>
    <row r="69" spans="1:11">
      <c r="A69" s="3">
        <v>64</v>
      </c>
      <c r="C69" s="63">
        <v>86937</v>
      </c>
      <c r="D69" s="4">
        <f t="shared" si="3"/>
        <v>1066</v>
      </c>
      <c r="E69" s="5">
        <f>SUMPRODUCT(D69:D$119*$A69:$A$119)/C69+0.5-$A69</f>
        <v>19.636190434193054</v>
      </c>
      <c r="F69" s="33">
        <f t="shared" ref="F69:F100" si="7">D69/C69</f>
        <v>1.2261752763495405E-2</v>
      </c>
      <c r="G69" s="32"/>
      <c r="H69" s="40">
        <f>'HRQOL scores'!C$12</f>
        <v>0.79674021444418552</v>
      </c>
      <c r="I69" s="37">
        <f t="shared" ref="I69:I100" si="8">(D69*0.5+C70)</f>
        <v>86404</v>
      </c>
      <c r="J69" s="37">
        <f t="shared" ref="J69:J100" si="9">I69*H69</f>
        <v>68841.541488835399</v>
      </c>
      <c r="K69" s="40">
        <f>SUM(J69:J$119)/C69</f>
        <v>14.26020945132516</v>
      </c>
    </row>
    <row r="70" spans="1:11">
      <c r="A70" s="3">
        <v>65</v>
      </c>
      <c r="C70" s="63">
        <v>85871</v>
      </c>
      <c r="D70" s="4">
        <f t="shared" ref="D70:D119" si="10">C70-C71</f>
        <v>1139</v>
      </c>
      <c r="E70" s="5">
        <f>SUMPRODUCT(D70:D$119*$A70:$A$119)/C70+0.5-$A70</f>
        <v>18.873746524175118</v>
      </c>
      <c r="F70" s="33">
        <f t="shared" si="7"/>
        <v>1.3264082169766277E-2</v>
      </c>
      <c r="G70" s="32"/>
      <c r="H70" s="40">
        <f>'HRQOL scores'!C$13</f>
        <v>0.77226039144112435</v>
      </c>
      <c r="I70" s="37">
        <f t="shared" si="8"/>
        <v>85301.5</v>
      </c>
      <c r="J70" s="37">
        <f t="shared" si="9"/>
        <v>65874.969780515064</v>
      </c>
      <c r="K70" s="40">
        <f>SUM(J70:J$119)/C70</f>
        <v>13.635549691758799</v>
      </c>
    </row>
    <row r="71" spans="1:11">
      <c r="A71" s="3">
        <v>66</v>
      </c>
      <c r="C71" s="63">
        <v>84732</v>
      </c>
      <c r="D71" s="4">
        <f t="shared" si="10"/>
        <v>1219</v>
      </c>
      <c r="E71" s="5">
        <f>SUMPRODUCT(D71:D$119*$A71:$A$119)/C71+0.5-$A71</f>
        <v>18.120733462888182</v>
      </c>
      <c r="F71" s="33">
        <f t="shared" si="7"/>
        <v>1.4386536373507057E-2</v>
      </c>
      <c r="G71" s="32"/>
      <c r="H71" s="40">
        <f>'HRQOL scores'!C$13</f>
        <v>0.77226039144112435</v>
      </c>
      <c r="I71" s="37">
        <f t="shared" si="8"/>
        <v>84122.5</v>
      </c>
      <c r="J71" s="37">
        <f t="shared" si="9"/>
        <v>64964.474779005985</v>
      </c>
      <c r="K71" s="40">
        <f>SUM(J71:J$119)/C71</f>
        <v>13.041393072280895</v>
      </c>
    </row>
    <row r="72" spans="1:11">
      <c r="A72" s="3">
        <v>67</v>
      </c>
      <c r="C72" s="63">
        <v>83513</v>
      </c>
      <c r="D72" s="4">
        <f t="shared" si="10"/>
        <v>1307</v>
      </c>
      <c r="E72" s="5">
        <f>SUMPRODUCT(D72:D$119*$A72:$A$119)/C72+0.5-$A72</f>
        <v>17.377935025414502</v>
      </c>
      <c r="F72" s="33">
        <f t="shared" si="7"/>
        <v>1.5650258043657873E-2</v>
      </c>
      <c r="G72" s="32"/>
      <c r="H72" s="40">
        <f>'HRQOL scores'!C$13</f>
        <v>0.77226039144112435</v>
      </c>
      <c r="I72" s="37">
        <f t="shared" si="8"/>
        <v>82859.5</v>
      </c>
      <c r="J72" s="37">
        <f t="shared" si="9"/>
        <v>63989.109904615842</v>
      </c>
      <c r="K72" s="40">
        <f>SUM(J72:J$119)/C72</f>
        <v>12.453855603576677</v>
      </c>
    </row>
    <row r="73" spans="1:11">
      <c r="A73" s="3">
        <v>68</v>
      </c>
      <c r="C73" s="63">
        <v>82206</v>
      </c>
      <c r="D73" s="4">
        <f t="shared" si="10"/>
        <v>1408</v>
      </c>
      <c r="E73" s="5">
        <f>SUMPRODUCT(D73:D$119*$A73:$A$119)/C73+0.5-$A73</f>
        <v>16.646278711741743</v>
      </c>
      <c r="F73" s="33">
        <f t="shared" si="7"/>
        <v>1.7127703573948373E-2</v>
      </c>
      <c r="G73" s="32"/>
      <c r="H73" s="40">
        <f>'HRQOL scores'!C$13</f>
        <v>0.77226039144112435</v>
      </c>
      <c r="I73" s="37">
        <f t="shared" si="8"/>
        <v>81502</v>
      </c>
      <c r="J73" s="37">
        <f t="shared" si="9"/>
        <v>62940.76642323452</v>
      </c>
      <c r="K73" s="40">
        <f>SUM(J73:J$119)/C73</f>
        <v>11.873460977506305</v>
      </c>
    </row>
    <row r="74" spans="1:11">
      <c r="A74" s="3">
        <v>69</v>
      </c>
      <c r="C74" s="64">
        <v>80798</v>
      </c>
      <c r="D74" s="4">
        <f t="shared" si="10"/>
        <v>1517</v>
      </c>
      <c r="E74" s="5">
        <f>SUMPRODUCT(D74:D$119*$A74:$A$119)/C74+0.5-$A74</f>
        <v>15.927646572655775</v>
      </c>
      <c r="F74" s="33">
        <f t="shared" si="7"/>
        <v>1.8775217208346743E-2</v>
      </c>
      <c r="G74" s="32"/>
      <c r="H74" s="40">
        <f>'HRQOL scores'!C$13</f>
        <v>0.77226039144112435</v>
      </c>
      <c r="I74" s="37">
        <f t="shared" si="8"/>
        <v>80039.5</v>
      </c>
      <c r="J74" s="37">
        <f t="shared" si="9"/>
        <v>61811.335600751874</v>
      </c>
      <c r="K74" s="40">
        <f>SUM(J74:J$119)/C74</f>
        <v>11.301380810089961</v>
      </c>
    </row>
    <row r="75" spans="1:11">
      <c r="A75" s="3">
        <v>70</v>
      </c>
      <c r="C75" s="63">
        <v>79281</v>
      </c>
      <c r="D75" s="4">
        <f t="shared" si="10"/>
        <v>1633</v>
      </c>
      <c r="E75" s="5">
        <f>SUMPRODUCT(D75:D$119*$A75:$A$119)/C75+0.5-$A75</f>
        <v>15.222846429503178</v>
      </c>
      <c r="F75" s="33">
        <f t="shared" si="7"/>
        <v>2.0597621119814332E-2</v>
      </c>
      <c r="G75" s="32"/>
      <c r="H75" s="40">
        <f>'HRQOL scores'!C$13</f>
        <v>0.77226039144112435</v>
      </c>
      <c r="I75" s="37">
        <f t="shared" si="8"/>
        <v>78464.5</v>
      </c>
      <c r="J75" s="37">
        <f t="shared" si="9"/>
        <v>60595.025484232101</v>
      </c>
      <c r="K75" s="40">
        <f>SUM(J75:J$119)/C75</f>
        <v>10.737977965627287</v>
      </c>
    </row>
    <row r="76" spans="1:11">
      <c r="A76" s="3">
        <v>71</v>
      </c>
      <c r="C76" s="63">
        <v>77648</v>
      </c>
      <c r="D76" s="4">
        <f t="shared" si="10"/>
        <v>1752</v>
      </c>
      <c r="E76" s="5">
        <f>SUMPRODUCT(D76:D$119*$A76:$A$119)/C76+0.5-$A76</f>
        <v>14.532479751924598</v>
      </c>
      <c r="F76" s="33">
        <f t="shared" si="7"/>
        <v>2.2563362868328867E-2</v>
      </c>
      <c r="G76" s="32"/>
      <c r="H76" s="40">
        <f>'HRQOL scores'!C$13</f>
        <v>0.77226039144112435</v>
      </c>
      <c r="I76" s="37">
        <f t="shared" si="8"/>
        <v>76772</v>
      </c>
      <c r="J76" s="37">
        <f t="shared" si="9"/>
        <v>59287.974771718</v>
      </c>
      <c r="K76" s="40">
        <f>SUM(J76:J$119)/C76</f>
        <v>10.183425273138585</v>
      </c>
    </row>
    <row r="77" spans="1:11">
      <c r="A77" s="3">
        <v>72</v>
      </c>
      <c r="C77" s="64">
        <v>75896</v>
      </c>
      <c r="D77" s="4">
        <f t="shared" si="10"/>
        <v>1875</v>
      </c>
      <c r="E77" s="5">
        <f>SUMPRODUCT(D77:D$119*$A77:$A$119)/C77+0.5-$A77</f>
        <v>13.856408608852121</v>
      </c>
      <c r="F77" s="33">
        <f t="shared" si="7"/>
        <v>2.4704859281121535E-2</v>
      </c>
      <c r="G77" s="32"/>
      <c r="H77" s="40">
        <f>'HRQOL scores'!C$13</f>
        <v>0.77226039144112435</v>
      </c>
      <c r="I77" s="37">
        <f t="shared" si="8"/>
        <v>74958.5</v>
      </c>
      <c r="J77" s="37">
        <f t="shared" si="9"/>
        <v>57887.480551839522</v>
      </c>
      <c r="K77" s="40">
        <f>SUM(J77:J$119)/C77</f>
        <v>9.6373278016884516</v>
      </c>
    </row>
    <row r="78" spans="1:11">
      <c r="A78" s="3">
        <v>73</v>
      </c>
      <c r="C78" s="63">
        <v>74021</v>
      </c>
      <c r="D78" s="4">
        <f t="shared" si="10"/>
        <v>2000</v>
      </c>
      <c r="E78" s="5">
        <f>SUMPRODUCT(D78:D$119*$A78:$A$119)/C78+0.5-$A78</f>
        <v>13.194735112703711</v>
      </c>
      <c r="F78" s="33">
        <f t="shared" si="7"/>
        <v>2.7019359370989315E-2</v>
      </c>
      <c r="G78" s="32"/>
      <c r="H78" s="40">
        <f>'HRQOL scores'!C$13</f>
        <v>0.77226039144112435</v>
      </c>
      <c r="I78" s="37">
        <f t="shared" si="8"/>
        <v>73021</v>
      </c>
      <c r="J78" s="37">
        <f t="shared" si="9"/>
        <v>56391.226043422343</v>
      </c>
      <c r="K78" s="40">
        <f>SUM(J78:J$119)/C78</f>
        <v>9.0994062534295299</v>
      </c>
    </row>
    <row r="79" spans="1:11">
      <c r="A79" s="3">
        <v>74</v>
      </c>
      <c r="C79" s="63">
        <v>72021</v>
      </c>
      <c r="D79" s="4">
        <f t="shared" si="10"/>
        <v>2127</v>
      </c>
      <c r="E79" s="5">
        <f>SUMPRODUCT(D79:D$119*$A79:$A$119)/C79+0.5-$A79</f>
        <v>12.547263822738387</v>
      </c>
      <c r="F79" s="33">
        <f t="shared" si="7"/>
        <v>2.9533052859582621E-2</v>
      </c>
      <c r="G79" s="32"/>
      <c r="H79" s="40">
        <f>'HRQOL scores'!C$13</f>
        <v>0.77226039144112435</v>
      </c>
      <c r="I79" s="37">
        <f t="shared" si="8"/>
        <v>70957.5</v>
      </c>
      <c r="J79" s="37">
        <f t="shared" si="9"/>
        <v>54797.666725683579</v>
      </c>
      <c r="K79" s="40">
        <f>SUM(J79:J$119)/C79</f>
        <v>8.5691107349479303</v>
      </c>
    </row>
    <row r="80" spans="1:11">
      <c r="A80" s="3">
        <v>75</v>
      </c>
      <c r="C80" s="64">
        <v>69894</v>
      </c>
      <c r="D80" s="4">
        <f t="shared" si="10"/>
        <v>2260</v>
      </c>
      <c r="E80" s="5">
        <f>SUMPRODUCT(D80:D$119*$A80:$A$119)/C80+0.5-$A80</f>
        <v>11.913883706433182</v>
      </c>
      <c r="F80" s="33">
        <f t="shared" si="7"/>
        <v>3.2334678227029505E-2</v>
      </c>
      <c r="G80" s="32"/>
      <c r="H80" s="40">
        <f>'HRQOL scores'!C$14</f>
        <v>0.71567608239599678</v>
      </c>
      <c r="I80" s="37">
        <f t="shared" si="8"/>
        <v>68764</v>
      </c>
      <c r="J80" s="37">
        <f t="shared" si="9"/>
        <v>49212.750129878325</v>
      </c>
      <c r="K80" s="40">
        <f>SUM(J80:J$119)/C80</f>
        <v>8.0458731438464124</v>
      </c>
    </row>
    <row r="81" spans="1:11">
      <c r="A81" s="3">
        <v>76</v>
      </c>
      <c r="B81" s="66" t="s">
        <v>31</v>
      </c>
      <c r="C81" s="63">
        <v>67634</v>
      </c>
      <c r="D81" s="4">
        <f t="shared" si="10"/>
        <v>2397</v>
      </c>
      <c r="E81" s="5">
        <f>SUMPRODUCT(D81:D$119*$A81:$A$119)/C81+0.5-$A81</f>
        <v>11.295280299515639</v>
      </c>
      <c r="F81" s="33">
        <f t="shared" si="7"/>
        <v>3.5440754650028092E-2</v>
      </c>
      <c r="G81" s="32"/>
      <c r="H81" s="40">
        <f>'HRQOL scores'!C$14</f>
        <v>0.71567608239599678</v>
      </c>
      <c r="I81" s="37">
        <f t="shared" si="8"/>
        <v>66435.5</v>
      </c>
      <c r="J81" s="37">
        <f t="shared" si="9"/>
        <v>47546.298372019242</v>
      </c>
      <c r="K81" s="40">
        <f>SUM(J81:J$119)/C81</f>
        <v>7.5870938786131639</v>
      </c>
    </row>
    <row r="82" spans="1:11">
      <c r="A82" s="3">
        <v>77</v>
      </c>
      <c r="B82" s="66" t="s">
        <v>32</v>
      </c>
      <c r="C82" s="63">
        <v>65237</v>
      </c>
      <c r="D82" s="4">
        <f t="shared" si="10"/>
        <v>2540</v>
      </c>
      <c r="E82" s="5">
        <f>SUMPRODUCT(D82:D$119*$A82:$A$119)/C82+0.5-$A82</f>
        <v>10.691930772068645</v>
      </c>
      <c r="F82" s="33">
        <f t="shared" si="7"/>
        <v>3.8934960221959934E-2</v>
      </c>
      <c r="G82" s="32"/>
      <c r="H82" s="40">
        <f>'HRQOL scores'!C$14</f>
        <v>0.71567608239599678</v>
      </c>
      <c r="I82" s="37">
        <f t="shared" si="8"/>
        <v>63967</v>
      </c>
      <c r="J82" s="37">
        <f t="shared" si="9"/>
        <v>45779.651962624725</v>
      </c>
      <c r="K82" s="40">
        <f>SUM(J82:J$119)/C82</f>
        <v>7.1370420009213102</v>
      </c>
    </row>
    <row r="83" spans="1:11">
      <c r="A83" s="3">
        <v>78</v>
      </c>
      <c r="B83" s="66" t="s">
        <v>19</v>
      </c>
      <c r="C83" s="63">
        <v>62697</v>
      </c>
      <c r="D83" s="4">
        <f t="shared" si="10"/>
        <v>2688</v>
      </c>
      <c r="E83" s="5">
        <f>SUMPRODUCT(D83:D$119*$A83:$A$119)/C83+0.5-$A83</f>
        <v>10.104829382226285</v>
      </c>
      <c r="F83" s="33">
        <f t="shared" si="7"/>
        <v>4.2872864730369872E-2</v>
      </c>
      <c r="G83" s="32"/>
      <c r="H83" s="40">
        <f>'HRQOL scores'!C$14</f>
        <v>0.71567608239599678</v>
      </c>
      <c r="I83" s="37">
        <f t="shared" si="8"/>
        <v>61353</v>
      </c>
      <c r="J83" s="37">
        <f t="shared" si="9"/>
        <v>43908.874683241593</v>
      </c>
      <c r="K83" s="40">
        <f>SUM(J83:J$119)/C83</f>
        <v>6.696007098449348</v>
      </c>
    </row>
    <row r="84" spans="1:11">
      <c r="A84" s="3">
        <v>79</v>
      </c>
      <c r="B84" s="72" t="s">
        <v>33</v>
      </c>
      <c r="C84" s="64">
        <v>60009</v>
      </c>
      <c r="D84" s="4">
        <f t="shared" si="10"/>
        <v>2842</v>
      </c>
      <c r="E84" s="5">
        <f>SUMPRODUCT(D84:D$119*$A84:$A$119)/C84+0.5-$A84</f>
        <v>9.5350612037767917</v>
      </c>
      <c r="F84" s="33">
        <f t="shared" si="7"/>
        <v>4.7359562732256826E-2</v>
      </c>
      <c r="G84" s="32"/>
      <c r="H84" s="40">
        <f>'HRQOL scores'!C$14</f>
        <v>0.71567608239599678</v>
      </c>
      <c r="I84" s="37">
        <f t="shared" si="8"/>
        <v>58588</v>
      </c>
      <c r="J84" s="37">
        <f t="shared" si="9"/>
        <v>41930.030315416661</v>
      </c>
      <c r="K84" s="40">
        <f>SUM(J84:J$119)/C84</f>
        <v>6.2642384037100642</v>
      </c>
    </row>
    <row r="85" spans="1:11">
      <c r="A85" s="3">
        <v>80</v>
      </c>
      <c r="B85" s="72" t="s">
        <v>34</v>
      </c>
      <c r="C85" s="63">
        <v>57167</v>
      </c>
      <c r="D85" s="4">
        <f t="shared" si="10"/>
        <v>3001</v>
      </c>
      <c r="E85" s="5">
        <f>SUMPRODUCT(D85:D$119*$A85:$A$119)/C85+0.5-$A85</f>
        <v>8.9842301988462197</v>
      </c>
      <c r="F85" s="33">
        <f t="shared" si="7"/>
        <v>5.2495320726992846E-2</v>
      </c>
      <c r="G85" s="32"/>
      <c r="H85" s="40">
        <f>'HRQOL scores'!C$14</f>
        <v>0.71567608239599678</v>
      </c>
      <c r="I85" s="37">
        <f t="shared" si="8"/>
        <v>55666.5</v>
      </c>
      <c r="J85" s="37">
        <f t="shared" si="9"/>
        <v>39839.182640696752</v>
      </c>
      <c r="K85" s="40">
        <f>SUM(J85:J$119)/C85</f>
        <v>5.8421930843462224</v>
      </c>
    </row>
    <row r="86" spans="1:11">
      <c r="A86" s="3">
        <v>81</v>
      </c>
      <c r="B86" s="72" t="s">
        <v>6</v>
      </c>
      <c r="C86" s="63">
        <v>54166</v>
      </c>
      <c r="D86" s="4">
        <f t="shared" si="10"/>
        <v>3163</v>
      </c>
      <c r="E86" s="5">
        <f>SUMPRODUCT(D86:D$119*$A86:$A$119)/C86+0.5-$A86</f>
        <v>8.4542884425182194</v>
      </c>
      <c r="F86" s="33">
        <f t="shared" si="7"/>
        <v>5.8394564856182843E-2</v>
      </c>
      <c r="G86" s="32"/>
      <c r="H86" s="40">
        <f>'HRQOL scores'!C$14</f>
        <v>0.71567608239599678</v>
      </c>
      <c r="I86" s="37">
        <f t="shared" si="8"/>
        <v>52584.5</v>
      </c>
      <c r="J86" s="37">
        <f t="shared" si="9"/>
        <v>37633.468954752294</v>
      </c>
      <c r="K86" s="40">
        <f>SUM(J86:J$119)/C86</f>
        <v>5.4303708860193431</v>
      </c>
    </row>
    <row r="87" spans="1:11">
      <c r="A87" s="3">
        <v>82</v>
      </c>
      <c r="B87" s="72" t="s">
        <v>48</v>
      </c>
      <c r="C87" s="63">
        <v>51003</v>
      </c>
      <c r="D87" s="4">
        <f t="shared" si="10"/>
        <v>3328</v>
      </c>
      <c r="E87" s="5">
        <f>SUMPRODUCT(D87:D$119*$A87:$A$119)/C87+0.5-$A87</f>
        <v>7.9475812751689432</v>
      </c>
      <c r="F87" s="33">
        <f t="shared" si="7"/>
        <v>6.5251063662921785E-2</v>
      </c>
      <c r="G87" s="32"/>
      <c r="H87" s="40">
        <f>'HRQOL scores'!C$14</f>
        <v>0.71567608239599678</v>
      </c>
      <c r="I87" s="37">
        <f t="shared" si="8"/>
        <v>49339</v>
      </c>
      <c r="J87" s="37">
        <f t="shared" si="9"/>
        <v>35310.742229336087</v>
      </c>
      <c r="K87" s="40">
        <f>SUM(J87:J$119)/C87</f>
        <v>5.0292727968427648</v>
      </c>
    </row>
    <row r="88" spans="1:11">
      <c r="A88" s="3">
        <v>83</v>
      </c>
      <c r="C88" s="63">
        <v>47675</v>
      </c>
      <c r="D88" s="4">
        <f t="shared" si="10"/>
        <v>3496</v>
      </c>
      <c r="E88" s="5">
        <f>SUMPRODUCT(D88:D$119*$A88:$A$119)/C88+0.5-$A88</f>
        <v>7.4674669696369733</v>
      </c>
      <c r="F88" s="33">
        <f t="shared" si="7"/>
        <v>7.3329837441006823E-2</v>
      </c>
      <c r="G88" s="32"/>
      <c r="H88" s="40">
        <f>'HRQOL scores'!C$14</f>
        <v>0.71567608239599678</v>
      </c>
      <c r="I88" s="37">
        <f t="shared" si="8"/>
        <v>45927</v>
      </c>
      <c r="J88" s="37">
        <f t="shared" si="9"/>
        <v>32868.855436200945</v>
      </c>
      <c r="K88" s="40">
        <f>SUM(J88:J$119)/C88</f>
        <v>4.63969078611506</v>
      </c>
    </row>
    <row r="89" spans="1:11">
      <c r="A89" s="3">
        <v>84</v>
      </c>
      <c r="B89" s="6">
        <v>43117</v>
      </c>
      <c r="C89" s="63">
        <v>44179</v>
      </c>
      <c r="D89" s="4">
        <f t="shared" si="10"/>
        <v>3478.621077533222</v>
      </c>
      <c r="E89" s="5">
        <f>SUMPRODUCT(D89:D$119*$A89:$A$119)/C89+0.5-$A89</f>
        <v>7.0188208827144933</v>
      </c>
      <c r="F89" s="33">
        <f t="shared" si="7"/>
        <v>7.8739244381566403E-2</v>
      </c>
      <c r="G89" s="32"/>
      <c r="H89" s="40">
        <f>'HRQOL scores'!C$14</f>
        <v>0.71567608239599678</v>
      </c>
      <c r="I89" s="37">
        <f t="shared" si="8"/>
        <v>42439.689461233385</v>
      </c>
      <c r="J89" s="37">
        <f t="shared" si="9"/>
        <v>30373.070691718181</v>
      </c>
      <c r="K89" s="40">
        <f>SUM(J89:J$119)/C89</f>
        <v>4.2628489280389896</v>
      </c>
    </row>
    <row r="90" spans="1:11">
      <c r="A90" s="3">
        <v>85</v>
      </c>
      <c r="B90" s="6">
        <v>39722</v>
      </c>
      <c r="C90" s="83">
        <f t="shared" ref="C90:C119" si="11">C89*IF(B90=0,0,(B90/B89))</f>
        <v>40700.378922466778</v>
      </c>
      <c r="D90" s="4">
        <f>C90-C91</f>
        <v>3548.2959621494956</v>
      </c>
      <c r="E90" s="5">
        <f>SUMPRODUCT(D90:D$119*$A90:$A$119)/C90+0.5-$A90</f>
        <v>6.5759780474296576</v>
      </c>
      <c r="F90" s="33">
        <f t="shared" si="7"/>
        <v>8.7180907305775018E-2</v>
      </c>
      <c r="G90" s="32"/>
      <c r="H90" s="40">
        <f>'HRQOL scores'!C$15</f>
        <v>0.59016776374446744</v>
      </c>
      <c r="I90" s="37">
        <f t="shared" si="8"/>
        <v>38926.23094139203</v>
      </c>
      <c r="J90" s="37">
        <f t="shared" si="9"/>
        <v>22973.006665682031</v>
      </c>
      <c r="K90" s="40">
        <f>SUM(J90:J$119)/C90</f>
        <v>3.8809302586842591</v>
      </c>
    </row>
    <row r="91" spans="1:11">
      <c r="A91" s="3">
        <v>86</v>
      </c>
      <c r="B91" s="6">
        <v>36259</v>
      </c>
      <c r="C91" s="83">
        <f t="shared" si="11"/>
        <v>37152.082960317282</v>
      </c>
      <c r="D91" s="4">
        <f t="shared" ref="D91:D104" si="12">C91-C92</f>
        <v>3581.0841431453955</v>
      </c>
      <c r="E91" s="5">
        <f>SUMPRODUCT(D91:D$119*$A91:$A$119)/C91+0.5-$A91</f>
        <v>6.1562784412146101</v>
      </c>
      <c r="F91" s="33">
        <f t="shared" si="7"/>
        <v>9.6389861827408357E-2</v>
      </c>
      <c r="G91" s="32"/>
      <c r="H91" s="40">
        <f>'HRQOL scores'!C$15</f>
        <v>0.59016776374446744</v>
      </c>
      <c r="I91" s="37">
        <f t="shared" si="8"/>
        <v>35361.540888744581</v>
      </c>
      <c r="J91" s="37">
        <f t="shared" si="9"/>
        <v>20869.241508868938</v>
      </c>
      <c r="K91" s="40">
        <f>IF(C91=0,0,SUM(J91:J$119)/C91)</f>
        <v>3.6332370806398946</v>
      </c>
    </row>
    <row r="92" spans="1:11">
      <c r="A92" s="3">
        <v>87</v>
      </c>
      <c r="B92" s="6">
        <v>32764</v>
      </c>
      <c r="C92" s="83">
        <f t="shared" si="11"/>
        <v>33570.998817171887</v>
      </c>
      <c r="D92" s="4">
        <f t="shared" si="12"/>
        <v>3571.8624672402984</v>
      </c>
      <c r="E92" s="5">
        <f>SUMPRODUCT(D92:D$119*$A92:$A$119)/C92+0.5-$A92</f>
        <v>5.7596447320229487</v>
      </c>
      <c r="F92" s="33">
        <f t="shared" si="7"/>
        <v>0.10639726529117319</v>
      </c>
      <c r="G92" s="32"/>
      <c r="H92" s="40">
        <f>'HRQOL scores'!C$15</f>
        <v>0.59016776374446744</v>
      </c>
      <c r="I92" s="37">
        <f t="shared" si="8"/>
        <v>31785.06758355174</v>
      </c>
      <c r="J92" s="37">
        <f t="shared" si="9"/>
        <v>18758.522256251494</v>
      </c>
      <c r="K92" s="40">
        <f>IF(C92=0,0,SUM(J92:J$119)/C92)</f>
        <v>3.3991566514605895</v>
      </c>
    </row>
    <row r="93" spans="1:11">
      <c r="A93" s="3">
        <v>88</v>
      </c>
      <c r="B93" s="6">
        <v>29278</v>
      </c>
      <c r="C93" s="83">
        <f t="shared" si="11"/>
        <v>29999.136349931588</v>
      </c>
      <c r="D93" s="4">
        <f t="shared" si="12"/>
        <v>3515.507781153603</v>
      </c>
      <c r="E93" s="5">
        <f>SUMPRODUCT(D93:D$119*$A93:$A$119)/C93+0.5-$A93</f>
        <v>5.3858870141403088</v>
      </c>
      <c r="F93" s="33">
        <f t="shared" si="7"/>
        <v>0.11718696632283615</v>
      </c>
      <c r="G93" s="32"/>
      <c r="H93" s="40">
        <f>'HRQOL scores'!C$15</f>
        <v>0.59016776374446744</v>
      </c>
      <c r="I93" s="37">
        <f t="shared" si="8"/>
        <v>28241.382459354787</v>
      </c>
      <c r="J93" s="37">
        <f t="shared" si="9"/>
        <v>16667.153531089643</v>
      </c>
      <c r="K93" s="40">
        <f>IF(C93=0,0,SUM(J93:J$119)/C93)</f>
        <v>3.1785768949155551</v>
      </c>
    </row>
    <row r="94" spans="1:11">
      <c r="A94" s="3">
        <v>89</v>
      </c>
      <c r="B94" s="6">
        <v>25847</v>
      </c>
      <c r="C94" s="83">
        <f t="shared" si="11"/>
        <v>26483.628568777985</v>
      </c>
      <c r="D94" s="4">
        <f t="shared" si="12"/>
        <v>3410.9954542291925</v>
      </c>
      <c r="E94" s="5">
        <f>SUMPRODUCT(D94:D$119*$A94:$A$119)/C94+0.5-$A94</f>
        <v>5.034452741130508</v>
      </c>
      <c r="F94" s="33">
        <f t="shared" si="7"/>
        <v>0.12879637868998339</v>
      </c>
      <c r="G94" s="32"/>
      <c r="H94" s="40">
        <f>'HRQOL scores'!C$15</f>
        <v>0.59016776374446744</v>
      </c>
      <c r="I94" s="37">
        <f t="shared" si="8"/>
        <v>24778.130841663391</v>
      </c>
      <c r="J94" s="37">
        <f t="shared" si="9"/>
        <v>14623.254068592303</v>
      </c>
      <c r="K94" s="40">
        <f>IF(C94=0,0,SUM(J94:J$119)/C94)</f>
        <v>2.9711717159101911</v>
      </c>
    </row>
    <row r="95" spans="1:11">
      <c r="A95" s="3">
        <v>90</v>
      </c>
      <c r="B95" s="6">
        <v>22518</v>
      </c>
      <c r="C95" s="83">
        <f t="shared" si="11"/>
        <v>23072.633114548793</v>
      </c>
      <c r="D95" s="4">
        <f t="shared" si="12"/>
        <v>3259.3501171231801</v>
      </c>
      <c r="E95" s="5">
        <f>SUMPRODUCT(D95:D$119*$A95:$A$119)/C95+0.5-$A95</f>
        <v>4.7048139266364757</v>
      </c>
      <c r="F95" s="33">
        <f t="shared" si="7"/>
        <v>0.1412647659650059</v>
      </c>
      <c r="G95" s="32"/>
      <c r="H95" s="40">
        <f>'HRQOL scores'!C$15</f>
        <v>0.59016776374446744</v>
      </c>
      <c r="I95" s="37">
        <f t="shared" si="8"/>
        <v>21442.958055987205</v>
      </c>
      <c r="J95" s="37">
        <f t="shared" si="9"/>
        <v>12654.942603968382</v>
      </c>
      <c r="K95" s="40">
        <f>IF(C95=0,0,SUM(J95:J$119)/C95)</f>
        <v>2.776629513916872</v>
      </c>
    </row>
    <row r="96" spans="1:11">
      <c r="A96" s="3">
        <v>91</v>
      </c>
      <c r="B96" s="6">
        <v>19337</v>
      </c>
      <c r="C96" s="83">
        <f t="shared" si="11"/>
        <v>19813.282997425613</v>
      </c>
      <c r="D96" s="4">
        <f t="shared" si="12"/>
        <v>3064.6702924600504</v>
      </c>
      <c r="E96" s="5">
        <f>SUMPRODUCT(D96:D$119*$A96:$A$119)/C96+0.5-$A96</f>
        <v>4.3965196255882404</v>
      </c>
      <c r="F96" s="33">
        <f t="shared" si="7"/>
        <v>0.15467756115219525</v>
      </c>
      <c r="G96" s="32"/>
      <c r="H96" s="40">
        <f>'HRQOL scores'!C$15</f>
        <v>0.59016776374446744</v>
      </c>
      <c r="I96" s="37">
        <f t="shared" si="8"/>
        <v>18280.947851195589</v>
      </c>
      <c r="J96" s="37">
        <f t="shared" si="9"/>
        <v>10788.826112469329</v>
      </c>
      <c r="K96" s="40">
        <f>IF(C96=0,0,SUM(J96:J$119)/C96)</f>
        <v>2.5946841556920814</v>
      </c>
    </row>
    <row r="97" spans="1:11">
      <c r="A97" s="3">
        <v>92</v>
      </c>
      <c r="B97" s="6">
        <v>16346</v>
      </c>
      <c r="C97" s="83">
        <f t="shared" si="11"/>
        <v>16748.612704965562</v>
      </c>
      <c r="D97" s="4">
        <f t="shared" si="12"/>
        <v>2830.0298722081789</v>
      </c>
      <c r="E97" s="5">
        <f>SUMPRODUCT(D97:D$119*$A97:$A$119)/C97+0.5-$A97</f>
        <v>4.1095069130062143</v>
      </c>
      <c r="F97" s="33">
        <f t="shared" si="7"/>
        <v>0.16897100208001961</v>
      </c>
      <c r="G97" s="32"/>
      <c r="H97" s="40">
        <f>'HRQOL scores'!C$15</f>
        <v>0.59016776374446744</v>
      </c>
      <c r="I97" s="37">
        <f t="shared" si="8"/>
        <v>15333.597768861473</v>
      </c>
      <c r="J97" s="37">
        <f t="shared" si="9"/>
        <v>9049.3951054061308</v>
      </c>
      <c r="K97" s="40">
        <f>IF(C97=0,0,SUM(J97:J$119)/C97)</f>
        <v>2.4252985049413227</v>
      </c>
    </row>
    <row r="98" spans="1:11">
      <c r="A98" s="3">
        <v>93</v>
      </c>
      <c r="B98" s="6">
        <v>13584</v>
      </c>
      <c r="C98" s="83">
        <f t="shared" si="11"/>
        <v>13918.582832757384</v>
      </c>
      <c r="D98" s="4">
        <f t="shared" si="12"/>
        <v>2563.6259016165313</v>
      </c>
      <c r="E98" s="5">
        <f>SUMPRODUCT(D98:D$119*$A98:$A$119)/C98+0.5-$A98</f>
        <v>3.8434187279151786</v>
      </c>
      <c r="F98" s="33">
        <f t="shared" si="7"/>
        <v>0.18418727915194341</v>
      </c>
      <c r="G98" s="32"/>
      <c r="H98" s="40">
        <f>'HRQOL scores'!C$15</f>
        <v>0.59016776374446744</v>
      </c>
      <c r="I98" s="37">
        <f t="shared" si="8"/>
        <v>12636.769881949118</v>
      </c>
      <c r="J98" s="37">
        <f t="shared" si="9"/>
        <v>7457.8142221833486</v>
      </c>
      <c r="K98" s="40">
        <f>IF(C98=0,0,SUM(J98:J$119)/C98)</f>
        <v>2.2682618357873165</v>
      </c>
    </row>
    <row r="99" spans="1:11">
      <c r="A99" s="3">
        <v>94</v>
      </c>
      <c r="B99" s="6">
        <v>11082</v>
      </c>
      <c r="C99" s="83">
        <f t="shared" si="11"/>
        <v>11354.956931140852</v>
      </c>
      <c r="D99" s="4">
        <f t="shared" si="12"/>
        <v>2274.6800565902086</v>
      </c>
      <c r="E99" s="5">
        <f>SUMPRODUCT(D99:D$119*$A99:$A$119)/C99+0.5-$A99</f>
        <v>3.5982674607471523</v>
      </c>
      <c r="F99" s="33">
        <f t="shared" si="7"/>
        <v>0.20032485110990794</v>
      </c>
      <c r="G99" s="32"/>
      <c r="H99" s="40">
        <f>'HRQOL scores'!C$15</f>
        <v>0.59016776374446744</v>
      </c>
      <c r="I99" s="37">
        <f t="shared" si="8"/>
        <v>10217.616902845748</v>
      </c>
      <c r="J99" s="37">
        <f t="shared" si="9"/>
        <v>6030.1081183501465</v>
      </c>
      <c r="K99" s="40">
        <f>IF(C99=0,0,SUM(J99:J$119)/C99)</f>
        <v>2.1235814606636332</v>
      </c>
    </row>
    <row r="100" spans="1:11">
      <c r="A100" s="3">
        <v>95</v>
      </c>
      <c r="B100" s="6">
        <v>8862</v>
      </c>
      <c r="C100" s="83">
        <f t="shared" si="11"/>
        <v>9080.2768745506437</v>
      </c>
      <c r="D100" s="4">
        <f t="shared" si="12"/>
        <v>1968.3154904098155</v>
      </c>
      <c r="E100" s="5">
        <f>SUMPRODUCT(D100:D$119*$A100:$A$119)/C100+0.5-$A100</f>
        <v>3.374407582938403</v>
      </c>
      <c r="F100" s="33">
        <f t="shared" si="7"/>
        <v>0.21676822387722861</v>
      </c>
      <c r="G100" s="32"/>
      <c r="H100" s="40">
        <f>'HRQOL scores'!C$15</f>
        <v>0.59016776374446744</v>
      </c>
      <c r="I100" s="37">
        <f t="shared" si="8"/>
        <v>8096.1191293457359</v>
      </c>
      <c r="J100" s="37">
        <f t="shared" si="9"/>
        <v>4778.0685215747781</v>
      </c>
      <c r="K100" s="40">
        <f>IF(C100=0,0,SUM(J100:J$119)/C100)</f>
        <v>1.9914665771851225</v>
      </c>
    </row>
    <row r="101" spans="1:11">
      <c r="A101" s="3">
        <v>96</v>
      </c>
      <c r="B101" s="6">
        <v>6941</v>
      </c>
      <c r="C101" s="83">
        <f t="shared" si="11"/>
        <v>7111.9613841408282</v>
      </c>
      <c r="D101" s="4">
        <f t="shared" si="12"/>
        <v>1659.9016629171792</v>
      </c>
      <c r="E101" s="5">
        <f>SUMPRODUCT(D101:D$119*$A101:$A$119)/C101+0.5-$A101</f>
        <v>3.1699322864140811</v>
      </c>
      <c r="F101" s="33">
        <f t="shared" ref="F101:F117" si="13">D101/C101</f>
        <v>0.23339576429909234</v>
      </c>
      <c r="G101" s="32"/>
      <c r="H101" s="40">
        <f>'HRQOL scores'!C$15</f>
        <v>0.59016776374446744</v>
      </c>
      <c r="I101" s="37">
        <f t="shared" ref="I101:I119" si="14">(D101*0.5+C102)</f>
        <v>6282.010552682239</v>
      </c>
      <c r="J101" s="37">
        <f t="shared" ref="J101:J119" si="15">I101*H101</f>
        <v>3707.4401196956228</v>
      </c>
      <c r="K101" s="40">
        <f>IF(C101=0,0,SUM(J101:J$119)/C101)</f>
        <v>1.8707918486943731</v>
      </c>
    </row>
    <row r="102" spans="1:11">
      <c r="A102" s="3">
        <v>97</v>
      </c>
      <c r="B102" s="6">
        <v>5321</v>
      </c>
      <c r="C102" s="83">
        <f t="shared" si="11"/>
        <v>5452.0597212236489</v>
      </c>
      <c r="D102" s="4">
        <f t="shared" si="12"/>
        <v>1363.7834032980036</v>
      </c>
      <c r="E102" s="5">
        <f>SUMPRODUCT(D102:D$119*$A102:$A$119)/C102+0.5-$A102</f>
        <v>2.9828039842135183</v>
      </c>
      <c r="F102" s="33">
        <f t="shared" si="13"/>
        <v>0.25014095094906974</v>
      </c>
      <c r="G102" s="32"/>
      <c r="H102" s="40">
        <f>'HRQOL scores'!C$15</f>
        <v>0.59016776374446744</v>
      </c>
      <c r="I102" s="37">
        <f t="shared" si="14"/>
        <v>4770.1680195746467</v>
      </c>
      <c r="J102" s="37">
        <f t="shared" si="15"/>
        <v>2815.1993927977442</v>
      </c>
      <c r="K102" s="40">
        <f>IF(C102=0,0,SUM(J102:J$119)/C102)</f>
        <v>1.7603547570513651</v>
      </c>
    </row>
    <row r="103" spans="1:11">
      <c r="A103" s="3">
        <v>98</v>
      </c>
      <c r="B103" s="6">
        <v>3990</v>
      </c>
      <c r="C103" s="83">
        <f t="shared" si="11"/>
        <v>4088.2763179256453</v>
      </c>
      <c r="D103" s="4">
        <f t="shared" si="12"/>
        <v>1089.1823874573838</v>
      </c>
      <c r="E103" s="5">
        <f>SUMPRODUCT(D103:D$119*$A103:$A$119)/C103+0.5-$A103</f>
        <v>2.8110275689222988</v>
      </c>
      <c r="F103" s="33">
        <f t="shared" si="13"/>
        <v>0.26641604010025066</v>
      </c>
      <c r="G103" s="32"/>
      <c r="H103" s="40">
        <f>'HRQOL scores'!C$15</f>
        <v>0.59016776374446744</v>
      </c>
      <c r="I103" s="37">
        <f t="shared" si="14"/>
        <v>3543.6851241969534</v>
      </c>
      <c r="J103" s="37">
        <f t="shared" si="15"/>
        <v>2091.3687251618512</v>
      </c>
      <c r="K103" s="40">
        <f>IF(C103=0,0,SUM(J103:J$119)/C103)</f>
        <v>1.658977854174924</v>
      </c>
    </row>
    <row r="104" spans="1:11">
      <c r="A104" s="3">
        <v>99</v>
      </c>
      <c r="B104" s="6">
        <v>2927</v>
      </c>
      <c r="C104" s="83">
        <f t="shared" si="11"/>
        <v>2999.0939304682615</v>
      </c>
      <c r="D104" s="4">
        <f t="shared" si="12"/>
        <v>846.34492195653684</v>
      </c>
      <c r="E104" s="5">
        <f>SUMPRODUCT(D104:D$119*$A104:$A$119)/C104+0.5-$A104</f>
        <v>2.6503245644004068</v>
      </c>
      <c r="F104" s="33">
        <f t="shared" si="13"/>
        <v>0.28220020498804227</v>
      </c>
      <c r="G104" s="32"/>
      <c r="H104" s="40">
        <f>'HRQOL scores'!C$15</f>
        <v>0.59016776374446744</v>
      </c>
      <c r="I104" s="37">
        <f t="shared" si="14"/>
        <v>2575.9214694899929</v>
      </c>
      <c r="J104" s="37">
        <f t="shared" si="15"/>
        <v>1520.2258132302716</v>
      </c>
      <c r="K104" s="40">
        <f>IF(C104=0,0,SUM(J104:J$119)/C104)</f>
        <v>1.5641361213692202</v>
      </c>
    </row>
    <row r="105" spans="1:11">
      <c r="A105" s="3">
        <v>100</v>
      </c>
      <c r="B105" s="6">
        <v>2101</v>
      </c>
      <c r="C105" s="83">
        <f t="shared" si="11"/>
        <v>2152.7490085117247</v>
      </c>
      <c r="D105" s="4">
        <f t="shared" si="10"/>
        <v>644.49268270055904</v>
      </c>
      <c r="E105" s="5">
        <f>SUMPRODUCT(D105:D$119*$A105:$A$119)/C105+0.5-$A105</f>
        <v>2.4957163255592718</v>
      </c>
      <c r="F105" s="33">
        <f t="shared" si="13"/>
        <v>0.299381247025226</v>
      </c>
      <c r="G105" s="32"/>
      <c r="H105" s="40">
        <f>'HRQOL scores'!C$15</f>
        <v>0.59016776374446744</v>
      </c>
      <c r="I105" s="37">
        <f t="shared" si="14"/>
        <v>1830.5026671614451</v>
      </c>
      <c r="J105" s="37">
        <f t="shared" si="15"/>
        <v>1080.3036656069532</v>
      </c>
      <c r="K105" s="40">
        <f>IF(C105=0,0,SUM(J105:J$119)/C105)</f>
        <v>1.4728913227958664</v>
      </c>
    </row>
    <row r="106" spans="1:11">
      <c r="A106" s="3">
        <v>101</v>
      </c>
      <c r="B106" s="6">
        <v>1472</v>
      </c>
      <c r="C106" s="83">
        <f t="shared" si="11"/>
        <v>1508.2563258111657</v>
      </c>
      <c r="D106" s="4">
        <f t="shared" si="10"/>
        <v>478.5025164088413</v>
      </c>
      <c r="E106" s="5">
        <f>SUMPRODUCT(D106:D$119*$A106:$A$119)/C106+0.5-$A106</f>
        <v>2.3485054347826377</v>
      </c>
      <c r="F106" s="33">
        <f t="shared" si="13"/>
        <v>0.3172554347826087</v>
      </c>
      <c r="G106" s="32"/>
      <c r="H106" s="40">
        <f>'HRQOL scores'!C$15</f>
        <v>0.59016776374446744</v>
      </c>
      <c r="I106" s="37">
        <f t="shared" si="14"/>
        <v>1269.0050676067449</v>
      </c>
      <c r="J106" s="37">
        <f t="shared" si="15"/>
        <v>748.92588292986932</v>
      </c>
      <c r="K106" s="40">
        <f>IF(C106=0,0,SUM(J106:J$119)/C106)</f>
        <v>1.3860122005873801</v>
      </c>
    </row>
    <row r="107" spans="1:11">
      <c r="A107" s="3">
        <v>102</v>
      </c>
      <c r="B107" s="6">
        <v>1005</v>
      </c>
      <c r="C107" s="83">
        <f t="shared" si="11"/>
        <v>1029.7538094023244</v>
      </c>
      <c r="D107" s="4">
        <f t="shared" si="10"/>
        <v>346.32516176913987</v>
      </c>
      <c r="E107" s="5">
        <f>SUMPRODUCT(D107:D$119*$A107:$A$119)/C107+0.5-$A107</f>
        <v>2.2074626865671547</v>
      </c>
      <c r="F107" s="33">
        <f t="shared" si="13"/>
        <v>0.33631840796019896</v>
      </c>
      <c r="G107" s="32"/>
      <c r="H107" s="40">
        <f>'HRQOL scores'!C$15</f>
        <v>0.59016776374446744</v>
      </c>
      <c r="I107" s="37">
        <f t="shared" si="14"/>
        <v>856.59122851775442</v>
      </c>
      <c r="J107" s="37">
        <f t="shared" si="15"/>
        <v>505.53252977744921</v>
      </c>
      <c r="K107" s="40">
        <f>IF(C107=0,0,SUM(J107:J$119)/C107)</f>
        <v>1.3027733172806977</v>
      </c>
    </row>
    <row r="108" spans="1:11">
      <c r="A108" s="3">
        <v>103</v>
      </c>
      <c r="B108" s="6">
        <v>667</v>
      </c>
      <c r="C108" s="83">
        <f t="shared" si="11"/>
        <v>683.42864763318448</v>
      </c>
      <c r="D108" s="4">
        <f t="shared" si="10"/>
        <v>243.86209615696839</v>
      </c>
      <c r="E108" s="5">
        <f>SUMPRODUCT(D108:D$119*$A108:$A$119)/C108+0.5-$A108</f>
        <v>2.072713643178389</v>
      </c>
      <c r="F108" s="33">
        <f t="shared" si="13"/>
        <v>0.3568215892053973</v>
      </c>
      <c r="G108" s="32"/>
      <c r="H108" s="40">
        <f>'HRQOL scores'!C$15</f>
        <v>0.59016776374446744</v>
      </c>
      <c r="I108" s="37">
        <f t="shared" si="14"/>
        <v>561.49759955470029</v>
      </c>
      <c r="J108" s="37">
        <f t="shared" si="15"/>
        <v>331.37778267708393</v>
      </c>
      <c r="K108" s="40">
        <f>IF(C108=0,0,SUM(J108:J$119)/C108)</f>
        <v>1.2232487756772505</v>
      </c>
    </row>
    <row r="109" spans="1:11">
      <c r="A109" s="3">
        <v>104</v>
      </c>
      <c r="B109" s="6">
        <v>429</v>
      </c>
      <c r="C109" s="83">
        <f t="shared" si="11"/>
        <v>439.56655147621609</v>
      </c>
      <c r="D109" s="4">
        <f t="shared" si="10"/>
        <v>165.99016629171797</v>
      </c>
      <c r="E109" s="5">
        <f>SUMPRODUCT(D109:D$119*$A109:$A$119)/C109+0.5-$A109</f>
        <v>1.9452214452214349</v>
      </c>
      <c r="F109" s="33">
        <f t="shared" si="13"/>
        <v>0.37762237762237766</v>
      </c>
      <c r="G109" s="32"/>
      <c r="H109" s="40">
        <f>'HRQOL scores'!C$15</f>
        <v>0.59016776374446744</v>
      </c>
      <c r="I109" s="37">
        <f t="shared" si="14"/>
        <v>356.57146833035711</v>
      </c>
      <c r="J109" s="37">
        <f t="shared" si="15"/>
        <v>210.43698607960806</v>
      </c>
      <c r="K109" s="40">
        <f>IF(C109=0,0,SUM(J109:J$119)/C109)</f>
        <v>1.1480069903141217</v>
      </c>
    </row>
    <row r="110" spans="1:11">
      <c r="A110" s="3">
        <v>105</v>
      </c>
      <c r="B110" s="6">
        <v>267</v>
      </c>
      <c r="C110" s="83">
        <f t="shared" si="11"/>
        <v>273.57638518449812</v>
      </c>
      <c r="D110" s="4">
        <f t="shared" si="10"/>
        <v>109.63548020502358</v>
      </c>
      <c r="E110" s="5">
        <f>SUMPRODUCT(D110:D$119*$A110:$A$119)/C110+0.5-$A110</f>
        <v>1.8220973782771495</v>
      </c>
      <c r="F110" s="33">
        <f t="shared" si="13"/>
        <v>0.40074906367041196</v>
      </c>
      <c r="G110" s="32"/>
      <c r="H110" s="40">
        <f>'HRQOL scores'!C$15</f>
        <v>0.59016776374446744</v>
      </c>
      <c r="I110" s="37">
        <f t="shared" si="14"/>
        <v>218.75864508198634</v>
      </c>
      <c r="J110" s="37">
        <f t="shared" si="15"/>
        <v>129.10430036780554</v>
      </c>
      <c r="K110" s="40">
        <f>IF(C110=0,0,SUM(J110:J$119)/C110)</f>
        <v>1.0753431350624851</v>
      </c>
    </row>
    <row r="111" spans="1:11">
      <c r="A111" s="3">
        <v>106</v>
      </c>
      <c r="B111" s="6">
        <v>160</v>
      </c>
      <c r="C111" s="83">
        <f t="shared" si="11"/>
        <v>163.94090497947454</v>
      </c>
      <c r="D111" s="4">
        <f t="shared" si="10"/>
        <v>69.674884616276685</v>
      </c>
      <c r="E111" s="5">
        <f>SUMPRODUCT(D111:D$119*$A111:$A$119)/C111+0.5-$A111</f>
        <v>1.7062499999999829</v>
      </c>
      <c r="F111" s="33">
        <f t="shared" si="13"/>
        <v>0.42500000000000004</v>
      </c>
      <c r="G111" s="32"/>
      <c r="H111" s="40">
        <f>'HRQOL scores'!C$15</f>
        <v>0.59016776374446744</v>
      </c>
      <c r="I111" s="37">
        <f t="shared" si="14"/>
        <v>129.10346267133619</v>
      </c>
      <c r="J111" s="37">
        <f t="shared" si="15"/>
        <v>76.192701856409812</v>
      </c>
      <c r="K111" s="40">
        <f>IF(C111=0,0,SUM(J111:J$119)/C111)</f>
        <v>1.0069737468889974</v>
      </c>
    </row>
    <row r="112" spans="1:11">
      <c r="A112" s="3">
        <v>107</v>
      </c>
      <c r="B112" s="6">
        <v>92</v>
      </c>
      <c r="C112" s="83">
        <f t="shared" si="11"/>
        <v>94.266020363197853</v>
      </c>
      <c r="D112" s="4">
        <f t="shared" si="10"/>
        <v>42.009856900990343</v>
      </c>
      <c r="E112" s="5">
        <f>SUMPRODUCT(D112:D$119*$A112:$A$119)/C112+0.5-$A112</f>
        <v>1.5978260869565304</v>
      </c>
      <c r="F112" s="33">
        <f t="shared" si="13"/>
        <v>0.4456521739130434</v>
      </c>
      <c r="G112" s="32"/>
      <c r="H112" s="40">
        <f>'HRQOL scores'!C$15</f>
        <v>0.59016776374446744</v>
      </c>
      <c r="I112" s="37">
        <f t="shared" si="14"/>
        <v>73.261091912702682</v>
      </c>
      <c r="J112" s="37">
        <f t="shared" si="15"/>
        <v>43.236334783597634</v>
      </c>
      <c r="K112" s="40">
        <f>IF(C112=0,0,SUM(J112:J$119)/C112)</f>
        <v>0.94298544859170363</v>
      </c>
    </row>
    <row r="113" spans="1:11">
      <c r="A113" s="3">
        <v>108</v>
      </c>
      <c r="B113" s="6">
        <v>51</v>
      </c>
      <c r="C113" s="83">
        <f t="shared" si="11"/>
        <v>52.25616346220751</v>
      </c>
      <c r="D113" s="4">
        <f t="shared" si="10"/>
        <v>24.591135746921182</v>
      </c>
      <c r="E113" s="5">
        <f>SUMPRODUCT(D113:D$119*$A113:$A$119)/C113+0.5-$A113</f>
        <v>1.4803921568627345</v>
      </c>
      <c r="F113" s="33">
        <f t="shared" si="13"/>
        <v>0.47058823529411764</v>
      </c>
      <c r="G113" s="32"/>
      <c r="H113" s="40">
        <f>'HRQOL scores'!C$15</f>
        <v>0.59016776374446744</v>
      </c>
      <c r="I113" s="37">
        <f t="shared" si="14"/>
        <v>39.960595588746919</v>
      </c>
      <c r="J113" s="37">
        <f t="shared" si="15"/>
        <v>23.5834553365078</v>
      </c>
      <c r="K113" s="40">
        <f>IF(C113=0,0,SUM(J113:J$119)/C113)</f>
        <v>0.87367972868053501</v>
      </c>
    </row>
    <row r="114" spans="1:11">
      <c r="A114" s="3">
        <v>109</v>
      </c>
      <c r="B114" s="6">
        <v>27</v>
      </c>
      <c r="C114" s="83">
        <f t="shared" si="11"/>
        <v>27.665027715286328</v>
      </c>
      <c r="D114" s="4">
        <f t="shared" si="10"/>
        <v>14.344829185704024</v>
      </c>
      <c r="E114" s="5">
        <f>SUMPRODUCT(D114:D$119*$A114:$A$119)/C114+0.5-$A114</f>
        <v>1.3518518518518476</v>
      </c>
      <c r="F114" s="33">
        <f t="shared" si="13"/>
        <v>0.5185185185185186</v>
      </c>
      <c r="G114" s="32"/>
      <c r="H114" s="40">
        <f>'HRQOL scores'!C$15</f>
        <v>0.59016776374446744</v>
      </c>
      <c r="I114" s="37">
        <f t="shared" si="14"/>
        <v>20.492613122434317</v>
      </c>
      <c r="J114" s="37">
        <f t="shared" si="15"/>
        <v>12.094079659747589</v>
      </c>
      <c r="K114" s="40">
        <f>IF(C114=0,0,SUM(J114:J$119)/C114)</f>
        <v>0.79781938432122457</v>
      </c>
    </row>
    <row r="115" spans="1:11">
      <c r="A115" s="3">
        <v>110</v>
      </c>
      <c r="B115" s="6">
        <v>13</v>
      </c>
      <c r="C115" s="83">
        <f t="shared" si="11"/>
        <v>13.320198529582305</v>
      </c>
      <c r="D115" s="4">
        <f t="shared" si="10"/>
        <v>7.17241459285201</v>
      </c>
      <c r="E115" s="5">
        <f>SUMPRODUCT(D115:D$119*$A115:$A$119)/C115+0.5-$A115</f>
        <v>1.2692307692307878</v>
      </c>
      <c r="F115" s="33">
        <f t="shared" si="13"/>
        <v>0.53846153846153844</v>
      </c>
      <c r="G115" s="32"/>
      <c r="H115" s="40">
        <f>'HRQOL scores'!C$15</f>
        <v>0.59016776374446744</v>
      </c>
      <c r="I115" s="37">
        <f t="shared" si="14"/>
        <v>9.7339912331562992</v>
      </c>
      <c r="J115" s="37">
        <f t="shared" si="15"/>
        <v>5.7446878383801039</v>
      </c>
      <c r="K115" s="40">
        <f>IF(C115=0,0,SUM(J115:J$119)/C115)</f>
        <v>0.74905908475259331</v>
      </c>
    </row>
    <row r="116" spans="1:11">
      <c r="A116" s="3">
        <v>111</v>
      </c>
      <c r="B116" s="6">
        <v>6</v>
      </c>
      <c r="C116" s="83">
        <f t="shared" si="11"/>
        <v>6.1477839367302947</v>
      </c>
      <c r="D116" s="4">
        <f t="shared" si="10"/>
        <v>3.0738919683651473</v>
      </c>
      <c r="E116" s="5">
        <f>SUMPRODUCT(D116:D$119*$A116:$A$119)/C116+0.5-$A116</f>
        <v>1.1666666666666572</v>
      </c>
      <c r="F116" s="33">
        <f t="shared" si="13"/>
        <v>0.5</v>
      </c>
      <c r="G116" s="32"/>
      <c r="H116" s="40">
        <f>'HRQOL scores'!C$15</f>
        <v>0.59016776374446744</v>
      </c>
      <c r="I116" s="37">
        <f t="shared" si="14"/>
        <v>4.6108379525477208</v>
      </c>
      <c r="J116" s="37">
        <f t="shared" si="15"/>
        <v>2.7211679234432071</v>
      </c>
      <c r="K116" s="40">
        <f>IF(C116=0,0,SUM(J116:J$119)/C116)</f>
        <v>0.68852905770187867</v>
      </c>
    </row>
    <row r="117" spans="1:11">
      <c r="A117" s="3">
        <v>112</v>
      </c>
      <c r="B117" s="6">
        <v>3</v>
      </c>
      <c r="C117" s="83">
        <f t="shared" si="11"/>
        <v>3.0738919683651473</v>
      </c>
      <c r="D117" s="4">
        <f t="shared" si="10"/>
        <v>2.0492613122434316</v>
      </c>
      <c r="E117" s="5">
        <f>SUMPRODUCT(D117:D$119*$A117:$A$119)/C117+0.5-$A117</f>
        <v>0.8333333333333286</v>
      </c>
      <c r="F117" s="33">
        <f t="shared" si="13"/>
        <v>0.66666666666666663</v>
      </c>
      <c r="G117" s="32"/>
      <c r="H117" s="40">
        <f>'HRQOL scores'!C$15</f>
        <v>0.59016776374446744</v>
      </c>
      <c r="I117" s="37">
        <f t="shared" si="14"/>
        <v>2.0492613122434316</v>
      </c>
      <c r="J117" s="37">
        <f t="shared" si="15"/>
        <v>1.2094079659747587</v>
      </c>
      <c r="K117" s="40">
        <f>IF(C117=0,0,SUM(J117:J$119)/C117)</f>
        <v>0.49180646978705617</v>
      </c>
    </row>
    <row r="118" spans="1:11">
      <c r="A118" s="3">
        <v>113</v>
      </c>
      <c r="B118" s="6">
        <v>1</v>
      </c>
      <c r="C118" s="83">
        <f t="shared" si="11"/>
        <v>1.0246306561217158</v>
      </c>
      <c r="D118" s="4">
        <f t="shared" si="10"/>
        <v>1.0246306561217158</v>
      </c>
      <c r="E118" s="16">
        <f>IF(C118=0,0,SUMPRODUCT(D118:D$119*$A118:$A$119)/C118+0.5-$A118)</f>
        <v>0.5</v>
      </c>
      <c r="F118" s="33">
        <f>IF(D118=0,0,D118/C118)</f>
        <v>1</v>
      </c>
      <c r="G118" s="32"/>
      <c r="H118" s="40">
        <f>'HRQOL scores'!C$15</f>
        <v>0.59016776374446744</v>
      </c>
      <c r="I118" s="37">
        <f t="shared" si="14"/>
        <v>0.51231532806085789</v>
      </c>
      <c r="J118" s="37">
        <f t="shared" si="15"/>
        <v>0.30235199149368969</v>
      </c>
      <c r="K118" s="40">
        <f>IF(C118=0,0,SUM(J118:J$119)/C118)</f>
        <v>0.29508388187223372</v>
      </c>
    </row>
    <row r="119" spans="1:11">
      <c r="A119" s="3">
        <v>114</v>
      </c>
      <c r="B119" s="6">
        <v>0</v>
      </c>
      <c r="C119" s="83">
        <f t="shared" si="11"/>
        <v>0</v>
      </c>
      <c r="D119" s="4">
        <f t="shared" si="10"/>
        <v>0</v>
      </c>
      <c r="E119" s="16">
        <f>IF(C119=0,0,(SUMPRODUCT(D119:D$119*$A119:$A$119))/C119+0.5-$A119)</f>
        <v>0</v>
      </c>
      <c r="F119" s="33">
        <f>IF(C119=0,0,D119/C119)</f>
        <v>0</v>
      </c>
      <c r="G119" s="32"/>
      <c r="H119" s="40">
        <f>'HRQOL scores'!C$15</f>
        <v>0.59016776374446744</v>
      </c>
      <c r="I119" s="37">
        <f t="shared" si="14"/>
        <v>0</v>
      </c>
      <c r="J119" s="37">
        <f t="shared" si="15"/>
        <v>0</v>
      </c>
      <c r="K119" s="40">
        <f>IF(C119=0,0,SUM(J119:J$119)/C119)</f>
        <v>0</v>
      </c>
    </row>
    <row r="121" spans="1:11">
      <c r="D121" s="19"/>
      <c r="E121" s="19"/>
    </row>
  </sheetData>
  <phoneticPr fontId="5" type="noConversion"/>
  <pageMargins left="0.17" right="0.18" top="1" bottom="1" header="0.5" footer="0.5"/>
  <pageSetup orientation="portrait" horizontalDpi="4294967292" verticalDpi="4294967292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4"/>
  <sheetViews>
    <sheetView topLeftCell="A89" workbookViewId="0">
      <selection activeCell="B20" sqref="B20:B129"/>
    </sheetView>
  </sheetViews>
  <sheetFormatPr defaultColWidth="8.85546875" defaultRowHeight="12.75"/>
  <cols>
    <col min="1" max="1" width="9.140625" style="59" customWidth="1"/>
    <col min="2" max="2" width="6.7109375" style="59" customWidth="1"/>
    <col min="3" max="3" width="9.85546875" style="59" customWidth="1"/>
    <col min="4" max="5" width="9.140625" style="59" customWidth="1"/>
    <col min="6" max="6" width="9.140625" style="8" customWidth="1"/>
    <col min="7" max="7" width="5.85546875" style="59" customWidth="1"/>
    <col min="8" max="8" width="12.85546875" style="59" customWidth="1"/>
    <col min="9" max="9" width="8.85546875" style="59"/>
    <col min="10" max="10" width="9.140625" style="59" customWidth="1"/>
    <col min="11" max="11" width="13" style="67" customWidth="1"/>
    <col min="12" max="56" width="8.42578125" style="59" customWidth="1"/>
    <col min="57" max="58" width="12.140625" style="59" customWidth="1"/>
    <col min="59" max="59" width="9.140625" style="59" customWidth="1"/>
    <col min="60" max="60" width="10" style="59" customWidth="1"/>
    <col min="61" max="61" width="8.42578125" style="59" customWidth="1"/>
    <col min="62" max="63" width="12.140625" style="59" customWidth="1"/>
    <col min="64" max="64" width="9.140625" style="59" customWidth="1"/>
    <col min="65" max="65" width="10" style="59" customWidth="1"/>
    <col min="66" max="66" width="8.42578125" style="59" customWidth="1"/>
    <col min="67" max="68" width="12.140625" style="59" customWidth="1"/>
    <col min="69" max="69" width="9.140625" style="59" customWidth="1"/>
    <col min="70" max="70" width="10" style="59" customWidth="1"/>
    <col min="71" max="71" width="8.42578125" style="59" customWidth="1"/>
    <col min="72" max="73" width="12.140625" style="59" customWidth="1"/>
    <col min="74" max="74" width="9.140625" style="59" customWidth="1"/>
    <col min="75" max="75" width="10" style="59" customWidth="1"/>
    <col min="76" max="76" width="8.42578125" style="59" customWidth="1"/>
    <col min="77" max="78" width="12.140625" style="59" customWidth="1"/>
    <col min="79" max="79" width="9.140625" style="59" customWidth="1"/>
    <col min="80" max="80" width="10" style="59" customWidth="1"/>
    <col min="81" max="81" width="8.42578125" style="59" customWidth="1"/>
    <col min="82" max="83" width="12.140625" style="59" customWidth="1"/>
    <col min="84" max="84" width="9.140625" style="59" customWidth="1"/>
    <col min="85" max="85" width="10" style="59" customWidth="1"/>
    <col min="86" max="86" width="8.42578125" style="59" customWidth="1"/>
    <col min="87" max="88" width="12.140625" style="59" customWidth="1"/>
    <col min="89" max="89" width="9.140625" style="59" customWidth="1"/>
    <col min="90" max="90" width="10" style="59" customWidth="1"/>
    <col min="91" max="91" width="8.42578125" style="59" customWidth="1"/>
    <col min="92" max="93" width="12.140625" style="59" customWidth="1"/>
    <col min="94" max="94" width="9.140625" style="59" customWidth="1"/>
    <col min="95" max="95" width="10" style="59" customWidth="1"/>
    <col min="96" max="96" width="8.42578125" style="59" customWidth="1"/>
    <col min="97" max="98" width="12.140625" style="59" customWidth="1"/>
    <col min="99" max="99" width="9.140625" style="59" customWidth="1"/>
    <col min="100" max="100" width="10" style="59" customWidth="1"/>
    <col min="101" max="101" width="8.42578125" style="59" customWidth="1"/>
    <col min="102" max="103" width="12.140625" style="59" customWidth="1"/>
    <col min="104" max="104" width="9.140625" style="59" customWidth="1"/>
    <col min="105" max="105" width="10" style="59" customWidth="1"/>
    <col min="106" max="106" width="8.42578125" style="59" customWidth="1"/>
    <col min="107" max="108" width="12.140625" style="59" customWidth="1"/>
    <col min="109" max="109" width="9.140625" style="59" customWidth="1"/>
    <col min="110" max="110" width="10" style="59" customWidth="1"/>
    <col min="111" max="111" width="8.42578125" style="59" customWidth="1"/>
    <col min="112" max="113" width="12.140625" style="59" customWidth="1"/>
    <col min="114" max="114" width="9.140625" style="59" customWidth="1"/>
    <col min="115" max="115" width="10" style="59" customWidth="1"/>
    <col min="116" max="119" width="8.42578125" style="59" customWidth="1"/>
    <col min="120" max="120" width="18.140625" style="59" customWidth="1"/>
    <col min="121" max="121" width="8.42578125" style="59" customWidth="1"/>
    <col min="122" max="122" width="12.140625" style="59" customWidth="1"/>
    <col min="123" max="123" width="3.140625" style="59" customWidth="1"/>
    <col min="124" max="124" width="9.140625" style="59" customWidth="1"/>
    <col min="125" max="125" width="7.7109375" style="59" customWidth="1"/>
    <col min="126" max="126" width="10.7109375" style="59" customWidth="1"/>
    <col min="127" max="129" width="9.140625" style="59" customWidth="1"/>
    <col min="130" max="130" width="8.85546875" style="59"/>
    <col min="131" max="131" width="12.140625" style="59" customWidth="1"/>
    <col min="132" max="132" width="2.7109375" style="59" customWidth="1"/>
    <col min="133" max="133" width="9.140625" style="59" customWidth="1"/>
    <col min="134" max="134" width="6.7109375" style="59" customWidth="1"/>
    <col min="135" max="135" width="11.140625" style="59" customWidth="1"/>
    <col min="136" max="138" width="9.140625" style="59" customWidth="1"/>
    <col min="139" max="139" width="10" style="59" customWidth="1"/>
    <col min="140" max="140" width="12.140625" style="59" customWidth="1"/>
    <col min="141" max="141" width="8.85546875" style="59"/>
    <col min="142" max="142" width="9.140625" style="59" customWidth="1"/>
    <col min="143" max="143" width="6.7109375" style="59" customWidth="1"/>
    <col min="144" max="144" width="10.42578125" style="59" customWidth="1"/>
    <col min="145" max="147" width="9.140625" style="59" customWidth="1"/>
    <col min="148" max="148" width="8.85546875" style="59"/>
    <col min="149" max="149" width="12.140625" style="59" customWidth="1"/>
    <col min="150" max="150" width="2.7109375" style="59" customWidth="1"/>
    <col min="151" max="151" width="9.140625" style="59" customWidth="1"/>
    <col min="152" max="152" width="6.7109375" style="59" customWidth="1"/>
    <col min="153" max="153" width="10.42578125" style="59" customWidth="1"/>
    <col min="154" max="156" width="9.140625" style="59" customWidth="1"/>
    <col min="157" max="157" width="10" style="59" customWidth="1"/>
    <col min="158" max="158" width="12.140625" style="59" customWidth="1"/>
    <col min="159" max="159" width="8.85546875" style="59"/>
    <col min="160" max="160" width="9.140625" style="59" customWidth="1"/>
    <col min="161" max="161" width="6.7109375" style="59" customWidth="1"/>
    <col min="162" max="162" width="10.85546875" style="59" customWidth="1"/>
    <col min="163" max="165" width="9.140625" style="59" customWidth="1"/>
    <col min="166" max="166" width="8.85546875" style="59"/>
    <col min="167" max="167" width="12.140625" style="59" customWidth="1"/>
    <col min="168" max="168" width="2.7109375" style="59" customWidth="1"/>
    <col min="169" max="169" width="9.140625" style="59" customWidth="1"/>
    <col min="170" max="170" width="6.7109375" style="59" customWidth="1"/>
    <col min="171" max="171" width="11.42578125" style="59" customWidth="1"/>
    <col min="172" max="174" width="9.140625" style="59" customWidth="1"/>
    <col min="175" max="175" width="10" style="59" customWidth="1"/>
    <col min="176" max="176" width="12.140625" style="59" customWidth="1"/>
    <col min="177" max="16384" width="8.85546875" style="59"/>
  </cols>
  <sheetData>
    <row r="1" spans="1:11">
      <c r="A1" t="s">
        <v>55</v>
      </c>
      <c r="C1" s="62"/>
      <c r="D1" s="9"/>
    </row>
    <row r="2" spans="1:11" s="66" customFormat="1">
      <c r="C2" s="62"/>
      <c r="D2" s="9"/>
      <c r="F2" s="8"/>
      <c r="K2" s="67"/>
    </row>
    <row r="3" spans="1:11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59" t="s">
        <v>16</v>
      </c>
      <c r="J3" s="34"/>
      <c r="K3" s="67" t="s">
        <v>28</v>
      </c>
    </row>
    <row r="4" spans="1:11">
      <c r="A4" s="60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</row>
    <row r="5" spans="1:11">
      <c r="A5" s="60">
        <v>0</v>
      </c>
      <c r="B5" s="9"/>
      <c r="C5" s="88">
        <v>100000</v>
      </c>
      <c r="D5" s="28">
        <f t="shared" ref="D5:D68" si="0">C5-C6</f>
        <v>508</v>
      </c>
      <c r="E5" s="31">
        <f>SUMPRODUCT(D5:D$119*$A5:$A$119)/C5+0.5-$A5</f>
        <v>80.772532811127363</v>
      </c>
      <c r="F5" s="33">
        <f t="shared" ref="F5:F68" si="1">D5/C5</f>
        <v>5.0800000000000003E-3</v>
      </c>
      <c r="G5" s="50"/>
      <c r="H5" s="40">
        <f>'HRQOL scores'!L$6</f>
        <v>0.91722694996493603</v>
      </c>
      <c r="I5" s="37">
        <f t="shared" ref="I5:I36" si="2">(D5*0.5+C6)</f>
        <v>99746</v>
      </c>
      <c r="J5" s="37">
        <f t="shared" ref="J5:J36" si="3">I5*H5</f>
        <v>91489.719351202511</v>
      </c>
      <c r="K5" s="40">
        <f>SUM(J5:J$119)/C5</f>
        <v>66.653412835158051</v>
      </c>
    </row>
    <row r="6" spans="1:11">
      <c r="A6" s="60">
        <v>1</v>
      </c>
      <c r="C6" s="88">
        <v>99492</v>
      </c>
      <c r="D6" s="28">
        <f t="shared" si="0"/>
        <v>40</v>
      </c>
      <c r="E6" s="31">
        <f>SUMPRODUCT(D6:D$119*$A6:$A$119)/C6+0.5-$A6</f>
        <v>80.18239940007976</v>
      </c>
      <c r="F6" s="33">
        <f t="shared" si="1"/>
        <v>4.0204237526635306E-4</v>
      </c>
      <c r="G6" s="32"/>
      <c r="H6" s="40">
        <f>'HRQOL scores'!L$6</f>
        <v>0.91722694996493603</v>
      </c>
      <c r="I6" s="37">
        <f t="shared" si="2"/>
        <v>99472</v>
      </c>
      <c r="J6" s="37">
        <f t="shared" si="3"/>
        <v>91238.399166912117</v>
      </c>
      <c r="K6" s="40">
        <f>SUM(J6:J$119)/C6</f>
        <v>66.074172437629173</v>
      </c>
    </row>
    <row r="7" spans="1:11">
      <c r="A7" s="60">
        <v>2</v>
      </c>
      <c r="C7" s="88">
        <v>99452</v>
      </c>
      <c r="D7" s="28">
        <f t="shared" si="0"/>
        <v>22</v>
      </c>
      <c r="E7" s="31">
        <f>SUMPRODUCT(D7:D$119*$A7:$A$119)/C7+0.5-$A7</f>
        <v>79.214447986091145</v>
      </c>
      <c r="F7" s="33">
        <f t="shared" si="1"/>
        <v>2.2121224309214495E-4</v>
      </c>
      <c r="G7" s="32"/>
      <c r="H7" s="40">
        <f>'HRQOL scores'!L$6</f>
        <v>0.91722694996493603</v>
      </c>
      <c r="I7" s="37">
        <f t="shared" si="2"/>
        <v>99441</v>
      </c>
      <c r="J7" s="37">
        <f t="shared" si="3"/>
        <v>91209.965131463206</v>
      </c>
      <c r="K7" s="40">
        <f>SUM(J7:J$119)/C7</f>
        <v>65.183336333082195</v>
      </c>
    </row>
    <row r="8" spans="1:11">
      <c r="A8" s="60">
        <v>3</v>
      </c>
      <c r="C8" s="88">
        <v>99430</v>
      </c>
      <c r="D8" s="28">
        <f t="shared" si="0"/>
        <v>18</v>
      </c>
      <c r="E8" s="31">
        <f>SUMPRODUCT(D8:D$119*$A8:$A$119)/C8+0.5-$A8</f>
        <v>78.231864438426385</v>
      </c>
      <c r="F8" s="33">
        <f t="shared" si="1"/>
        <v>1.8103188172583726E-4</v>
      </c>
      <c r="G8" s="32"/>
      <c r="H8" s="40">
        <f>'HRQOL scores'!L$6</f>
        <v>0.91722694996493603</v>
      </c>
      <c r="I8" s="37">
        <f t="shared" si="2"/>
        <v>99421</v>
      </c>
      <c r="J8" s="37">
        <f t="shared" si="3"/>
        <v>91191.620592463907</v>
      </c>
      <c r="K8" s="40">
        <f>SUM(J8:J$119)/C8</f>
        <v>64.28043045224004</v>
      </c>
    </row>
    <row r="9" spans="1:11">
      <c r="A9" s="60">
        <v>4</v>
      </c>
      <c r="C9" s="88">
        <v>99412</v>
      </c>
      <c r="D9" s="28">
        <f t="shared" si="0"/>
        <v>12</v>
      </c>
      <c r="E9" s="31">
        <f>SUMPRODUCT(D9:D$119*$A9:$A$119)/C9+0.5-$A9</f>
        <v>77.245938932047807</v>
      </c>
      <c r="F9" s="33">
        <f t="shared" si="1"/>
        <v>1.2070977346799179E-4</v>
      </c>
      <c r="G9" s="32"/>
      <c r="H9" s="40">
        <f>'HRQOL scores'!L$6</f>
        <v>0.91722694996493603</v>
      </c>
      <c r="I9" s="37">
        <f t="shared" si="2"/>
        <v>99406</v>
      </c>
      <c r="J9" s="37">
        <f t="shared" si="3"/>
        <v>91177.862188214436</v>
      </c>
      <c r="K9" s="40">
        <f>SUM(J9:J$119)/C9</f>
        <v>63.374759377879563</v>
      </c>
    </row>
    <row r="10" spans="1:11">
      <c r="A10" s="60">
        <v>5</v>
      </c>
      <c r="C10" s="88">
        <v>99400</v>
      </c>
      <c r="D10" s="28">
        <f t="shared" si="0"/>
        <v>13</v>
      </c>
      <c r="E10" s="31">
        <f>SUMPRODUCT(D10:D$119*$A10:$A$119)/C10+0.5-$A10</f>
        <v>76.255204035339403</v>
      </c>
      <c r="F10" s="33">
        <f t="shared" si="1"/>
        <v>1.3078470824949697E-4</v>
      </c>
      <c r="G10" s="32"/>
      <c r="H10" s="40">
        <f>'HRQOL scores'!L$7</f>
        <v>0.90788968571865103</v>
      </c>
      <c r="I10" s="37">
        <f t="shared" si="2"/>
        <v>99393.5</v>
      </c>
      <c r="J10" s="37">
        <f t="shared" si="3"/>
        <v>90238.333477476743</v>
      </c>
      <c r="K10" s="40">
        <f>SUM(J10:J$119)/C10</f>
        <v>62.465127938486404</v>
      </c>
    </row>
    <row r="11" spans="1:11">
      <c r="A11" s="60">
        <v>6</v>
      </c>
      <c r="C11" s="88">
        <v>99387</v>
      </c>
      <c r="D11" s="28">
        <f t="shared" si="0"/>
        <v>13</v>
      </c>
      <c r="E11" s="31">
        <f>SUMPRODUCT(D11:D$119*$A11:$A$119)/C11+0.5-$A11</f>
        <v>75.265112953532508</v>
      </c>
      <c r="F11" s="33">
        <f t="shared" si="1"/>
        <v>1.3080181512672683E-4</v>
      </c>
      <c r="G11" s="32"/>
      <c r="H11" s="40">
        <f>'HRQOL scores'!L$7</f>
        <v>0.90788968571865103</v>
      </c>
      <c r="I11" s="37">
        <f t="shared" si="2"/>
        <v>99380.5</v>
      </c>
      <c r="J11" s="37">
        <f t="shared" si="3"/>
        <v>90226.530911562397</v>
      </c>
      <c r="K11" s="40">
        <f>SUM(J11:J$119)/C11</f>
        <v>61.565349428074818</v>
      </c>
    </row>
    <row r="12" spans="1:11">
      <c r="A12" s="60">
        <v>7</v>
      </c>
      <c r="C12" s="88">
        <v>99374</v>
      </c>
      <c r="D12" s="28">
        <f t="shared" si="0"/>
        <v>12</v>
      </c>
      <c r="E12" s="31">
        <f>SUMPRODUCT(D12:D$119*$A12:$A$119)/C12+0.5-$A12</f>
        <v>74.274893645347234</v>
      </c>
      <c r="F12" s="33">
        <f t="shared" si="1"/>
        <v>1.2075593213516614E-4</v>
      </c>
      <c r="G12" s="32"/>
      <c r="H12" s="40">
        <f>'HRQOL scores'!L$7</f>
        <v>0.90788968571865103</v>
      </c>
      <c r="I12" s="37">
        <f t="shared" si="2"/>
        <v>99368</v>
      </c>
      <c r="J12" s="37">
        <f t="shared" si="3"/>
        <v>90215.18229049092</v>
      </c>
      <c r="K12" s="40">
        <f>SUM(J12:J$119)/C12</f>
        <v>60.665454270699669</v>
      </c>
    </row>
    <row r="13" spans="1:11">
      <c r="A13" s="60">
        <v>8</v>
      </c>
      <c r="C13" s="88">
        <v>99362</v>
      </c>
      <c r="D13" s="28">
        <f t="shared" si="0"/>
        <v>11</v>
      </c>
      <c r="E13" s="31">
        <f>SUMPRODUCT(D13:D$119*$A13:$A$119)/C13+0.5-$A13</f>
        <v>73.283803477312617</v>
      </c>
      <c r="F13" s="33">
        <f t="shared" si="1"/>
        <v>1.1070630623377146E-4</v>
      </c>
      <c r="G13" s="32"/>
      <c r="H13" s="40">
        <f>'HRQOL scores'!L$7</f>
        <v>0.90788968571865103</v>
      </c>
      <c r="I13" s="37">
        <f t="shared" si="2"/>
        <v>99356.5</v>
      </c>
      <c r="J13" s="37">
        <f t="shared" si="3"/>
        <v>90204.741559105154</v>
      </c>
      <c r="K13" s="40">
        <f>SUM(J13:J$119)/C13</f>
        <v>59.764836360037222</v>
      </c>
    </row>
    <row r="14" spans="1:11">
      <c r="A14" s="60">
        <v>9</v>
      </c>
      <c r="C14" s="88">
        <v>99351</v>
      </c>
      <c r="D14" s="28">
        <f t="shared" si="0"/>
        <v>10</v>
      </c>
      <c r="E14" s="31">
        <f>SUMPRODUCT(D14:D$119*$A14:$A$119)/C14+0.5-$A14</f>
        <v>72.291861995478016</v>
      </c>
      <c r="F14" s="33">
        <f t="shared" si="1"/>
        <v>1.006532395245141E-4</v>
      </c>
      <c r="G14" s="32"/>
      <c r="H14" s="40">
        <f>'HRQOL scores'!L$7</f>
        <v>0.90788968571865103</v>
      </c>
      <c r="I14" s="37">
        <f t="shared" si="2"/>
        <v>99346</v>
      </c>
      <c r="J14" s="37">
        <f t="shared" si="3"/>
        <v>90195.208717405112</v>
      </c>
      <c r="K14" s="40">
        <f>SUM(J14:J$119)/C14</f>
        <v>58.863513491025891</v>
      </c>
    </row>
    <row r="15" spans="1:11">
      <c r="A15" s="60">
        <v>10</v>
      </c>
      <c r="C15" s="88">
        <v>99341</v>
      </c>
      <c r="D15" s="28">
        <f t="shared" si="0"/>
        <v>9</v>
      </c>
      <c r="E15" s="31">
        <f>SUMPRODUCT(D15:D$119*$A15:$A$119)/C15+0.5-$A15</f>
        <v>71.299088806361283</v>
      </c>
      <c r="F15" s="90">
        <f t="shared" si="1"/>
        <v>9.0597034457072111E-5</v>
      </c>
      <c r="G15" s="32"/>
      <c r="H15" s="40">
        <f>'HRQOL scores'!L$7</f>
        <v>0.90788968571865103</v>
      </c>
      <c r="I15" s="37">
        <f t="shared" si="2"/>
        <v>99336.5</v>
      </c>
      <c r="J15" s="37">
        <f t="shared" si="3"/>
        <v>90186.58376539078</v>
      </c>
      <c r="K15" s="40">
        <f>SUM(J15:J$119)/C15</f>
        <v>57.961503509422165</v>
      </c>
    </row>
    <row r="16" spans="1:11">
      <c r="A16" s="60">
        <v>11</v>
      </c>
      <c r="C16" s="88">
        <v>99332</v>
      </c>
      <c r="D16" s="28">
        <f t="shared" si="0"/>
        <v>9</v>
      </c>
      <c r="E16" s="31">
        <f>SUMPRODUCT(D16:D$119*$A16:$A$119)/C16+0.5-$A16</f>
        <v>70.305503575008416</v>
      </c>
      <c r="F16" s="90">
        <f t="shared" si="1"/>
        <v>9.0605243023396292E-5</v>
      </c>
      <c r="G16" s="32"/>
      <c r="H16" s="40">
        <f>'HRQOL scores'!L$7</f>
        <v>0.90788968571865103</v>
      </c>
      <c r="I16" s="37">
        <f t="shared" si="2"/>
        <v>99327.5</v>
      </c>
      <c r="J16" s="37">
        <f t="shared" si="3"/>
        <v>90178.412758219303</v>
      </c>
      <c r="K16" s="40">
        <f>SUM(J16:J$119)/C16</f>
        <v>57.058824310032179</v>
      </c>
    </row>
    <row r="17" spans="1:11">
      <c r="A17" s="60">
        <v>12</v>
      </c>
      <c r="C17" s="88">
        <v>99323</v>
      </c>
      <c r="D17" s="28">
        <f t="shared" si="0"/>
        <v>10</v>
      </c>
      <c r="E17" s="31">
        <f>SUMPRODUCT(D17:D$119*$A17:$A$119)/C17+0.5-$A17</f>
        <v>69.311828892731157</v>
      </c>
      <c r="F17" s="33">
        <f t="shared" si="1"/>
        <v>1.0068161453037061E-4</v>
      </c>
      <c r="G17" s="32"/>
      <c r="H17" s="40">
        <f>'HRQOL scores'!L$7</f>
        <v>0.90788968571865103</v>
      </c>
      <c r="I17" s="37">
        <f t="shared" si="2"/>
        <v>99318</v>
      </c>
      <c r="J17" s="37">
        <f t="shared" si="3"/>
        <v>90169.787806204986</v>
      </c>
      <c r="K17" s="40">
        <f>SUM(J17:J$119)/C17</f>
        <v>56.156063787903079</v>
      </c>
    </row>
    <row r="18" spans="1:11">
      <c r="A18" s="60">
        <v>13</v>
      </c>
      <c r="C18" s="88">
        <v>99313</v>
      </c>
      <c r="D18" s="28">
        <f t="shared" si="0"/>
        <v>15</v>
      </c>
      <c r="E18" s="31">
        <f>SUMPRODUCT(D18:D$119*$A18:$A$119)/C18+0.5-$A18</f>
        <v>68.318757676363987</v>
      </c>
      <c r="F18" s="33">
        <f t="shared" si="1"/>
        <v>1.5103762850784893E-4</v>
      </c>
      <c r="G18" s="32"/>
      <c r="H18" s="40">
        <f>'HRQOL scores'!L$7</f>
        <v>0.90788968571865103</v>
      </c>
      <c r="I18" s="37">
        <f t="shared" si="2"/>
        <v>99305.5</v>
      </c>
      <c r="J18" s="37">
        <f t="shared" si="3"/>
        <v>90158.439185133495</v>
      </c>
      <c r="K18" s="40">
        <f>SUM(J18:J$119)/C18</f>
        <v>55.253782846149981</v>
      </c>
    </row>
    <row r="19" spans="1:11">
      <c r="A19" s="60">
        <v>14</v>
      </c>
      <c r="C19" s="88">
        <v>99298</v>
      </c>
      <c r="D19" s="28">
        <f t="shared" si="0"/>
        <v>21</v>
      </c>
      <c r="E19" s="31">
        <f>SUMPRODUCT(D19:D$119*$A19:$A$119)/C19+0.5-$A19</f>
        <v>67.329002408031741</v>
      </c>
      <c r="F19" s="33">
        <f t="shared" si="1"/>
        <v>2.1148462204676833E-4</v>
      </c>
      <c r="G19" s="32"/>
      <c r="H19" s="40">
        <f>'HRQOL scores'!L$7</f>
        <v>0.90788968571865103</v>
      </c>
      <c r="I19" s="37">
        <f t="shared" si="2"/>
        <v>99287.5</v>
      </c>
      <c r="J19" s="37">
        <f t="shared" si="3"/>
        <v>90142.09717079057</v>
      </c>
      <c r="K19" s="40">
        <f>SUM(J19:J$119)/C19</f>
        <v>54.354171248308703</v>
      </c>
    </row>
    <row r="20" spans="1:11">
      <c r="A20" s="60">
        <v>15</v>
      </c>
      <c r="C20" s="88">
        <v>99277</v>
      </c>
      <c r="D20" s="28">
        <f t="shared" si="0"/>
        <v>27</v>
      </c>
      <c r="E20" s="31">
        <f>SUMPRODUCT(D20:D$119*$A20:$A$119)/C20+0.5-$A20</f>
        <v>66.343138703956967</v>
      </c>
      <c r="F20" s="33">
        <f t="shared" si="1"/>
        <v>2.7196631646806411E-4</v>
      </c>
      <c r="G20" s="32"/>
      <c r="H20" s="40">
        <f>'HRQOL scores'!L$8</f>
        <v>0.86952820758981419</v>
      </c>
      <c r="I20" s="37">
        <f t="shared" si="2"/>
        <v>99263.5</v>
      </c>
      <c r="J20" s="37">
        <f t="shared" si="3"/>
        <v>86312.413234091524</v>
      </c>
      <c r="K20" s="40">
        <f>SUM(J20:J$119)/C20</f>
        <v>53.457683042837374</v>
      </c>
    </row>
    <row r="21" spans="1:11">
      <c r="A21" s="60">
        <v>16</v>
      </c>
      <c r="C21" s="88">
        <v>99250</v>
      </c>
      <c r="D21" s="28">
        <f t="shared" si="0"/>
        <v>33</v>
      </c>
      <c r="E21" s="31">
        <f>SUMPRODUCT(D21:D$119*$A21:$A$119)/C21+0.5-$A21</f>
        <v>65.361050691312201</v>
      </c>
      <c r="F21" s="33">
        <f t="shared" si="1"/>
        <v>3.3249370277078086E-4</v>
      </c>
      <c r="G21" s="32"/>
      <c r="H21" s="40">
        <f>'HRQOL scores'!L$8</f>
        <v>0.86952820758981419</v>
      </c>
      <c r="I21" s="37">
        <f t="shared" si="2"/>
        <v>99233.5</v>
      </c>
      <c r="J21" s="37">
        <f t="shared" si="3"/>
        <v>86286.327387863828</v>
      </c>
      <c r="K21" s="40">
        <f>SUM(J21:J$119)/C21</f>
        <v>52.602579206142828</v>
      </c>
    </row>
    <row r="22" spans="1:11">
      <c r="A22" s="60">
        <v>17</v>
      </c>
      <c r="C22" s="88">
        <v>99217</v>
      </c>
      <c r="D22" s="28">
        <f t="shared" si="0"/>
        <v>37</v>
      </c>
      <c r="E22" s="31">
        <f>SUMPRODUCT(D22:D$119*$A22:$A$119)/C22+0.5-$A22</f>
        <v>64.382623755130027</v>
      </c>
      <c r="F22" s="33">
        <f t="shared" si="1"/>
        <v>3.7291996331273875E-4</v>
      </c>
      <c r="G22" s="32"/>
      <c r="H22" s="40">
        <f>'HRQOL scores'!L$8</f>
        <v>0.86952820758981419</v>
      </c>
      <c r="I22" s="37">
        <f t="shared" si="2"/>
        <v>99198.5</v>
      </c>
      <c r="J22" s="37">
        <f t="shared" si="3"/>
        <v>86255.893900598181</v>
      </c>
      <c r="K22" s="40">
        <f>SUM(J22:J$119)/C22</f>
        <v>51.750402237739621</v>
      </c>
    </row>
    <row r="23" spans="1:11">
      <c r="A23" s="60">
        <v>18</v>
      </c>
      <c r="C23" s="88">
        <v>99180</v>
      </c>
      <c r="D23" s="28">
        <f t="shared" si="0"/>
        <v>40</v>
      </c>
      <c r="E23" s="31">
        <f>SUMPRODUCT(D23:D$119*$A23:$A$119)/C23+0.5-$A23</f>
        <v>63.406455748263113</v>
      </c>
      <c r="F23" s="33">
        <f t="shared" si="1"/>
        <v>4.0330711837063924E-4</v>
      </c>
      <c r="G23" s="32"/>
      <c r="H23" s="40">
        <f>'HRQOL scores'!L$8</f>
        <v>0.86952820758981419</v>
      </c>
      <c r="I23" s="37">
        <f t="shared" si="2"/>
        <v>99160</v>
      </c>
      <c r="J23" s="37">
        <f t="shared" si="3"/>
        <v>86222.417064605979</v>
      </c>
      <c r="K23" s="40">
        <f>SUM(J23:J$119)/C23</f>
        <v>50.900017795132229</v>
      </c>
    </row>
    <row r="24" spans="1:11">
      <c r="A24" s="60">
        <v>19</v>
      </c>
      <c r="C24" s="88">
        <v>99140</v>
      </c>
      <c r="D24" s="28">
        <f t="shared" si="0"/>
        <v>41</v>
      </c>
      <c r="E24" s="31">
        <f>SUMPRODUCT(D24:D$119*$A24:$A$119)/C24+0.5-$A24</f>
        <v>62.431836605938429</v>
      </c>
      <c r="F24" s="33">
        <f t="shared" si="1"/>
        <v>4.1355658664514829E-4</v>
      </c>
      <c r="G24" s="32"/>
      <c r="H24" s="40">
        <f>'HRQOL scores'!L$8</f>
        <v>0.86952820758981419</v>
      </c>
      <c r="I24" s="37">
        <f t="shared" si="2"/>
        <v>99119.5</v>
      </c>
      <c r="J24" s="37">
        <f t="shared" si="3"/>
        <v>86187.201172198591</v>
      </c>
      <c r="K24" s="40">
        <f>SUM(J24:J$119)/C24</f>
        <v>50.050850795406582</v>
      </c>
    </row>
    <row r="25" spans="1:11">
      <c r="A25" s="60">
        <v>20</v>
      </c>
      <c r="C25" s="88">
        <v>99099</v>
      </c>
      <c r="D25" s="28">
        <f t="shared" si="0"/>
        <v>43</v>
      </c>
      <c r="E25" s="31">
        <f>SUMPRODUCT(D25:D$119*$A25:$A$119)/C25+0.5-$A25</f>
        <v>61.457459521415316</v>
      </c>
      <c r="F25" s="33">
        <f t="shared" si="1"/>
        <v>4.3390952481861571E-4</v>
      </c>
      <c r="G25" s="32"/>
      <c r="H25" s="40">
        <f>'HRQOL scores'!L$8</f>
        <v>0.86952820758981419</v>
      </c>
      <c r="I25" s="37">
        <f t="shared" si="2"/>
        <v>99077.5</v>
      </c>
      <c r="J25" s="37">
        <f t="shared" si="3"/>
        <v>86150.68098747982</v>
      </c>
      <c r="K25" s="40">
        <f>SUM(J25:J$119)/C25</f>
        <v>49.201850136574635</v>
      </c>
    </row>
    <row r="26" spans="1:11">
      <c r="A26" s="60">
        <v>21</v>
      </c>
      <c r="C26" s="88">
        <v>99056</v>
      </c>
      <c r="D26" s="28">
        <f t="shared" si="0"/>
        <v>45</v>
      </c>
      <c r="E26" s="31">
        <f>SUMPRODUCT(D26:D$119*$A26:$A$119)/C26+0.5-$A26</f>
        <v>60.483921025609106</v>
      </c>
      <c r="F26" s="33">
        <f t="shared" si="1"/>
        <v>4.5428848328218381E-4</v>
      </c>
      <c r="G26" s="32"/>
      <c r="H26" s="40">
        <f>'HRQOL scores'!L$8</f>
        <v>0.86952820758981419</v>
      </c>
      <c r="I26" s="37">
        <f t="shared" si="2"/>
        <v>99033.5</v>
      </c>
      <c r="J26" s="37">
        <f t="shared" si="3"/>
        <v>86112.421746345863</v>
      </c>
      <c r="K26" s="40">
        <f>SUM(J26:J$119)/C26</f>
        <v>48.353491617841726</v>
      </c>
    </row>
    <row r="27" spans="1:11">
      <c r="A27" s="60">
        <v>22</v>
      </c>
      <c r="C27" s="88">
        <v>99011</v>
      </c>
      <c r="D27" s="28">
        <f t="shared" si="0"/>
        <v>47</v>
      </c>
      <c r="E27" s="31">
        <f>SUMPRODUCT(D27:D$119*$A27:$A$119)/C27+0.5-$A27</f>
        <v>59.511183415102721</v>
      </c>
      <c r="F27" s="33">
        <f t="shared" si="1"/>
        <v>4.7469473088848716E-4</v>
      </c>
      <c r="G27" s="32"/>
      <c r="H27" s="40">
        <f>'HRQOL scores'!L$8</f>
        <v>0.86952820758981419</v>
      </c>
      <c r="I27" s="37">
        <f t="shared" si="2"/>
        <v>98987.5</v>
      </c>
      <c r="J27" s="37">
        <f t="shared" si="3"/>
        <v>86072.423448796733</v>
      </c>
      <c r="K27" s="40">
        <f>SUM(J27:J$119)/C27</f>
        <v>47.505742230162141</v>
      </c>
    </row>
    <row r="28" spans="1:11">
      <c r="A28" s="60">
        <v>23</v>
      </c>
      <c r="C28" s="88">
        <v>98964</v>
      </c>
      <c r="D28" s="28">
        <f t="shared" si="0"/>
        <v>47</v>
      </c>
      <c r="E28" s="31">
        <f>SUMPRODUCT(D28:D$119*$A28:$A$119)/C28+0.5-$A28</f>
        <v>58.539209016538706</v>
      </c>
      <c r="F28" s="33">
        <f t="shared" si="1"/>
        <v>4.7492017299219917E-4</v>
      </c>
      <c r="G28" s="32"/>
      <c r="H28" s="40">
        <f>'HRQOL scores'!L$8</f>
        <v>0.86952820758981419</v>
      </c>
      <c r="I28" s="37">
        <f t="shared" si="2"/>
        <v>98940.5</v>
      </c>
      <c r="J28" s="37">
        <f t="shared" si="3"/>
        <v>86031.555623040011</v>
      </c>
      <c r="K28" s="40">
        <f>SUM(J28:J$119)/C28</f>
        <v>46.658568979647015</v>
      </c>
    </row>
    <row r="29" spans="1:11">
      <c r="A29" s="60">
        <v>24</v>
      </c>
      <c r="C29" s="88">
        <v>98917</v>
      </c>
      <c r="D29" s="28">
        <f t="shared" si="0"/>
        <v>49</v>
      </c>
      <c r="E29" s="31">
        <f>SUMPRODUCT(D29:D$119*$A29:$A$119)/C29+0.5-$A29</f>
        <v>57.566786104640613</v>
      </c>
      <c r="F29" s="33">
        <f t="shared" si="1"/>
        <v>4.953648007925837E-4</v>
      </c>
      <c r="G29" s="32"/>
      <c r="H29" s="40">
        <f>'HRQOL scores'!L$8</f>
        <v>0.86952820758981419</v>
      </c>
      <c r="I29" s="37">
        <f t="shared" si="2"/>
        <v>98892.5</v>
      </c>
      <c r="J29" s="37">
        <f t="shared" si="3"/>
        <v>85989.818269075695</v>
      </c>
      <c r="K29" s="40">
        <f>SUM(J29:J$119)/C29</f>
        <v>45.811003820159812</v>
      </c>
    </row>
    <row r="30" spans="1:11">
      <c r="A30" s="60">
        <v>25</v>
      </c>
      <c r="C30" s="88">
        <v>98868</v>
      </c>
      <c r="D30" s="28">
        <f t="shared" si="0"/>
        <v>49</v>
      </c>
      <c r="E30" s="31">
        <f>SUMPRODUCT(D30:D$119*$A30:$A$119)/C30+0.5-$A30</f>
        <v>56.595068992118144</v>
      </c>
      <c r="F30" s="33">
        <f t="shared" si="1"/>
        <v>4.9561030869442089E-4</v>
      </c>
      <c r="G30" s="32"/>
      <c r="H30" s="40">
        <f>'HRQOL scores'!L$9</f>
        <v>0.84059989014723002</v>
      </c>
      <c r="I30" s="37">
        <f t="shared" si="2"/>
        <v>98843.5</v>
      </c>
      <c r="J30" s="37">
        <f t="shared" si="3"/>
        <v>83087.835241767738</v>
      </c>
      <c r="K30" s="40">
        <f>SUM(J30:J$119)/C30</f>
        <v>44.963964544743213</v>
      </c>
    </row>
    <row r="31" spans="1:11">
      <c r="A31" s="60">
        <v>26</v>
      </c>
      <c r="C31" s="88">
        <v>98819</v>
      </c>
      <c r="D31" s="28">
        <f t="shared" si="0"/>
        <v>51</v>
      </c>
      <c r="E31" s="31">
        <f>SUMPRODUCT(D31:D$119*$A31:$A$119)/C31+0.5-$A31</f>
        <v>55.622884072017897</v>
      </c>
      <c r="F31" s="33">
        <f t="shared" si="1"/>
        <v>5.1609508292939615E-4</v>
      </c>
      <c r="G31" s="32"/>
      <c r="H31" s="40">
        <f>'HRQOL scores'!L$9</f>
        <v>0.84059989014723002</v>
      </c>
      <c r="I31" s="37">
        <f t="shared" si="2"/>
        <v>98793.5</v>
      </c>
      <c r="J31" s="37">
        <f t="shared" si="3"/>
        <v>83045.805247260374</v>
      </c>
      <c r="K31" s="40">
        <f>SUM(J31:J$119)/C31</f>
        <v>44.145451900625432</v>
      </c>
    </row>
    <row r="32" spans="1:11">
      <c r="A32" s="60">
        <v>27</v>
      </c>
      <c r="C32" s="88">
        <v>98768</v>
      </c>
      <c r="D32" s="28">
        <f t="shared" si="0"/>
        <v>52</v>
      </c>
      <c r="E32" s="31">
        <f>SUMPRODUCT(D32:D$119*$A32:$A$119)/C32+0.5-$A32</f>
        <v>54.651347411233758</v>
      </c>
      <c r="F32" s="33">
        <f t="shared" si="1"/>
        <v>5.2648631135590476E-4</v>
      </c>
      <c r="G32" s="32"/>
      <c r="H32" s="40">
        <f>'HRQOL scores'!L$9</f>
        <v>0.84059989014723002</v>
      </c>
      <c r="I32" s="37">
        <f t="shared" si="2"/>
        <v>98742</v>
      </c>
      <c r="J32" s="37">
        <f t="shared" si="3"/>
        <v>83002.514352917788</v>
      </c>
      <c r="K32" s="40">
        <f>SUM(J32:J$119)/C32</f>
        <v>43.327429998791544</v>
      </c>
    </row>
    <row r="33" spans="1:11">
      <c r="A33" s="60">
        <v>28</v>
      </c>
      <c r="C33" s="88">
        <v>98716</v>
      </c>
      <c r="D33" s="28">
        <f t="shared" si="0"/>
        <v>54</v>
      </c>
      <c r="E33" s="31">
        <f>SUMPRODUCT(D33:D$119*$A33:$A$119)/C33+0.5-$A33</f>
        <v>53.679872372388829</v>
      </c>
      <c r="F33" s="33">
        <f t="shared" si="1"/>
        <v>5.4702378540459498E-4</v>
      </c>
      <c r="G33" s="32"/>
      <c r="H33" s="40">
        <f>'HRQOL scores'!L$9</f>
        <v>0.84059989014723002</v>
      </c>
      <c r="I33" s="37">
        <f t="shared" si="2"/>
        <v>98689</v>
      </c>
      <c r="J33" s="37">
        <f t="shared" si="3"/>
        <v>82957.962558739979</v>
      </c>
      <c r="K33" s="40">
        <f>SUM(J33:J$119)/C33</f>
        <v>42.509432024876681</v>
      </c>
    </row>
    <row r="34" spans="1:11">
      <c r="A34" s="60">
        <v>29</v>
      </c>
      <c r="C34" s="88">
        <v>98662</v>
      </c>
      <c r="D34" s="28">
        <f t="shared" si="0"/>
        <v>55</v>
      </c>
      <c r="E34" s="31">
        <f>SUMPRODUCT(D34:D$119*$A34:$A$119)/C34+0.5-$A34</f>
        <v>52.708978949471287</v>
      </c>
      <c r="F34" s="33">
        <f t="shared" si="1"/>
        <v>5.5745879872696677E-4</v>
      </c>
      <c r="G34" s="32"/>
      <c r="H34" s="40">
        <f>'HRQOL scores'!L$9</f>
        <v>0.84059989014723002</v>
      </c>
      <c r="I34" s="37">
        <f t="shared" si="2"/>
        <v>98634.5</v>
      </c>
      <c r="J34" s="37">
        <f t="shared" si="3"/>
        <v>82912.149864726962</v>
      </c>
      <c r="K34" s="40">
        <f>SUM(J34:J$119)/C34</f>
        <v>41.691868492519788</v>
      </c>
    </row>
    <row r="35" spans="1:11">
      <c r="A35" s="60">
        <v>30</v>
      </c>
      <c r="C35" s="88">
        <v>98607</v>
      </c>
      <c r="D35" s="28">
        <f t="shared" si="0"/>
        <v>58</v>
      </c>
      <c r="E35" s="31">
        <f>SUMPRODUCT(D35:D$119*$A35:$A$119)/C35+0.5-$A35</f>
        <v>51.738099537687347</v>
      </c>
      <c r="F35" s="33">
        <f t="shared" si="1"/>
        <v>5.8819353595586518E-4</v>
      </c>
      <c r="G35" s="32"/>
      <c r="H35" s="40">
        <f>'HRQOL scores'!L$9</f>
        <v>0.84059989014723002</v>
      </c>
      <c r="I35" s="37">
        <f t="shared" si="2"/>
        <v>98578</v>
      </c>
      <c r="J35" s="37">
        <f t="shared" si="3"/>
        <v>82864.655970933643</v>
      </c>
      <c r="K35" s="40">
        <f>SUM(J35:J$119)/C35</f>
        <v>40.874288634115842</v>
      </c>
    </row>
    <row r="36" spans="1:11">
      <c r="A36" s="60">
        <v>31</v>
      </c>
      <c r="C36" s="88">
        <v>98549</v>
      </c>
      <c r="D36" s="28">
        <f t="shared" si="0"/>
        <v>61</v>
      </c>
      <c r="E36" s="31">
        <f>SUMPRODUCT(D36:D$119*$A36:$A$119)/C36+0.5-$A36</f>
        <v>50.768255193992189</v>
      </c>
      <c r="F36" s="33">
        <f t="shared" si="1"/>
        <v>6.1898142041015125E-4</v>
      </c>
      <c r="G36" s="32"/>
      <c r="H36" s="40">
        <f>'HRQOL scores'!L$9</f>
        <v>0.84059989014723002</v>
      </c>
      <c r="I36" s="37">
        <f t="shared" si="2"/>
        <v>98518.5</v>
      </c>
      <c r="J36" s="37">
        <f t="shared" si="3"/>
        <v>82814.64027746988</v>
      </c>
      <c r="K36" s="40">
        <f>SUM(J36:J$119)/C36</f>
        <v>40.057497522788942</v>
      </c>
    </row>
    <row r="37" spans="1:11">
      <c r="A37" s="60">
        <v>32</v>
      </c>
      <c r="C37" s="88">
        <v>98488</v>
      </c>
      <c r="D37" s="28">
        <f t="shared" si="0"/>
        <v>65</v>
      </c>
      <c r="E37" s="31">
        <f>SUMPRODUCT(D37:D$119*$A37:$A$119)/C37+0.5-$A37</f>
        <v>49.799389581601176</v>
      </c>
      <c r="F37" s="90">
        <f t="shared" si="1"/>
        <v>6.5997888067581838E-4</v>
      </c>
      <c r="G37" s="32"/>
      <c r="H37" s="40">
        <f>'HRQOL scores'!L$9</f>
        <v>0.84059989014723002</v>
      </c>
      <c r="I37" s="37">
        <f t="shared" ref="I37:I68" si="4">(D37*0.5+C38)</f>
        <v>98455.5</v>
      </c>
      <c r="J37" s="37">
        <f t="shared" ref="J37:J68" si="5">I37*H37</f>
        <v>82761.682484390607</v>
      </c>
      <c r="K37" s="40">
        <f>SUM(J37:J$119)/C37</f>
        <v>39.241447517421996</v>
      </c>
    </row>
    <row r="38" spans="1:11">
      <c r="A38" s="60">
        <v>33</v>
      </c>
      <c r="C38" s="88">
        <v>98423</v>
      </c>
      <c r="D38" s="28">
        <f t="shared" si="0"/>
        <v>70</v>
      </c>
      <c r="E38" s="31">
        <f>SUMPRODUCT(D38:D$119*$A38:$A$119)/C38+0.5-$A38</f>
        <v>48.831947625176397</v>
      </c>
      <c r="F38" s="33">
        <f t="shared" si="1"/>
        <v>7.1121587433831525E-4</v>
      </c>
      <c r="G38" s="32"/>
      <c r="H38" s="40">
        <f>'HRQOL scores'!L$9</f>
        <v>0.84059989014723002</v>
      </c>
      <c r="I38" s="37">
        <f t="shared" si="4"/>
        <v>98388</v>
      </c>
      <c r="J38" s="37">
        <f t="shared" si="5"/>
        <v>82704.941991805666</v>
      </c>
      <c r="K38" s="40">
        <f>SUM(J38:J$119)/C38</f>
        <v>38.426485685373002</v>
      </c>
    </row>
    <row r="39" spans="1:11">
      <c r="A39" s="60">
        <v>34</v>
      </c>
      <c r="C39" s="88">
        <v>98353</v>
      </c>
      <c r="D39" s="28">
        <f t="shared" si="0"/>
        <v>75</v>
      </c>
      <c r="E39" s="31">
        <f>SUMPRODUCT(D39:D$119*$A39:$A$119)/C39+0.5-$A39</f>
        <v>47.866346538618401</v>
      </c>
      <c r="F39" s="33">
        <f t="shared" si="1"/>
        <v>7.6255935253627242E-4</v>
      </c>
      <c r="G39" s="32"/>
      <c r="H39" s="40">
        <f>'HRQOL scores'!L$9</f>
        <v>0.84059989014723002</v>
      </c>
      <c r="I39" s="37">
        <f t="shared" si="4"/>
        <v>98315.5</v>
      </c>
      <c r="J39" s="37">
        <f t="shared" si="5"/>
        <v>82643.998499769994</v>
      </c>
      <c r="K39" s="40">
        <f>SUM(J39:J$119)/C39</f>
        <v>37.612935636123566</v>
      </c>
    </row>
    <row r="40" spans="1:11">
      <c r="A40" s="60">
        <v>35</v>
      </c>
      <c r="C40" s="88">
        <v>98278</v>
      </c>
      <c r="D40" s="28">
        <f t="shared" si="0"/>
        <v>80</v>
      </c>
      <c r="E40" s="31">
        <f>SUMPRODUCT(D40:D$119*$A40:$A$119)/C40+0.5-$A40</f>
        <v>46.902493753563732</v>
      </c>
      <c r="F40" s="33">
        <f t="shared" si="1"/>
        <v>8.140173792710474E-4</v>
      </c>
      <c r="G40" s="32"/>
      <c r="H40" s="40">
        <f>'HRQOL scores'!L$10</f>
        <v>0.83099752547747474</v>
      </c>
      <c r="I40" s="37">
        <f t="shared" si="4"/>
        <v>98238</v>
      </c>
      <c r="J40" s="37">
        <f t="shared" si="5"/>
        <v>81635.53490785617</v>
      </c>
      <c r="K40" s="40">
        <f>SUM(J40:J$119)/C40</f>
        <v>36.800718982070151</v>
      </c>
    </row>
    <row r="41" spans="1:11">
      <c r="A41" s="60">
        <v>36</v>
      </c>
      <c r="C41" s="88">
        <v>98198</v>
      </c>
      <c r="D41" s="28">
        <f t="shared" si="0"/>
        <v>86</v>
      </c>
      <c r="E41" s="31">
        <f>SUMPRODUCT(D41:D$119*$A41:$A$119)/C41+0.5-$A41</f>
        <v>45.940296962389624</v>
      </c>
      <c r="F41" s="33">
        <f t="shared" si="1"/>
        <v>8.7578158414631667E-4</v>
      </c>
      <c r="G41" s="32"/>
      <c r="H41" s="40">
        <f>'HRQOL scores'!L$10</f>
        <v>0.83099752547747474</v>
      </c>
      <c r="I41" s="37">
        <f t="shared" si="4"/>
        <v>98155</v>
      </c>
      <c r="J41" s="37">
        <f t="shared" si="5"/>
        <v>81566.56211324154</v>
      </c>
      <c r="K41" s="40">
        <f>SUM(J41:J$119)/C41</f>
        <v>35.999363787572399</v>
      </c>
    </row>
    <row r="42" spans="1:11">
      <c r="A42" s="60">
        <v>37</v>
      </c>
      <c r="C42" s="88">
        <v>98112</v>
      </c>
      <c r="D42" s="28">
        <f t="shared" si="0"/>
        <v>93</v>
      </c>
      <c r="E42" s="31">
        <f>SUMPRODUCT(D42:D$119*$A42:$A$119)/C42+0.5-$A42</f>
        <v>44.980127620604378</v>
      </c>
      <c r="F42" s="33">
        <f t="shared" si="1"/>
        <v>9.4789628180039134E-4</v>
      </c>
      <c r="G42" s="32"/>
      <c r="H42" s="40">
        <f>'HRQOL scores'!L$10</f>
        <v>0.83099752547747474</v>
      </c>
      <c r="I42" s="37">
        <f t="shared" si="4"/>
        <v>98065.5</v>
      </c>
      <c r="J42" s="37">
        <f t="shared" si="5"/>
        <v>81492.187834711294</v>
      </c>
      <c r="K42" s="40">
        <f>SUM(J42:J$119)/C42</f>
        <v>35.199557272288743</v>
      </c>
    </row>
    <row r="43" spans="1:11">
      <c r="A43" s="60">
        <v>38</v>
      </c>
      <c r="C43" s="88">
        <v>98019</v>
      </c>
      <c r="D43" s="28">
        <f t="shared" si="0"/>
        <v>102</v>
      </c>
      <c r="E43" s="31">
        <f>SUMPRODUCT(D43:D$119*$A43:$A$119)/C43+0.5-$A43</f>
        <v>44.022330171831342</v>
      </c>
      <c r="F43" s="33">
        <f t="shared" si="1"/>
        <v>1.0406145747253084E-3</v>
      </c>
      <c r="G43" s="32"/>
      <c r="H43" s="40">
        <f>'HRQOL scores'!L$10</f>
        <v>0.83099752547747474</v>
      </c>
      <c r="I43" s="37">
        <f t="shared" si="4"/>
        <v>97968</v>
      </c>
      <c r="J43" s="37">
        <f t="shared" si="5"/>
        <v>81411.16557597724</v>
      </c>
      <c r="K43" s="40">
        <f>SUM(J43:J$119)/C43</f>
        <v>34.40156270992442</v>
      </c>
    </row>
    <row r="44" spans="1:11">
      <c r="A44" s="60">
        <v>39</v>
      </c>
      <c r="C44" s="88">
        <v>97917</v>
      </c>
      <c r="D44" s="28">
        <f t="shared" si="0"/>
        <v>113</v>
      </c>
      <c r="E44" s="31">
        <f>SUMPRODUCT(D44:D$119*$A44:$A$119)/C44+0.5-$A44</f>
        <v>43.067667321432808</v>
      </c>
      <c r="F44" s="33">
        <f t="shared" si="1"/>
        <v>1.1540386245493632E-3</v>
      </c>
      <c r="G44" s="32"/>
      <c r="H44" s="40">
        <f>'HRQOL scores'!L$10</f>
        <v>0.83099752547747474</v>
      </c>
      <c r="I44" s="37">
        <f t="shared" si="4"/>
        <v>97860.5</v>
      </c>
      <c r="J44" s="37">
        <f t="shared" si="5"/>
        <v>81321.833341988415</v>
      </c>
      <c r="K44" s="40">
        <f>SUM(J44:J$119)/C44</f>
        <v>33.605968419049859</v>
      </c>
    </row>
    <row r="45" spans="1:11">
      <c r="A45" s="60">
        <v>40</v>
      </c>
      <c r="C45" s="88">
        <v>97804</v>
      </c>
      <c r="D45" s="28">
        <f t="shared" si="0"/>
        <v>123</v>
      </c>
      <c r="E45" s="31">
        <f>SUMPRODUCT(D45:D$119*$A45:$A$119)/C45+0.5-$A45</f>
        <v>42.116848811017306</v>
      </c>
      <c r="F45" s="33">
        <f t="shared" si="1"/>
        <v>1.2576172753670607E-3</v>
      </c>
      <c r="G45" s="32"/>
      <c r="H45" s="40">
        <f>'HRQOL scores'!L$10</f>
        <v>0.83099752547747474</v>
      </c>
      <c r="I45" s="37">
        <f t="shared" si="4"/>
        <v>97742.5</v>
      </c>
      <c r="J45" s="37">
        <f t="shared" si="5"/>
        <v>81223.775633982077</v>
      </c>
      <c r="K45" s="40">
        <f>SUM(J45:J$119)/C45</f>
        <v>32.813318231832199</v>
      </c>
    </row>
    <row r="46" spans="1:11">
      <c r="A46" s="60">
        <v>41</v>
      </c>
      <c r="C46" s="88">
        <v>97681</v>
      </c>
      <c r="D46" s="28">
        <f t="shared" si="0"/>
        <v>134</v>
      </c>
      <c r="E46" s="31">
        <f>SUMPRODUCT(D46:D$119*$A46:$A$119)/C46+0.5-$A46</f>
        <v>41.169252783169057</v>
      </c>
      <c r="F46" s="33">
        <f t="shared" si="1"/>
        <v>1.3718123278836211E-3</v>
      </c>
      <c r="G46" s="32"/>
      <c r="H46" s="40">
        <f>'HRQOL scores'!L$10</f>
        <v>0.83099752547747474</v>
      </c>
      <c r="I46" s="37">
        <f t="shared" si="4"/>
        <v>97614</v>
      </c>
      <c r="J46" s="37">
        <f t="shared" si="5"/>
        <v>81116.992451958213</v>
      </c>
      <c r="K46" s="40">
        <f>SUM(J46:J$119)/C46</f>
        <v>32.02311606875579</v>
      </c>
    </row>
    <row r="47" spans="1:11">
      <c r="A47" s="60">
        <v>42</v>
      </c>
      <c r="C47" s="88">
        <v>97547</v>
      </c>
      <c r="D47" s="28">
        <f t="shared" si="0"/>
        <v>148</v>
      </c>
      <c r="E47" s="31">
        <f>SUMPRODUCT(D47:D$119*$A47:$A$119)/C47+0.5-$A47</f>
        <v>40.225120004846232</v>
      </c>
      <c r="F47" s="33">
        <f t="shared" si="1"/>
        <v>1.5172173413841533E-3</v>
      </c>
      <c r="G47" s="32"/>
      <c r="H47" s="40">
        <f>'HRQOL scores'!L$10</f>
        <v>0.83099752547747474</v>
      </c>
      <c r="I47" s="37">
        <f t="shared" si="4"/>
        <v>97473</v>
      </c>
      <c r="J47" s="37">
        <f t="shared" si="5"/>
        <v>80999.821800865902</v>
      </c>
      <c r="K47" s="40">
        <f>SUM(J47:J$119)/C47</f>
        <v>31.235537825460298</v>
      </c>
    </row>
    <row r="48" spans="1:11">
      <c r="A48" s="60">
        <v>43</v>
      </c>
      <c r="C48" s="88">
        <v>97399</v>
      </c>
      <c r="D48" s="28">
        <f t="shared" si="0"/>
        <v>163</v>
      </c>
      <c r="E48" s="31">
        <f>SUMPRODUCT(D48:D$119*$A48:$A$119)/C48+0.5-$A48</f>
        <v>39.285483229938052</v>
      </c>
      <c r="F48" s="33">
        <f t="shared" si="1"/>
        <v>1.6735284756517008E-3</v>
      </c>
      <c r="G48" s="32"/>
      <c r="H48" s="40">
        <f>'HRQOL scores'!L$10</f>
        <v>0.83099752547747474</v>
      </c>
      <c r="I48" s="37">
        <f t="shared" si="4"/>
        <v>97317.5</v>
      </c>
      <c r="J48" s="37">
        <f t="shared" si="5"/>
        <v>80870.601685654154</v>
      </c>
      <c r="K48" s="40">
        <f>SUM(J48:J$119)/C48</f>
        <v>30.451372051656683</v>
      </c>
    </row>
    <row r="49" spans="1:11">
      <c r="A49" s="60">
        <v>44</v>
      </c>
      <c r="C49" s="88">
        <v>97236</v>
      </c>
      <c r="D49" s="28">
        <f t="shared" si="0"/>
        <v>178</v>
      </c>
      <c r="E49" s="31">
        <f>SUMPRODUCT(D49:D$119*$A49:$A$119)/C49+0.5-$A49</f>
        <v>38.350500649067584</v>
      </c>
      <c r="F49" s="33">
        <f t="shared" si="1"/>
        <v>1.8305977210086798E-3</v>
      </c>
      <c r="G49" s="32"/>
      <c r="H49" s="40">
        <f>'HRQOL scores'!L$10</f>
        <v>0.83099752547747474</v>
      </c>
      <c r="I49" s="37">
        <f t="shared" si="4"/>
        <v>97147</v>
      </c>
      <c r="J49" s="37">
        <f t="shared" si="5"/>
        <v>80728.916607560241</v>
      </c>
      <c r="K49" s="40">
        <f>SUM(J49:J$119)/C49</f>
        <v>29.670724677831828</v>
      </c>
    </row>
    <row r="50" spans="1:11">
      <c r="A50" s="60">
        <v>45</v>
      </c>
      <c r="C50" s="88">
        <v>97058</v>
      </c>
      <c r="D50" s="28">
        <f t="shared" si="0"/>
        <v>195</v>
      </c>
      <c r="E50" s="31">
        <f>SUMPRODUCT(D50:D$119*$A50:$A$119)/C50+0.5-$A50</f>
        <v>37.419916762273445</v>
      </c>
      <c r="F50" s="33">
        <f t="shared" si="1"/>
        <v>2.009107956067506E-3</v>
      </c>
      <c r="G50" s="32"/>
      <c r="H50" s="40">
        <f>'HRQOL scores'!L$11</f>
        <v>0.81011695719182253</v>
      </c>
      <c r="I50" s="37">
        <f t="shared" si="4"/>
        <v>96960.5</v>
      </c>
      <c r="J50" s="37">
        <f t="shared" si="5"/>
        <v>78549.345227797705</v>
      </c>
      <c r="K50" s="40">
        <f>SUM(J50:J$119)/C50</f>
        <v>28.893379918874235</v>
      </c>
    </row>
    <row r="51" spans="1:11">
      <c r="A51" s="60">
        <v>46</v>
      </c>
      <c r="C51" s="88">
        <v>96863</v>
      </c>
      <c r="D51" s="28">
        <f t="shared" si="0"/>
        <v>211</v>
      </c>
      <c r="E51" s="31">
        <f>SUMPRODUCT(D51:D$119*$A51:$A$119)/C51+0.5-$A51</f>
        <v>36.494242188583215</v>
      </c>
      <c r="F51" s="33">
        <f t="shared" si="1"/>
        <v>2.178334348512848E-3</v>
      </c>
      <c r="G51" s="32"/>
      <c r="H51" s="40">
        <f>'HRQOL scores'!L$11</f>
        <v>0.81011695719182253</v>
      </c>
      <c r="I51" s="37">
        <f t="shared" si="4"/>
        <v>96757.5</v>
      </c>
      <c r="J51" s="37">
        <f t="shared" si="5"/>
        <v>78384.891485487766</v>
      </c>
      <c r="K51" s="40">
        <f>SUM(J51:J$119)/C51</f>
        <v>28.14061429997313</v>
      </c>
    </row>
    <row r="52" spans="1:11">
      <c r="A52" s="60">
        <v>47</v>
      </c>
      <c r="C52" s="88">
        <v>96652</v>
      </c>
      <c r="D52" s="28">
        <f t="shared" si="0"/>
        <v>228</v>
      </c>
      <c r="E52" s="31">
        <f>SUMPRODUCT(D52:D$119*$A52:$A$119)/C52+0.5-$A52</f>
        <v>35.572820853295696</v>
      </c>
      <c r="F52" s="33">
        <f t="shared" si="1"/>
        <v>2.3589786036502091E-3</v>
      </c>
      <c r="G52" s="32"/>
      <c r="H52" s="40">
        <f>'HRQOL scores'!L$11</f>
        <v>0.81011695719182253</v>
      </c>
      <c r="I52" s="37">
        <f t="shared" si="4"/>
        <v>96538</v>
      </c>
      <c r="J52" s="37">
        <f t="shared" si="5"/>
        <v>78207.070813384169</v>
      </c>
      <c r="K52" s="40">
        <f>SUM(J52:J$119)/C52</f>
        <v>27.391046553126777</v>
      </c>
    </row>
    <row r="53" spans="1:11">
      <c r="A53" s="60">
        <v>48</v>
      </c>
      <c r="C53" s="88">
        <v>96424</v>
      </c>
      <c r="D53" s="28">
        <f t="shared" si="0"/>
        <v>245</v>
      </c>
      <c r="E53" s="31">
        <f>SUMPRODUCT(D53:D$119*$A53:$A$119)/C53+0.5-$A53</f>
        <v>34.655752521288647</v>
      </c>
      <c r="F53" s="33">
        <f t="shared" si="1"/>
        <v>2.5408611963826434E-3</v>
      </c>
      <c r="G53" s="32"/>
      <c r="H53" s="40">
        <f>'HRQOL scores'!L$11</f>
        <v>0.81011695719182253</v>
      </c>
      <c r="I53" s="37">
        <f t="shared" si="4"/>
        <v>96301.5</v>
      </c>
      <c r="J53" s="37">
        <f t="shared" si="5"/>
        <v>78015.478153008298</v>
      </c>
      <c r="K53" s="40">
        <f>SUM(J53:J$119)/C53</f>
        <v>26.644739490577294</v>
      </c>
    </row>
    <row r="54" spans="1:11">
      <c r="A54" s="60">
        <v>49</v>
      </c>
      <c r="C54" s="88">
        <v>96179</v>
      </c>
      <c r="D54" s="28">
        <f t="shared" si="0"/>
        <v>265</v>
      </c>
      <c r="E54" s="31">
        <f>SUMPRODUCT(D54:D$119*$A54:$A$119)/C54+0.5-$A54</f>
        <v>33.742758617918014</v>
      </c>
      <c r="F54" s="33">
        <f t="shared" si="1"/>
        <v>2.7552792189563212E-3</v>
      </c>
      <c r="G54" s="32"/>
      <c r="H54" s="40">
        <f>'HRQOL scores'!L$11</f>
        <v>0.81011695719182253</v>
      </c>
      <c r="I54" s="37">
        <f t="shared" si="4"/>
        <v>96046.5</v>
      </c>
      <c r="J54" s="37">
        <f t="shared" si="5"/>
        <v>77808.898328924377</v>
      </c>
      <c r="K54" s="40">
        <f>SUM(J54:J$119)/C54</f>
        <v>25.901463754940444</v>
      </c>
    </row>
    <row r="55" spans="1:11">
      <c r="A55" s="60">
        <v>50</v>
      </c>
      <c r="C55" s="88">
        <v>95914</v>
      </c>
      <c r="D55" s="28">
        <f t="shared" si="0"/>
        <v>285</v>
      </c>
      <c r="E55" s="31">
        <f>SUMPRODUCT(D55:D$119*$A55:$A$119)/C55+0.5-$A55</f>
        <v>32.834604761690017</v>
      </c>
      <c r="F55" s="33">
        <f t="shared" si="1"/>
        <v>2.9714118898179621E-3</v>
      </c>
      <c r="G55" s="32"/>
      <c r="H55" s="40">
        <f>'HRQOL scores'!L$11</f>
        <v>0.81011695719182253</v>
      </c>
      <c r="I55" s="37">
        <f t="shared" si="4"/>
        <v>95771.5</v>
      </c>
      <c r="J55" s="37">
        <f t="shared" si="5"/>
        <v>77586.116165696629</v>
      </c>
      <c r="K55" s="40">
        <f>SUM(J55:J$119)/C55</f>
        <v>25.161790605724843</v>
      </c>
    </row>
    <row r="56" spans="1:11">
      <c r="A56" s="60">
        <v>51</v>
      </c>
      <c r="C56" s="88">
        <v>95629</v>
      </c>
      <c r="D56" s="28">
        <f t="shared" si="0"/>
        <v>307</v>
      </c>
      <c r="E56" s="31">
        <f>SUMPRODUCT(D56:D$119*$A56:$A$119)/C56+0.5-$A56</f>
        <v>31.930970533130491</v>
      </c>
      <c r="F56" s="90">
        <f t="shared" si="1"/>
        <v>3.2103232283094041E-3</v>
      </c>
      <c r="G56" s="32"/>
      <c r="H56" s="40">
        <f>'HRQOL scores'!L$11</f>
        <v>0.81011695719182253</v>
      </c>
      <c r="I56" s="37">
        <f t="shared" si="4"/>
        <v>95475.5</v>
      </c>
      <c r="J56" s="37">
        <f t="shared" si="5"/>
        <v>77346.32154636785</v>
      </c>
      <c r="K56" s="40">
        <f>SUM(J56:J$119)/C56</f>
        <v>24.425455332501606</v>
      </c>
    </row>
    <row r="57" spans="1:11">
      <c r="A57" s="60">
        <v>52</v>
      </c>
      <c r="C57" s="88">
        <v>95322</v>
      </c>
      <c r="D57" s="28">
        <f t="shared" si="0"/>
        <v>331</v>
      </c>
      <c r="E57" s="31">
        <f>SUMPRODUCT(D57:D$119*$A57:$A$119)/C57+0.5-$A57</f>
        <v>31.032199084290468</v>
      </c>
      <c r="F57" s="33">
        <f t="shared" si="1"/>
        <v>3.472440779673108E-3</v>
      </c>
      <c r="G57" s="32"/>
      <c r="H57" s="40">
        <f>'HRQOL scores'!L$11</f>
        <v>0.81011695719182253</v>
      </c>
      <c r="I57" s="37">
        <f t="shared" si="4"/>
        <v>95156.5</v>
      </c>
      <c r="J57" s="37">
        <f t="shared" si="5"/>
        <v>77087.894237023662</v>
      </c>
      <c r="K57" s="40">
        <f>SUM(J57:J$119)/C57</f>
        <v>23.692699969004305</v>
      </c>
    </row>
    <row r="58" spans="1:11">
      <c r="A58" s="60">
        <v>53</v>
      </c>
      <c r="C58" s="88">
        <v>94991</v>
      </c>
      <c r="D58" s="28">
        <f t="shared" si="0"/>
        <v>354</v>
      </c>
      <c r="E58" s="31">
        <f>SUMPRODUCT(D58:D$119*$A58:$A$119)/C58+0.5-$A58</f>
        <v>30.138589772849386</v>
      </c>
      <c r="F58" s="33">
        <f t="shared" si="1"/>
        <v>3.7266688423113767E-3</v>
      </c>
      <c r="G58" s="32"/>
      <c r="H58" s="40">
        <f>'HRQOL scores'!L$11</f>
        <v>0.81011695719182253</v>
      </c>
      <c r="I58" s="37">
        <f t="shared" si="4"/>
        <v>94814</v>
      </c>
      <c r="J58" s="37">
        <f t="shared" si="5"/>
        <v>76810.429179185463</v>
      </c>
      <c r="K58" s="40">
        <f>SUM(J58:J$119)/C58</f>
        <v>22.963729745011687</v>
      </c>
    </row>
    <row r="59" spans="1:11">
      <c r="A59" s="60">
        <v>54</v>
      </c>
      <c r="C59" s="88">
        <v>94637</v>
      </c>
      <c r="D59" s="28">
        <f t="shared" si="0"/>
        <v>380</v>
      </c>
      <c r="E59" s="31">
        <f>SUMPRODUCT(D59:D$119*$A59:$A$119)/C59+0.5-$A59</f>
        <v>29.249456144137454</v>
      </c>
      <c r="F59" s="33">
        <f t="shared" si="1"/>
        <v>4.0153428363113794E-3</v>
      </c>
      <c r="G59" s="32"/>
      <c r="H59" s="40">
        <f>'HRQOL scores'!L$11</f>
        <v>0.81011695719182253</v>
      </c>
      <c r="I59" s="37">
        <f t="shared" si="4"/>
        <v>94447</v>
      </c>
      <c r="J59" s="37">
        <f t="shared" si="5"/>
        <v>76513.116255896064</v>
      </c>
      <c r="K59" s="40">
        <f>SUM(J59:J$119)/C59</f>
        <v>22.237995953265841</v>
      </c>
    </row>
    <row r="60" spans="1:11">
      <c r="A60" s="60">
        <v>55</v>
      </c>
      <c r="C60" s="88">
        <v>94257</v>
      </c>
      <c r="D60" s="28">
        <f t="shared" si="0"/>
        <v>406</v>
      </c>
      <c r="E60" s="31">
        <f>SUMPRODUCT(D60:D$119*$A60:$A$119)/C60+0.5-$A60</f>
        <v>28.365360462488056</v>
      </c>
      <c r="F60" s="33">
        <f t="shared" si="1"/>
        <v>4.3073723967450694E-3</v>
      </c>
      <c r="G60" s="32"/>
      <c r="H60" s="40">
        <f>'HRQOL scores'!L$12</f>
        <v>0.80175509670961342</v>
      </c>
      <c r="I60" s="37">
        <f t="shared" si="4"/>
        <v>94054</v>
      </c>
      <c r="J60" s="37">
        <f t="shared" si="5"/>
        <v>75408.273865925978</v>
      </c>
      <c r="K60" s="40">
        <f>SUM(J60:J$119)/C60</f>
        <v>21.515899156278291</v>
      </c>
    </row>
    <row r="61" spans="1:11">
      <c r="A61" s="60">
        <v>56</v>
      </c>
      <c r="C61" s="88">
        <v>93851</v>
      </c>
      <c r="D61" s="28">
        <f t="shared" si="0"/>
        <v>435</v>
      </c>
      <c r="E61" s="31">
        <f>SUMPRODUCT(D61:D$119*$A61:$A$119)/C61+0.5-$A61</f>
        <v>27.485906182275485</v>
      </c>
      <c r="F61" s="33">
        <f t="shared" si="1"/>
        <v>4.6350065529402991E-3</v>
      </c>
      <c r="G61" s="32"/>
      <c r="H61" s="40">
        <f>'HRQOL scores'!L$12</f>
        <v>0.80175509670961342</v>
      </c>
      <c r="I61" s="37">
        <f t="shared" si="4"/>
        <v>93633.5</v>
      </c>
      <c r="J61" s="37">
        <f t="shared" si="5"/>
        <v>75071.135847759593</v>
      </c>
      <c r="K61" s="40">
        <f>SUM(J61:J$119)/C61</f>
        <v>20.805487772185668</v>
      </c>
    </row>
    <row r="62" spans="1:11">
      <c r="A62" s="60">
        <v>57</v>
      </c>
      <c r="C62" s="88">
        <v>93416</v>
      </c>
      <c r="D62" s="28">
        <f t="shared" si="0"/>
        <v>469</v>
      </c>
      <c r="E62" s="31">
        <f>SUMPRODUCT(D62:D$119*$A62:$A$119)/C62+0.5-$A62</f>
        <v>26.611568479840031</v>
      </c>
      <c r="F62" s="33">
        <f t="shared" si="1"/>
        <v>5.0205532242870599E-3</v>
      </c>
      <c r="G62" s="32"/>
      <c r="H62" s="40">
        <f>'HRQOL scores'!L$12</f>
        <v>0.80175509670961342</v>
      </c>
      <c r="I62" s="37">
        <f t="shared" si="4"/>
        <v>93181.5</v>
      </c>
      <c r="J62" s="37">
        <f t="shared" si="5"/>
        <v>74708.742544046851</v>
      </c>
      <c r="K62" s="40">
        <f>SUM(J62:J$119)/C62</f>
        <v>20.098748576899435</v>
      </c>
    </row>
    <row r="63" spans="1:11">
      <c r="A63" s="60">
        <v>58</v>
      </c>
      <c r="C63" s="88">
        <v>92947</v>
      </c>
      <c r="D63" s="28">
        <f t="shared" si="0"/>
        <v>510</v>
      </c>
      <c r="E63" s="31">
        <f>SUMPRODUCT(D63:D$119*$A63:$A$119)/C63+0.5-$A63</f>
        <v>25.743324487210302</v>
      </c>
      <c r="F63" s="33">
        <f t="shared" si="1"/>
        <v>5.4869979665831065E-3</v>
      </c>
      <c r="G63" s="32"/>
      <c r="H63" s="40">
        <f>'HRQOL scores'!L$12</f>
        <v>0.80175509670961342</v>
      </c>
      <c r="I63" s="37">
        <f t="shared" si="4"/>
        <v>92692</v>
      </c>
      <c r="J63" s="37">
        <f t="shared" si="5"/>
        <v>74316.28342420749</v>
      </c>
      <c r="K63" s="40">
        <f>SUM(J63:J$119)/C63</f>
        <v>19.396386699039137</v>
      </c>
    </row>
    <row r="64" spans="1:11">
      <c r="A64" s="60">
        <v>59</v>
      </c>
      <c r="C64" s="88">
        <v>92437</v>
      </c>
      <c r="D64" s="28">
        <f t="shared" si="0"/>
        <v>556</v>
      </c>
      <c r="E64" s="31">
        <f>SUMPRODUCT(D64:D$119*$A64:$A$119)/C64+0.5-$A64</f>
        <v>24.8825987549654</v>
      </c>
      <c r="F64" s="33">
        <f t="shared" si="1"/>
        <v>6.0149074504797862E-3</v>
      </c>
      <c r="G64" s="32"/>
      <c r="H64" s="40">
        <f>'HRQOL scores'!L$12</f>
        <v>0.80175509670961342</v>
      </c>
      <c r="I64" s="37">
        <f t="shared" si="4"/>
        <v>92159</v>
      </c>
      <c r="J64" s="37">
        <f t="shared" si="5"/>
        <v>73888.947957661265</v>
      </c>
      <c r="K64" s="40">
        <f>SUM(J64:J$119)/C64</f>
        <v>18.699434978324515</v>
      </c>
    </row>
    <row r="65" spans="1:11">
      <c r="A65" s="60">
        <v>60</v>
      </c>
      <c r="C65" s="88">
        <v>91881</v>
      </c>
      <c r="D65" s="28">
        <f t="shared" si="0"/>
        <v>608</v>
      </c>
      <c r="E65" s="31">
        <f>SUMPRODUCT(D65:D$119*$A65:$A$119)/C65+0.5-$A65</f>
        <v>24.030145308744309</v>
      </c>
      <c r="F65" s="33">
        <f t="shared" si="1"/>
        <v>6.6172549275693559E-3</v>
      </c>
      <c r="G65" s="32"/>
      <c r="H65" s="40">
        <f>'HRQOL scores'!L$12</f>
        <v>0.80175509670961342</v>
      </c>
      <c r="I65" s="37">
        <f t="shared" si="4"/>
        <v>91577</v>
      </c>
      <c r="J65" s="37">
        <f t="shared" si="5"/>
        <v>73422.326491376269</v>
      </c>
      <c r="K65" s="40">
        <f>SUM(J65:J$119)/C65</f>
        <v>18.008410042704391</v>
      </c>
    </row>
    <row r="66" spans="1:11">
      <c r="A66" s="60">
        <v>61</v>
      </c>
      <c r="C66" s="88">
        <v>91273</v>
      </c>
      <c r="D66" s="28">
        <f t="shared" si="0"/>
        <v>663</v>
      </c>
      <c r="E66" s="31">
        <f>SUMPRODUCT(D66:D$119*$A66:$A$119)/C66+0.5-$A66</f>
        <v>23.186887481651041</v>
      </c>
      <c r="F66" s="33">
        <f t="shared" si="1"/>
        <v>7.2639225181598066E-3</v>
      </c>
      <c r="G66" s="32"/>
      <c r="H66" s="40">
        <f>'HRQOL scores'!L$12</f>
        <v>0.80175509670961342</v>
      </c>
      <c r="I66" s="37">
        <f t="shared" si="4"/>
        <v>90941.5</v>
      </c>
      <c r="J66" s="37">
        <f t="shared" si="5"/>
        <v>72912.811127417313</v>
      </c>
      <c r="K66" s="40">
        <f>SUM(J66:J$119)/C66</f>
        <v>17.323944612780842</v>
      </c>
    </row>
    <row r="67" spans="1:11">
      <c r="A67" s="60">
        <v>62</v>
      </c>
      <c r="C67" s="88">
        <v>90610</v>
      </c>
      <c r="D67" s="28">
        <f t="shared" si="0"/>
        <v>721</v>
      </c>
      <c r="E67" s="31">
        <f>SUMPRODUCT(D67:D$119*$A67:$A$119)/C67+0.5-$A67</f>
        <v>22.352889097370451</v>
      </c>
      <c r="F67" s="33">
        <f t="shared" si="1"/>
        <v>7.9571791193025054E-3</v>
      </c>
      <c r="G67" s="32"/>
      <c r="H67" s="40">
        <f>'HRQOL scores'!L$12</f>
        <v>0.80175509670961342</v>
      </c>
      <c r="I67" s="37">
        <f t="shared" si="4"/>
        <v>90249.5</v>
      </c>
      <c r="J67" s="37">
        <f t="shared" si="5"/>
        <v>72357.996600494254</v>
      </c>
      <c r="K67" s="40">
        <f>SUM(J67:J$119)/C67</f>
        <v>16.646016836054837</v>
      </c>
    </row>
    <row r="68" spans="1:11">
      <c r="A68" s="60">
        <v>63</v>
      </c>
      <c r="C68" s="88">
        <v>89889</v>
      </c>
      <c r="D68" s="28">
        <f t="shared" si="0"/>
        <v>780</v>
      </c>
      <c r="E68" s="31">
        <f>SUMPRODUCT(D68:D$119*$A68:$A$119)/C68+0.5-$A68</f>
        <v>21.528171201289766</v>
      </c>
      <c r="F68" s="33">
        <f t="shared" si="1"/>
        <v>8.6773687547975834E-3</v>
      </c>
      <c r="G68" s="32"/>
      <c r="H68" s="40">
        <f>'HRQOL scores'!L$12</f>
        <v>0.80175509670961342</v>
      </c>
      <c r="I68" s="37">
        <f t="shared" si="4"/>
        <v>89499</v>
      </c>
      <c r="J68" s="37">
        <f t="shared" si="5"/>
        <v>71756.279400413696</v>
      </c>
      <c r="K68" s="40">
        <f>SUM(J68:J$119)/C68</f>
        <v>15.974564061391655</v>
      </c>
    </row>
    <row r="69" spans="1:11">
      <c r="A69" s="60">
        <v>64</v>
      </c>
      <c r="C69" s="88">
        <v>89109</v>
      </c>
      <c r="D69" s="28">
        <f t="shared" ref="D69:D119" si="6">C69-C70</f>
        <v>843</v>
      </c>
      <c r="E69" s="31">
        <f>SUMPRODUCT(D69:D$119*$A69:$A$119)/C69+0.5-$A69</f>
        <v>20.712237609138654</v>
      </c>
      <c r="F69" s="90">
        <f t="shared" ref="F69:F116" si="7">D69/C69</f>
        <v>9.4603238730094595E-3</v>
      </c>
      <c r="G69" s="32"/>
      <c r="H69" s="40">
        <f>'HRQOL scores'!L$12</f>
        <v>0.80175509670961342</v>
      </c>
      <c r="I69" s="37">
        <f t="shared" ref="I69:I100" si="8">(D69*0.5+C70)</f>
        <v>88687.5</v>
      </c>
      <c r="J69" s="37">
        <f t="shared" ref="J69:J100" si="9">I69*H69</f>
        <v>71105.655139433846</v>
      </c>
      <c r="K69" s="40">
        <f>SUM(J69:J$119)/C69</f>
        <v>15.309130497637955</v>
      </c>
    </row>
    <row r="70" spans="1:11">
      <c r="A70" s="60">
        <v>65</v>
      </c>
      <c r="C70" s="88">
        <v>88266</v>
      </c>
      <c r="D70" s="28">
        <f t="shared" si="6"/>
        <v>917</v>
      </c>
      <c r="E70" s="31">
        <f>SUMPRODUCT(D70:D$119*$A70:$A$119)/C70+0.5-$A70</f>
        <v>19.905278149148444</v>
      </c>
      <c r="F70" s="33">
        <f t="shared" si="7"/>
        <v>1.0389051276822332E-2</v>
      </c>
      <c r="G70" s="32"/>
      <c r="H70" s="40">
        <f>'HRQOL scores'!L$13</f>
        <v>0.78033350411489999</v>
      </c>
      <c r="I70" s="37">
        <f t="shared" si="8"/>
        <v>87807.5</v>
      </c>
      <c r="J70" s="37">
        <f t="shared" si="9"/>
        <v>68519.134162569084</v>
      </c>
      <c r="K70" s="40">
        <f>SUM(J70:J$119)/C70</f>
        <v>14.649759300008915</v>
      </c>
    </row>
    <row r="71" spans="1:11">
      <c r="A71" s="60">
        <v>66</v>
      </c>
      <c r="C71" s="88">
        <v>87349</v>
      </c>
      <c r="D71" s="28">
        <f t="shared" si="6"/>
        <v>990</v>
      </c>
      <c r="E71" s="31">
        <f>SUMPRODUCT(D71:D$119*$A71:$A$119)/C71+0.5-$A71</f>
        <v>19.108997024725369</v>
      </c>
      <c r="F71" s="33">
        <f t="shared" si="7"/>
        <v>1.1333844691982736E-2</v>
      </c>
      <c r="G71" s="32"/>
      <c r="H71" s="40">
        <f>'HRQOL scores'!L$13</f>
        <v>0.78033350411489999</v>
      </c>
      <c r="I71" s="37">
        <f t="shared" si="8"/>
        <v>86854</v>
      </c>
      <c r="J71" s="37">
        <f t="shared" si="9"/>
        <v>67775.086166395529</v>
      </c>
      <c r="K71" s="40">
        <f>SUM(J71:J$119)/C71</f>
        <v>14.019124663270532</v>
      </c>
    </row>
    <row r="72" spans="1:11">
      <c r="A72" s="60">
        <v>67</v>
      </c>
      <c r="C72" s="88">
        <v>86359</v>
      </c>
      <c r="D72" s="28">
        <f t="shared" si="6"/>
        <v>1068</v>
      </c>
      <c r="E72" s="31">
        <f>SUMPRODUCT(D72:D$119*$A72:$A$119)/C72+0.5-$A72</f>
        <v>18.322326348298802</v>
      </c>
      <c r="F72" s="33">
        <f t="shared" si="7"/>
        <v>1.2366979701015529E-2</v>
      </c>
      <c r="G72" s="32"/>
      <c r="H72" s="40">
        <f>'HRQOL scores'!L$13</f>
        <v>0.78033350411489999</v>
      </c>
      <c r="I72" s="37">
        <f t="shared" si="8"/>
        <v>85825</v>
      </c>
      <c r="J72" s="37">
        <f t="shared" si="9"/>
        <v>66972.122990661286</v>
      </c>
      <c r="K72" s="40">
        <f>SUM(J72:J$119)/C72</f>
        <v>13.395030443215205</v>
      </c>
    </row>
    <row r="73" spans="1:11">
      <c r="A73" s="60">
        <v>68</v>
      </c>
      <c r="C73" s="88">
        <v>85291</v>
      </c>
      <c r="D73" s="28">
        <f t="shared" si="6"/>
        <v>1150</v>
      </c>
      <c r="E73" s="31">
        <f>SUMPRODUCT(D73:D$119*$A73:$A$119)/C73+0.5-$A73</f>
        <v>17.545494613883477</v>
      </c>
      <c r="F73" s="33">
        <f t="shared" si="7"/>
        <v>1.3483251456777385E-2</v>
      </c>
      <c r="G73" s="32"/>
      <c r="H73" s="40">
        <f>'HRQOL scores'!L$13</f>
        <v>0.78033350411489999</v>
      </c>
      <c r="I73" s="37">
        <f t="shared" si="8"/>
        <v>84716</v>
      </c>
      <c r="J73" s="37">
        <f t="shared" si="9"/>
        <v>66106.733134597875</v>
      </c>
      <c r="K73" s="40">
        <f>SUM(J73:J$119)/C73</f>
        <v>12.777541722514226</v>
      </c>
    </row>
    <row r="74" spans="1:11">
      <c r="A74" s="60">
        <v>69</v>
      </c>
      <c r="C74" s="88">
        <v>84141</v>
      </c>
      <c r="D74" s="28">
        <f t="shared" si="6"/>
        <v>1237</v>
      </c>
      <c r="E74" s="31">
        <f>SUMPRODUCT(D74:D$119*$A74:$A$119)/C74+0.5-$A74</f>
        <v>16.778464495462813</v>
      </c>
      <c r="F74" s="33">
        <f t="shared" si="7"/>
        <v>1.4701512936618295E-2</v>
      </c>
      <c r="G74" s="32"/>
      <c r="H74" s="40">
        <f>'HRQOL scores'!L$13</f>
        <v>0.78033350411489999</v>
      </c>
      <c r="I74" s="37">
        <f t="shared" si="8"/>
        <v>83522.5</v>
      </c>
      <c r="J74" s="37">
        <f t="shared" si="9"/>
        <v>65175.405097436735</v>
      </c>
      <c r="K74" s="40">
        <f>SUM(J74:J$119)/C74</f>
        <v>12.166513090174391</v>
      </c>
    </row>
    <row r="75" spans="1:11">
      <c r="A75" s="60">
        <v>70</v>
      </c>
      <c r="C75" s="88">
        <v>82904</v>
      </c>
      <c r="D75" s="28">
        <f t="shared" si="6"/>
        <v>1337</v>
      </c>
      <c r="E75" s="31">
        <f>SUMPRODUCT(D75:D$119*$A75:$A$119)/C75+0.5-$A75</f>
        <v>16.021353385997486</v>
      </c>
      <c r="F75" s="33">
        <f t="shared" si="7"/>
        <v>1.6127086750940847E-2</v>
      </c>
      <c r="G75" s="32"/>
      <c r="H75" s="40">
        <f>'HRQOL scores'!L$13</f>
        <v>0.78033350411489999</v>
      </c>
      <c r="I75" s="37">
        <f t="shared" si="8"/>
        <v>82235.5</v>
      </c>
      <c r="J75" s="37">
        <f t="shared" si="9"/>
        <v>64171.115877640856</v>
      </c>
      <c r="K75" s="40">
        <f>SUM(J75:J$119)/C75</f>
        <v>11.561892946334636</v>
      </c>
    </row>
    <row r="76" spans="1:11">
      <c r="A76" s="60">
        <v>71</v>
      </c>
      <c r="C76" s="88">
        <v>81567</v>
      </c>
      <c r="D76" s="28">
        <f t="shared" si="6"/>
        <v>1453</v>
      </c>
      <c r="E76" s="31">
        <f>SUMPRODUCT(D76:D$119*$A76:$A$119)/C76+0.5-$A76</f>
        <v>15.275770607141808</v>
      </c>
      <c r="F76" s="33">
        <f t="shared" si="7"/>
        <v>1.7813576568955582E-2</v>
      </c>
      <c r="G76" s="32"/>
      <c r="H76" s="40">
        <f>'HRQOL scores'!L$13</f>
        <v>0.78033350411489999</v>
      </c>
      <c r="I76" s="37">
        <f t="shared" si="8"/>
        <v>80840.5</v>
      </c>
      <c r="J76" s="37">
        <f t="shared" si="9"/>
        <v>63082.550639400572</v>
      </c>
      <c r="K76" s="40">
        <f>SUM(J76:J$119)/C76</f>
        <v>10.964680041503129</v>
      </c>
    </row>
    <row r="77" spans="1:11">
      <c r="A77" s="60">
        <v>72</v>
      </c>
      <c r="C77" s="88">
        <v>80114</v>
      </c>
      <c r="D77" s="28">
        <f t="shared" si="6"/>
        <v>1586</v>
      </c>
      <c r="E77" s="31">
        <f>SUMPRODUCT(D77:D$119*$A77:$A$119)/C77+0.5-$A77</f>
        <v>14.543753664936673</v>
      </c>
      <c r="F77" s="33">
        <f t="shared" si="7"/>
        <v>1.9796789574855832E-2</v>
      </c>
      <c r="G77" s="32"/>
      <c r="H77" s="40">
        <f>'HRQOL scores'!L$13</f>
        <v>0.78033350411489999</v>
      </c>
      <c r="I77" s="37">
        <f t="shared" si="8"/>
        <v>79321</v>
      </c>
      <c r="J77" s="37">
        <f t="shared" si="9"/>
        <v>61896.833879897982</v>
      </c>
      <c r="K77" s="40">
        <f>SUM(J77:J$119)/C77</f>
        <v>10.376132839527239</v>
      </c>
    </row>
    <row r="78" spans="1:11">
      <c r="A78" s="60">
        <v>73</v>
      </c>
      <c r="C78" s="88">
        <v>78528</v>
      </c>
      <c r="D78" s="28">
        <f t="shared" si="6"/>
        <v>1734</v>
      </c>
      <c r="E78" s="31">
        <f>SUMPRODUCT(D78:D$119*$A78:$A$119)/C78+0.5-$A78</f>
        <v>13.827389989720047</v>
      </c>
      <c r="F78" s="33">
        <f t="shared" si="7"/>
        <v>2.2081295843520782E-2</v>
      </c>
      <c r="G78" s="32"/>
      <c r="H78" s="40">
        <f>'HRQOL scores'!L$13</f>
        <v>0.78033350411489999</v>
      </c>
      <c r="I78" s="37">
        <f t="shared" si="8"/>
        <v>77661</v>
      </c>
      <c r="J78" s="37">
        <f t="shared" si="9"/>
        <v>60601.480263067249</v>
      </c>
      <c r="K78" s="40">
        <f>SUM(J78:J$119)/C78</f>
        <v>9.7974820755143028</v>
      </c>
    </row>
    <row r="79" spans="1:11">
      <c r="A79" s="60">
        <v>74</v>
      </c>
      <c r="C79" s="88">
        <v>76794</v>
      </c>
      <c r="D79" s="28">
        <f t="shared" si="6"/>
        <v>1896</v>
      </c>
      <c r="E79" s="31">
        <f>SUMPRODUCT(D79:D$119*$A79:$A$119)/C79+0.5-$A79</f>
        <v>13.128320977065087</v>
      </c>
      <c r="F79" s="33">
        <f t="shared" si="7"/>
        <v>2.4689428861629815E-2</v>
      </c>
      <c r="G79" s="32"/>
      <c r="H79" s="40">
        <f>'HRQOL scores'!L$13</f>
        <v>0.78033350411489999</v>
      </c>
      <c r="I79" s="37">
        <f t="shared" si="8"/>
        <v>75846</v>
      </c>
      <c r="J79" s="37">
        <f t="shared" si="9"/>
        <v>59185.174953098707</v>
      </c>
      <c r="K79" s="40">
        <f>SUM(J79:J$119)/C79</f>
        <v>9.2295647076974774</v>
      </c>
    </row>
    <row r="80" spans="1:11">
      <c r="A80" s="60">
        <v>75</v>
      </c>
      <c r="C80" s="88">
        <v>74898</v>
      </c>
      <c r="D80" s="28">
        <f t="shared" si="6"/>
        <v>2069</v>
      </c>
      <c r="E80" s="31">
        <f>SUMPRODUCT(D80:D$119*$A80:$A$119)/C80+0.5-$A80</f>
        <v>12.447999694420901</v>
      </c>
      <c r="F80" s="33">
        <f t="shared" si="7"/>
        <v>2.7624235627119548E-2</v>
      </c>
      <c r="G80" s="32"/>
      <c r="H80" s="40">
        <f>'HRQOL scores'!L$14</f>
        <v>0.73253278836960001</v>
      </c>
      <c r="I80" s="37">
        <f t="shared" si="8"/>
        <v>73863.5</v>
      </c>
      <c r="J80" s="37">
        <f t="shared" si="9"/>
        <v>54107.435613737951</v>
      </c>
      <c r="K80" s="40">
        <f>SUM(J80:J$119)/C80</f>
        <v>8.6729955033488384</v>
      </c>
    </row>
    <row r="81" spans="1:11">
      <c r="A81" s="60">
        <v>76</v>
      </c>
      <c r="C81" s="88">
        <v>72829</v>
      </c>
      <c r="D81" s="28">
        <f t="shared" si="6"/>
        <v>2247</v>
      </c>
      <c r="E81" s="31">
        <f>SUMPRODUCT(D81:D$119*$A81:$A$119)/C81+0.5-$A81</f>
        <v>11.787430571787837</v>
      </c>
      <c r="F81" s="33">
        <f t="shared" si="7"/>
        <v>3.0853094234439576E-2</v>
      </c>
      <c r="G81" s="32"/>
      <c r="H81" s="40">
        <f>'HRQOL scores'!L$14</f>
        <v>0.73253278836960001</v>
      </c>
      <c r="I81" s="37">
        <f t="shared" si="8"/>
        <v>71705.5</v>
      </c>
      <c r="J81" s="37">
        <f t="shared" si="9"/>
        <v>52526.629856436353</v>
      </c>
      <c r="K81" s="40">
        <f>SUM(J81:J$119)/C81</f>
        <v>8.1764486893419299</v>
      </c>
    </row>
    <row r="82" spans="1:11">
      <c r="A82" s="60">
        <v>77</v>
      </c>
      <c r="C82" s="88">
        <v>70582</v>
      </c>
      <c r="D82" s="28">
        <f t="shared" si="6"/>
        <v>2429</v>
      </c>
      <c r="E82" s="31">
        <f>SUMPRODUCT(D82:D$119*$A82:$A$119)/C82+0.5-$A82</f>
        <v>11.146769447064912</v>
      </c>
      <c r="F82" s="33">
        <f t="shared" si="7"/>
        <v>3.4413873225468253E-2</v>
      </c>
      <c r="G82" s="32"/>
      <c r="H82" s="40">
        <f>'HRQOL scores'!L$14</f>
        <v>0.73253278836960001</v>
      </c>
      <c r="I82" s="37">
        <f t="shared" si="8"/>
        <v>69367.5</v>
      </c>
      <c r="J82" s="37">
        <f t="shared" si="9"/>
        <v>50813.968197228227</v>
      </c>
      <c r="K82" s="40">
        <f>SUM(J82:J$119)/C82</f>
        <v>7.6925554920467958</v>
      </c>
    </row>
    <row r="83" spans="1:11">
      <c r="A83" s="60">
        <v>78</v>
      </c>
      <c r="C83" s="88">
        <v>68153</v>
      </c>
      <c r="D83" s="28">
        <f t="shared" si="6"/>
        <v>2616</v>
      </c>
      <c r="E83" s="31">
        <f>SUMPRODUCT(D83:D$119*$A83:$A$119)/C83+0.5-$A83</f>
        <v>10.526224540559269</v>
      </c>
      <c r="F83" s="33">
        <f t="shared" si="7"/>
        <v>3.838422373189735E-2</v>
      </c>
      <c r="G83" s="32"/>
      <c r="H83" s="40">
        <f>'HRQOL scores'!L$14</f>
        <v>0.73253278836960001</v>
      </c>
      <c r="I83" s="37">
        <f t="shared" si="8"/>
        <v>66845</v>
      </c>
      <c r="J83" s="37">
        <f t="shared" si="9"/>
        <v>48966.154238565912</v>
      </c>
      <c r="K83" s="40">
        <f>SUM(J83:J$119)/C83</f>
        <v>7.2211345581620536</v>
      </c>
    </row>
    <row r="84" spans="1:11">
      <c r="A84" s="60">
        <v>79</v>
      </c>
      <c r="C84" s="88">
        <v>65537</v>
      </c>
      <c r="D84" s="28">
        <f t="shared" si="6"/>
        <v>2805</v>
      </c>
      <c r="E84" s="31">
        <f>SUMPRODUCT(D84:D$119*$A84:$A$119)/C84+0.5-$A84</f>
        <v>9.9264351604854681</v>
      </c>
      <c r="F84" s="90">
        <f t="shared" si="7"/>
        <v>4.280025024032226E-2</v>
      </c>
      <c r="G84" s="32"/>
      <c r="H84" s="40">
        <f>'HRQOL scores'!L$14</f>
        <v>0.73253278836960001</v>
      </c>
      <c r="I84" s="37">
        <f t="shared" si="8"/>
        <v>64134.5</v>
      </c>
      <c r="J84" s="37">
        <f t="shared" si="9"/>
        <v>46980.624115690109</v>
      </c>
      <c r="K84" s="40">
        <f>SUM(J84:J$119)/C84</f>
        <v>6.7622233136068557</v>
      </c>
    </row>
    <row r="85" spans="1:11">
      <c r="A85" s="60">
        <v>80</v>
      </c>
      <c r="C85" s="88">
        <v>62732</v>
      </c>
      <c r="D85" s="28">
        <f t="shared" si="6"/>
        <v>2991</v>
      </c>
      <c r="E85" s="31">
        <f>SUMPRODUCT(D85:D$119*$A85:$A$119)/C85+0.5-$A85</f>
        <v>9.3479289854099363</v>
      </c>
      <c r="F85" s="33">
        <f t="shared" si="7"/>
        <v>4.7679015494484472E-2</v>
      </c>
      <c r="G85" s="32"/>
      <c r="H85" s="40">
        <f>'HRQOL scores'!L$14</f>
        <v>0.73253278836960001</v>
      </c>
      <c r="I85" s="37">
        <f t="shared" si="8"/>
        <v>61236.5</v>
      </c>
      <c r="J85" s="37">
        <f t="shared" si="9"/>
        <v>44857.744094995011</v>
      </c>
      <c r="K85" s="40">
        <f>SUM(J85:J$119)/C85</f>
        <v>6.3156794807779502</v>
      </c>
    </row>
    <row r="86" spans="1:11">
      <c r="A86" s="60">
        <v>81</v>
      </c>
      <c r="C86" s="88">
        <v>59741</v>
      </c>
      <c r="D86" s="28">
        <f t="shared" si="6"/>
        <v>3172</v>
      </c>
      <c r="E86" s="31">
        <f>SUMPRODUCT(D86:D$119*$A86:$A$119)/C86+0.5-$A86</f>
        <v>8.7909104486489298</v>
      </c>
      <c r="F86" s="33">
        <f t="shared" si="7"/>
        <v>5.3095863812122328E-2</v>
      </c>
      <c r="G86" s="32"/>
      <c r="H86" s="40">
        <f>'HRQOL scores'!L$14</f>
        <v>0.73253278836960001</v>
      </c>
      <c r="I86" s="37">
        <f t="shared" si="8"/>
        <v>58155</v>
      </c>
      <c r="J86" s="37">
        <f t="shared" si="9"/>
        <v>42600.44430763409</v>
      </c>
      <c r="K86" s="40">
        <f>SUM(J86:J$119)/C86</f>
        <v>5.8810107144702526</v>
      </c>
    </row>
    <row r="87" spans="1:11">
      <c r="A87" s="60">
        <v>82</v>
      </c>
      <c r="C87" s="88">
        <v>56569</v>
      </c>
      <c r="D87" s="28">
        <f t="shared" si="6"/>
        <v>3343</v>
      </c>
      <c r="E87" s="31">
        <f>SUMPRODUCT(D87:D$119*$A87:$A$119)/C87+0.5-$A87</f>
        <v>8.2558076174713335</v>
      </c>
      <c r="F87" s="33">
        <f t="shared" si="7"/>
        <v>5.9095971291696865E-2</v>
      </c>
      <c r="G87" s="32"/>
      <c r="H87" s="40">
        <f>'HRQOL scores'!L$14</f>
        <v>0.73253278836960001</v>
      </c>
      <c r="I87" s="37">
        <f t="shared" si="8"/>
        <v>54897.5</v>
      </c>
      <c r="J87" s="37">
        <f t="shared" si="9"/>
        <v>40214.218749520114</v>
      </c>
      <c r="K87" s="40">
        <f>SUM(J87:J$119)/C87</f>
        <v>5.4577068144307521</v>
      </c>
    </row>
    <row r="88" spans="1:11">
      <c r="A88" s="60">
        <v>83</v>
      </c>
      <c r="C88" s="88">
        <v>53226</v>
      </c>
      <c r="D88" s="28">
        <f t="shared" si="6"/>
        <v>3497</v>
      </c>
      <c r="E88" s="31">
        <f>SUMPRODUCT(D88:D$119*$A88:$A$119)/C88+0.5-$A88</f>
        <v>7.7429316708513909</v>
      </c>
      <c r="F88" s="33">
        <f t="shared" si="7"/>
        <v>6.5700973208582272E-2</v>
      </c>
      <c r="G88" s="32"/>
      <c r="H88" s="40">
        <f>'HRQOL scores'!L$14</f>
        <v>0.73253278836960001</v>
      </c>
      <c r="I88" s="37">
        <f t="shared" si="8"/>
        <v>51477.5</v>
      </c>
      <c r="J88" s="37">
        <f t="shared" si="9"/>
        <v>37708.956613296083</v>
      </c>
      <c r="K88" s="40">
        <f>SUM(J88:J$119)/C88</f>
        <v>5.0449554359901754</v>
      </c>
    </row>
    <row r="89" spans="1:11">
      <c r="A89" s="60">
        <v>84</v>
      </c>
      <c r="C89" s="88">
        <v>49729</v>
      </c>
      <c r="D89" s="28">
        <f t="shared" si="6"/>
        <v>3631</v>
      </c>
      <c r="E89" s="31">
        <f>SUMPRODUCT(D89:D$119*$A89:$A$119)/C89+0.5-$A89</f>
        <v>7.2522628871028161</v>
      </c>
      <c r="F89" s="33">
        <f t="shared" si="7"/>
        <v>7.3015745339741395E-2</v>
      </c>
      <c r="G89" s="32"/>
      <c r="H89" s="40">
        <f>'HRQOL scores'!L$14</f>
        <v>0.73253278836960001</v>
      </c>
      <c r="I89" s="37">
        <f t="shared" si="8"/>
        <v>47913.5</v>
      </c>
      <c r="J89" s="37">
        <f t="shared" si="9"/>
        <v>35098.209755546828</v>
      </c>
      <c r="K89" s="40">
        <f>SUM(J89:J$119)/C89</f>
        <v>4.641433397468619</v>
      </c>
    </row>
    <row r="90" spans="1:11">
      <c r="A90" s="60">
        <v>85</v>
      </c>
      <c r="C90" s="88">
        <v>46098</v>
      </c>
      <c r="D90" s="28">
        <f t="shared" si="6"/>
        <v>3737</v>
      </c>
      <c r="E90" s="31">
        <f>SUMPRODUCT(D90:D$119*$A90:$A$119)/C90+0.5-$A90</f>
        <v>6.7841182071399402</v>
      </c>
      <c r="F90" s="33">
        <f t="shared" si="7"/>
        <v>8.1066423706017618E-2</v>
      </c>
      <c r="G90" s="32"/>
      <c r="H90" s="40">
        <f>'HRQOL scores'!L$15</f>
        <v>0.62582084372329005</v>
      </c>
      <c r="I90" s="37">
        <f t="shared" si="8"/>
        <v>44229.5</v>
      </c>
      <c r="J90" s="37">
        <f t="shared" si="9"/>
        <v>27679.743007459256</v>
      </c>
      <c r="K90" s="40">
        <f>IF(C90=0,0,SUM(J90:J$119)/C90)</f>
        <v>4.2456425803108635</v>
      </c>
    </row>
    <row r="91" spans="1:11">
      <c r="A91" s="60">
        <v>86</v>
      </c>
      <c r="C91" s="88">
        <v>42361</v>
      </c>
      <c r="D91" s="28">
        <f t="shared" si="6"/>
        <v>3808</v>
      </c>
      <c r="E91" s="31">
        <f>SUMPRODUCT(D91:D$119*$A91:$A$119)/C91+0.5-$A91</f>
        <v>6.3384901468978256</v>
      </c>
      <c r="F91" s="33">
        <f t="shared" si="7"/>
        <v>8.9894006279360728E-2</v>
      </c>
      <c r="G91" s="32"/>
      <c r="H91" s="40">
        <f>'HRQOL scores'!L$15</f>
        <v>0.62582084372329005</v>
      </c>
      <c r="I91" s="37">
        <f t="shared" si="8"/>
        <v>40457</v>
      </c>
      <c r="J91" s="37">
        <f t="shared" si="9"/>
        <v>25318.833874513144</v>
      </c>
      <c r="K91" s="40">
        <f>IF(C91=0,0,SUM(J91:J$119)/C91)</f>
        <v>3.9667592516633445</v>
      </c>
    </row>
    <row r="92" spans="1:11">
      <c r="A92" s="60">
        <v>87</v>
      </c>
      <c r="C92" s="88">
        <v>38553</v>
      </c>
      <c r="D92" s="28">
        <f t="shared" si="6"/>
        <v>3840</v>
      </c>
      <c r="E92" s="31">
        <f>SUMPRODUCT(D92:D$119*$A92:$A$119)/C92+0.5-$A92</f>
        <v>5.9151760203548065</v>
      </c>
      <c r="F92" s="33">
        <f t="shared" si="7"/>
        <v>9.9603143724223797E-2</v>
      </c>
      <c r="G92" s="32"/>
      <c r="H92" s="40">
        <f>'HRQOL scores'!L$15</f>
        <v>0.62582084372329005</v>
      </c>
      <c r="I92" s="37">
        <f t="shared" si="8"/>
        <v>36633</v>
      </c>
      <c r="J92" s="37">
        <f t="shared" si="9"/>
        <v>22925.694968115284</v>
      </c>
      <c r="K92" s="40">
        <f>IF(C92=0,0,SUM(J92:J$119)/C92)</f>
        <v>3.7018404478302025</v>
      </c>
    </row>
    <row r="93" spans="1:11">
      <c r="A93" s="60">
        <v>88</v>
      </c>
      <c r="C93" s="88">
        <v>34713</v>
      </c>
      <c r="D93" s="28">
        <f t="shared" si="6"/>
        <v>3827</v>
      </c>
      <c r="E93" s="31">
        <f>SUMPRODUCT(D93:D$119*$A93:$A$119)/C93+0.5-$A93</f>
        <v>5.5142102702946687</v>
      </c>
      <c r="F93" s="33">
        <f t="shared" si="7"/>
        <v>0.11024688157174546</v>
      </c>
      <c r="G93" s="32"/>
      <c r="H93" s="40">
        <f>'HRQOL scores'!L$15</f>
        <v>0.62582084372329005</v>
      </c>
      <c r="I93" s="37">
        <f t="shared" si="8"/>
        <v>32799.5</v>
      </c>
      <c r="J93" s="37">
        <f t="shared" si="9"/>
        <v>20526.61076370205</v>
      </c>
      <c r="K93" s="40">
        <f>IF(C93=0,0,SUM(J93:J$119)/C93)</f>
        <v>3.4509077238234243</v>
      </c>
    </row>
    <row r="94" spans="1:11">
      <c r="A94" s="60">
        <v>89</v>
      </c>
      <c r="C94" s="88">
        <v>30886</v>
      </c>
      <c r="D94" s="28">
        <f t="shared" si="6"/>
        <v>3764</v>
      </c>
      <c r="E94" s="31">
        <f>SUMPRODUCT(D94:D$119*$A94:$A$119)/C94+0.5-$A94</f>
        <v>5.1355073856355204</v>
      </c>
      <c r="F94" s="33">
        <f t="shared" si="7"/>
        <v>0.12186751278896588</v>
      </c>
      <c r="G94" s="32"/>
      <c r="H94" s="40">
        <f>'HRQOL scores'!L$15</f>
        <v>0.62582084372329005</v>
      </c>
      <c r="I94" s="37">
        <f t="shared" si="8"/>
        <v>29004</v>
      </c>
      <c r="J94" s="37">
        <f t="shared" si="9"/>
        <v>18151.307751350305</v>
      </c>
      <c r="K94" s="40">
        <f>IF(C94=0,0,SUM(J94:J$119)/C94)</f>
        <v>3.2139075650255928</v>
      </c>
    </row>
    <row r="95" spans="1:11">
      <c r="A95" s="60">
        <v>90</v>
      </c>
      <c r="B95" s="66" t="s">
        <v>31</v>
      </c>
      <c r="C95" s="88">
        <v>27122</v>
      </c>
      <c r="D95" s="28">
        <f t="shared" si="6"/>
        <v>3648</v>
      </c>
      <c r="E95" s="31">
        <f>SUMPRODUCT(D95:D$119*$A95:$A$119)/C95+0.5-$A95</f>
        <v>4.77882461148657</v>
      </c>
      <c r="F95" s="33">
        <f t="shared" si="7"/>
        <v>0.13450335520979279</v>
      </c>
      <c r="G95" s="32"/>
      <c r="H95" s="40">
        <f>'HRQOL scores'!L$15</f>
        <v>0.62582084372329005</v>
      </c>
      <c r="I95" s="37">
        <f t="shared" si="8"/>
        <v>25298</v>
      </c>
      <c r="J95" s="37">
        <f t="shared" si="9"/>
        <v>15832.015704511792</v>
      </c>
      <c r="K95" s="40">
        <f>IF(C95=0,0,SUM(J95:J$119)/C95)</f>
        <v>2.9906880503661299</v>
      </c>
    </row>
    <row r="96" spans="1:11">
      <c r="A96" s="60">
        <v>91</v>
      </c>
      <c r="B96" s="66" t="s">
        <v>32</v>
      </c>
      <c r="C96" s="88">
        <v>23474</v>
      </c>
      <c r="D96" s="28">
        <f t="shared" si="6"/>
        <v>3479</v>
      </c>
      <c r="E96" s="31">
        <f>SUMPRODUCT(D96:D$119*$A96:$A$119)/C96+0.5-$A96</f>
        <v>4.4437795481272389</v>
      </c>
      <c r="F96" s="33">
        <f t="shared" si="7"/>
        <v>0.14820652636960041</v>
      </c>
      <c r="G96" s="32"/>
      <c r="H96" s="40">
        <f>'HRQOL scores'!L$15</f>
        <v>0.62582084372329005</v>
      </c>
      <c r="I96" s="37">
        <f t="shared" si="8"/>
        <v>21734.5</v>
      </c>
      <c r="J96" s="37">
        <f t="shared" si="9"/>
        <v>13601.903127903848</v>
      </c>
      <c r="K96" s="40">
        <f>IF(C96=0,0,SUM(J96:J$119)/C96)</f>
        <v>2.7810098661292666</v>
      </c>
    </row>
    <row r="97" spans="1:11">
      <c r="A97" s="60">
        <v>92</v>
      </c>
      <c r="B97" s="66" t="s">
        <v>19</v>
      </c>
      <c r="C97" s="88">
        <v>19995</v>
      </c>
      <c r="D97" s="28">
        <f t="shared" si="6"/>
        <v>3262</v>
      </c>
      <c r="E97" s="31">
        <f>SUMPRODUCT(D97:D$119*$A97:$A$119)/C97+0.5-$A97</f>
        <v>4.1299715485240398</v>
      </c>
      <c r="F97" s="33">
        <f t="shared" si="7"/>
        <v>0.16314078519629907</v>
      </c>
      <c r="G97" s="32"/>
      <c r="H97" s="40">
        <f>'HRQOL scores'!L$15</f>
        <v>0.62582084372329005</v>
      </c>
      <c r="I97" s="37">
        <f t="shared" si="8"/>
        <v>18364</v>
      </c>
      <c r="J97" s="37">
        <f t="shared" si="9"/>
        <v>11492.573974134499</v>
      </c>
      <c r="K97" s="40">
        <f>IF(C97=0,0,SUM(J97:J$119)/C97)</f>
        <v>2.5846222790504902</v>
      </c>
    </row>
    <row r="98" spans="1:11">
      <c r="A98" s="60">
        <v>93</v>
      </c>
      <c r="B98" s="72" t="s">
        <v>33</v>
      </c>
      <c r="C98" s="88">
        <v>16733</v>
      </c>
      <c r="D98" s="28">
        <f t="shared" si="6"/>
        <v>2998</v>
      </c>
      <c r="E98" s="31">
        <f>SUMPRODUCT(D98:D$119*$A98:$A$119)/C98+0.5-$A98</f>
        <v>3.8376131663621749</v>
      </c>
      <c r="F98" s="33">
        <f t="shared" si="7"/>
        <v>0.17916691567561108</v>
      </c>
      <c r="G98" s="32"/>
      <c r="H98" s="40">
        <f>'HRQOL scores'!L$15</f>
        <v>0.62582084372329005</v>
      </c>
      <c r="I98" s="37">
        <f t="shared" si="8"/>
        <v>15234</v>
      </c>
      <c r="J98" s="37">
        <f t="shared" si="9"/>
        <v>9533.7547332806007</v>
      </c>
      <c r="K98" s="40">
        <f>IF(C98=0,0,SUM(J98:J$119)/C98)</f>
        <v>2.4016583096563711</v>
      </c>
    </row>
    <row r="99" spans="1:11">
      <c r="A99" s="60">
        <v>94</v>
      </c>
      <c r="B99" s="72" t="s">
        <v>34</v>
      </c>
      <c r="C99" s="88">
        <v>13735</v>
      </c>
      <c r="D99" s="28">
        <f t="shared" si="6"/>
        <v>2698</v>
      </c>
      <c r="E99" s="31">
        <f>SUMPRODUCT(D99:D$119*$A99:$A$119)/C99+0.5-$A99</f>
        <v>3.5661289488706416</v>
      </c>
      <c r="F99" s="33">
        <f t="shared" si="7"/>
        <v>0.19643247178740444</v>
      </c>
      <c r="G99" s="32"/>
      <c r="H99" s="40">
        <f>'HRQOL scores'!L$15</f>
        <v>0.62582084372329005</v>
      </c>
      <c r="I99" s="37">
        <f t="shared" si="8"/>
        <v>12386</v>
      </c>
      <c r="J99" s="37">
        <f t="shared" si="9"/>
        <v>7751.4169703566704</v>
      </c>
      <c r="K99" s="40">
        <f>IF(C99=0,0,SUM(J99:J$119)/C99)</f>
        <v>2.2317578276082584</v>
      </c>
    </row>
    <row r="100" spans="1:11">
      <c r="A100" s="60">
        <v>95</v>
      </c>
      <c r="B100" s="72" t="s">
        <v>2</v>
      </c>
      <c r="C100" s="88">
        <v>11037</v>
      </c>
      <c r="D100" s="28">
        <f t="shared" si="6"/>
        <v>2372</v>
      </c>
      <c r="E100" s="31">
        <f>SUMPRODUCT(D100:D$119*$A100:$A$119)/C100+0.5-$A100</f>
        <v>3.315645656676466</v>
      </c>
      <c r="F100" s="33">
        <f t="shared" si="7"/>
        <v>0.21491347286400289</v>
      </c>
      <c r="G100" s="32"/>
      <c r="H100" s="40">
        <f>'HRQOL scores'!L$15</f>
        <v>0.62582084372329005</v>
      </c>
      <c r="I100" s="37">
        <f t="shared" si="8"/>
        <v>9851</v>
      </c>
      <c r="J100" s="37">
        <f t="shared" si="9"/>
        <v>6164.9611315181301</v>
      </c>
      <c r="K100" s="40">
        <f>IF(C100=0,0,SUM(J100:J$119)/C100)</f>
        <v>2.0750001623487138</v>
      </c>
    </row>
    <row r="101" spans="1:11">
      <c r="A101" s="60">
        <v>96</v>
      </c>
      <c r="B101" s="72" t="s">
        <v>48</v>
      </c>
      <c r="C101" s="88">
        <v>8665</v>
      </c>
      <c r="D101" s="28">
        <f t="shared" si="6"/>
        <v>2034</v>
      </c>
      <c r="E101" s="31">
        <f>SUMPRODUCT(D101:D$119*$A101:$A$119)/C101+0.5-$A101</f>
        <v>3.0864144388618371</v>
      </c>
      <c r="F101" s="33">
        <f t="shared" si="7"/>
        <v>0.23473744950952105</v>
      </c>
      <c r="G101" s="32"/>
      <c r="H101" s="40">
        <f>'HRQOL scores'!L$15</f>
        <v>0.62582084372329005</v>
      </c>
      <c r="I101" s="37">
        <f t="shared" ref="I101:I119" si="10">(D101*0.5+C102)</f>
        <v>7648</v>
      </c>
      <c r="J101" s="37">
        <f t="shared" ref="J101:J119" si="11">I101*H101</f>
        <v>4786.2778127957226</v>
      </c>
      <c r="K101" s="40">
        <f>IF(C101=0,0,SUM(J101:J$119)/C101)</f>
        <v>1.9315424882082664</v>
      </c>
    </row>
    <row r="102" spans="1:11">
      <c r="A102" s="60">
        <v>97</v>
      </c>
      <c r="C102" s="88">
        <v>6631</v>
      </c>
      <c r="D102" s="28">
        <f t="shared" si="6"/>
        <v>1695</v>
      </c>
      <c r="E102" s="31">
        <f>SUMPRODUCT(D102:D$119*$A102:$A$119)/C102+0.5-$A102</f>
        <v>2.8797739575837511</v>
      </c>
      <c r="F102" s="33">
        <f t="shared" si="7"/>
        <v>0.25561755391343688</v>
      </c>
      <c r="G102" s="32"/>
      <c r="H102" s="40">
        <f>'HRQOL scores'!L$15</f>
        <v>0.62582084372329005</v>
      </c>
      <c r="I102" s="37">
        <f t="shared" si="10"/>
        <v>5783.5</v>
      </c>
      <c r="J102" s="37">
        <f t="shared" si="11"/>
        <v>3619.4348496736479</v>
      </c>
      <c r="K102" s="40">
        <f>IF(C102=0,0,SUM(J102:J$119)/C102)</f>
        <v>1.8022225678674273</v>
      </c>
    </row>
    <row r="103" spans="1:11">
      <c r="A103" s="60">
        <v>98</v>
      </c>
      <c r="B103" s="9"/>
      <c r="C103" s="88">
        <v>4936</v>
      </c>
      <c r="D103" s="28">
        <f t="shared" si="6"/>
        <v>1371</v>
      </c>
      <c r="E103" s="31">
        <f>SUMPRODUCT(D103:D$119*$A103:$A$119)/C103+0.5-$A103</f>
        <v>2.6969775349955398</v>
      </c>
      <c r="F103" s="33">
        <f t="shared" si="7"/>
        <v>0.2777552674230146</v>
      </c>
      <c r="G103" s="32"/>
      <c r="H103" s="40">
        <f>'HRQOL scores'!L$15</f>
        <v>0.62582084372329005</v>
      </c>
      <c r="I103" s="37">
        <f t="shared" si="10"/>
        <v>4250.5</v>
      </c>
      <c r="J103" s="37">
        <f t="shared" si="11"/>
        <v>2660.0514962458442</v>
      </c>
      <c r="K103" s="40">
        <f>IF(C103=0,0,SUM(J103:J$119)/C103)</f>
        <v>1.6878247564536595</v>
      </c>
    </row>
    <row r="104" spans="1:11">
      <c r="A104" s="60">
        <v>99</v>
      </c>
      <c r="B104" s="28">
        <v>3415</v>
      </c>
      <c r="C104" s="88">
        <v>3565</v>
      </c>
      <c r="D104" s="28">
        <f t="shared" si="6"/>
        <v>1048.0995607613472</v>
      </c>
      <c r="E104" s="31">
        <f>SUMPRODUCT(D104:D$119*$A104:$A$119)/C104+0.5-$A104</f>
        <v>2.5418740849194705</v>
      </c>
      <c r="F104" s="33">
        <f t="shared" si="7"/>
        <v>0.29399707174231338</v>
      </c>
      <c r="G104" s="32"/>
      <c r="H104" s="40">
        <f>'HRQOL scores'!L$15</f>
        <v>0.62582084372329005</v>
      </c>
      <c r="I104" s="37">
        <f t="shared" si="10"/>
        <v>3040.9502196193262</v>
      </c>
      <c r="J104" s="37">
        <f t="shared" si="11"/>
        <v>1903.0900321626909</v>
      </c>
      <c r="K104" s="40">
        <f>IF(C104=0,0,SUM(J104:J$119)/C104)</f>
        <v>1.5907577844626704</v>
      </c>
    </row>
    <row r="105" spans="1:11">
      <c r="A105" s="60">
        <v>100</v>
      </c>
      <c r="B105" s="28">
        <v>2411</v>
      </c>
      <c r="C105" s="86">
        <f t="shared" ref="C105:C119" si="12">C104*IF(B105=0,0,(B105/B104))</f>
        <v>2516.9004392386528</v>
      </c>
      <c r="D105" s="28">
        <f t="shared" si="6"/>
        <v>785.03074670571004</v>
      </c>
      <c r="E105" s="31">
        <f>SUMPRODUCT(D105:D$119*$A105:$A$119)/C105+0.5-$A105</f>
        <v>2.3921609290750609</v>
      </c>
      <c r="F105" s="33">
        <f t="shared" si="7"/>
        <v>0.3119037743674824</v>
      </c>
      <c r="G105" s="32"/>
      <c r="H105" s="40">
        <f>'HRQOL scores'!L$15</f>
        <v>0.62582084372329005</v>
      </c>
      <c r="I105" s="37">
        <f t="shared" si="10"/>
        <v>2124.3850658857978</v>
      </c>
      <c r="J105" s="37">
        <f t="shared" si="11"/>
        <v>1329.4844543258071</v>
      </c>
      <c r="K105" s="40">
        <f>IF(C105=0,0,SUM(J105:J$119)/C105)</f>
        <v>1.4970641709556514</v>
      </c>
    </row>
    <row r="106" spans="1:11">
      <c r="A106" s="60">
        <v>101</v>
      </c>
      <c r="B106" s="28">
        <v>1659</v>
      </c>
      <c r="C106" s="86">
        <f t="shared" si="12"/>
        <v>1731.8696925329427</v>
      </c>
      <c r="D106" s="28">
        <f t="shared" si="6"/>
        <v>572.07027818448023</v>
      </c>
      <c r="E106" s="31">
        <f>SUMPRODUCT(D106:D$119*$A106:$A$119)/C106+0.5-$A106</f>
        <v>2.2498493068112992</v>
      </c>
      <c r="F106" s="33">
        <f t="shared" si="7"/>
        <v>0.33031946955997593</v>
      </c>
      <c r="G106" s="32"/>
      <c r="H106" s="40">
        <f>'HRQOL scores'!L$15</f>
        <v>0.62582084372329005</v>
      </c>
      <c r="I106" s="37">
        <f t="shared" si="10"/>
        <v>1445.8345534407026</v>
      </c>
      <c r="J106" s="37">
        <f t="shared" si="11"/>
        <v>904.83340011854682</v>
      </c>
      <c r="K106" s="40">
        <f>IF(C106=0,0,SUM(J106:J$119)/C106)</f>
        <v>1.4080025914389271</v>
      </c>
    </row>
    <row r="107" spans="1:11">
      <c r="A107" s="60">
        <v>102</v>
      </c>
      <c r="B107" s="28">
        <v>1111</v>
      </c>
      <c r="C107" s="86">
        <f t="shared" si="12"/>
        <v>1159.7994143484625</v>
      </c>
      <c r="D107" s="28">
        <f t="shared" si="6"/>
        <v>406.08638360175689</v>
      </c>
      <c r="E107" s="31">
        <f>SUMPRODUCT(D107:D$119*$A107:$A$119)/C107+0.5-$A107</f>
        <v>2.1129612961296118</v>
      </c>
      <c r="F107" s="33">
        <f t="shared" si="7"/>
        <v>0.35013501350135012</v>
      </c>
      <c r="G107" s="32"/>
      <c r="H107" s="40">
        <f>'HRQOL scores'!L$15</f>
        <v>0.62582084372329005</v>
      </c>
      <c r="I107" s="37">
        <f t="shared" si="10"/>
        <v>956.756222547584</v>
      </c>
      <c r="J107" s="37">
        <f t="shared" si="11"/>
        <v>598.75798643223686</v>
      </c>
      <c r="K107" s="40">
        <f>IF(C107=0,0,SUM(J107:J$119)/C107)</f>
        <v>1.3223352210984909</v>
      </c>
    </row>
    <row r="108" spans="1:11">
      <c r="A108" s="60">
        <v>103</v>
      </c>
      <c r="B108" s="28">
        <v>722</v>
      </c>
      <c r="C108" s="86">
        <f t="shared" si="12"/>
        <v>753.71303074670561</v>
      </c>
      <c r="D108" s="28">
        <f t="shared" si="6"/>
        <v>279.77159590043919</v>
      </c>
      <c r="E108" s="31">
        <f>SUMPRODUCT(D108:D$119*$A108:$A$119)/C108+0.5-$A108</f>
        <v>1.9819944598337997</v>
      </c>
      <c r="F108" s="33">
        <f t="shared" si="7"/>
        <v>0.37119113573407203</v>
      </c>
      <c r="G108" s="32"/>
      <c r="H108" s="40">
        <f>'HRQOL scores'!L$15</f>
        <v>0.62582084372329005</v>
      </c>
      <c r="I108" s="37">
        <f t="shared" si="10"/>
        <v>613.82723279648599</v>
      </c>
      <c r="J108" s="37">
        <f t="shared" si="11"/>
        <v>384.14587672902923</v>
      </c>
      <c r="K108" s="40">
        <f>IF(C108=0,0,SUM(J108:J$119)/C108)</f>
        <v>1.2403734451080721</v>
      </c>
    </row>
    <row r="109" spans="1:11">
      <c r="A109" s="60">
        <v>104</v>
      </c>
      <c r="B109" s="28">
        <v>454</v>
      </c>
      <c r="C109" s="86">
        <f t="shared" si="12"/>
        <v>473.94143484626642</v>
      </c>
      <c r="D109" s="28">
        <f t="shared" si="6"/>
        <v>186.86237188872616</v>
      </c>
      <c r="E109" s="31">
        <f>SUMPRODUCT(D109:D$119*$A109:$A$119)/C109+0.5-$A109</f>
        <v>1.8568281938325839</v>
      </c>
      <c r="F109" s="33">
        <f t="shared" si="7"/>
        <v>0.39427312775330392</v>
      </c>
      <c r="G109" s="32"/>
      <c r="H109" s="40">
        <f>'HRQOL scores'!L$15</f>
        <v>0.62582084372329005</v>
      </c>
      <c r="I109" s="37">
        <f t="shared" si="10"/>
        <v>380.51024890190331</v>
      </c>
      <c r="J109" s="37">
        <f t="shared" si="11"/>
        <v>238.13124501314823</v>
      </c>
      <c r="K109" s="40">
        <f>IF(C109=0,0,SUM(J109:J$119)/C109)</f>
        <v>1.16204178691351</v>
      </c>
    </row>
    <row r="110" spans="1:11">
      <c r="A110" s="60">
        <v>105</v>
      </c>
      <c r="B110" s="28">
        <v>275</v>
      </c>
      <c r="C110" s="86">
        <f t="shared" si="12"/>
        <v>287.07906295754026</v>
      </c>
      <c r="D110" s="28">
        <f t="shared" si="6"/>
        <v>120.05124450951683</v>
      </c>
      <c r="E110" s="31">
        <f>SUMPRODUCT(D110:D$119*$A110:$A$119)/C110+0.5-$A110</f>
        <v>1.7399999999999949</v>
      </c>
      <c r="F110" s="33">
        <f t="shared" si="7"/>
        <v>0.41818181818181815</v>
      </c>
      <c r="G110" s="32"/>
      <c r="H110" s="40">
        <f>'HRQOL scores'!L$15</f>
        <v>0.62582084372329005</v>
      </c>
      <c r="I110" s="37">
        <f t="shared" si="10"/>
        <v>227.05344070278184</v>
      </c>
      <c r="J110" s="37">
        <f t="shared" si="11"/>
        <v>142.09477583089094</v>
      </c>
      <c r="K110" s="40">
        <f>IF(C110=0,0,SUM(J110:J$119)/C110)</f>
        <v>1.0889282680785246</v>
      </c>
    </row>
    <row r="111" spans="1:11">
      <c r="A111" s="60">
        <v>106</v>
      </c>
      <c r="B111" s="28">
        <v>160</v>
      </c>
      <c r="C111" s="86">
        <f t="shared" si="12"/>
        <v>167.02781844802342</v>
      </c>
      <c r="D111" s="28">
        <f t="shared" si="6"/>
        <v>73.074670571010245</v>
      </c>
      <c r="E111" s="31">
        <f>SUMPRODUCT(D111:D$119*$A111:$A$119)/C111+0.5-$A111</f>
        <v>1.6312499999999943</v>
      </c>
      <c r="F111" s="90">
        <f t="shared" si="7"/>
        <v>0.4375</v>
      </c>
      <c r="G111" s="32"/>
      <c r="H111" s="40">
        <f>'HRQOL scores'!L$15</f>
        <v>0.62582084372329005</v>
      </c>
      <c r="I111" s="37">
        <f t="shared" si="10"/>
        <v>130.4904831625183</v>
      </c>
      <c r="J111" s="37">
        <f t="shared" si="11"/>
        <v>81.663664270626981</v>
      </c>
      <c r="K111" s="40">
        <f>IF(C111=0,0,SUM(J111:J$119)/C111)</f>
        <v>1.0208702513236168</v>
      </c>
    </row>
    <row r="112" spans="1:11">
      <c r="A112" s="60">
        <v>107</v>
      </c>
      <c r="B112" s="28">
        <v>90</v>
      </c>
      <c r="C112" s="86">
        <f t="shared" si="12"/>
        <v>93.95314787701318</v>
      </c>
      <c r="D112" s="28">
        <f t="shared" si="6"/>
        <v>43.844802342606151</v>
      </c>
      <c r="E112" s="31">
        <f>SUMPRODUCT(D112:D$119*$A112:$A$119)/C112+0.5-$A112</f>
        <v>1.5111111111111057</v>
      </c>
      <c r="F112" s="33">
        <f t="shared" si="7"/>
        <v>0.46666666666666667</v>
      </c>
      <c r="G112" s="32"/>
      <c r="H112" s="40">
        <f>'HRQOL scores'!L$15</f>
        <v>0.62582084372329005</v>
      </c>
      <c r="I112" s="37">
        <f t="shared" si="10"/>
        <v>72.030746705710101</v>
      </c>
      <c r="J112" s="37">
        <f t="shared" si="11"/>
        <v>45.07834267738609</v>
      </c>
      <c r="K112" s="40">
        <f>IF(C112=0,0,SUM(J112:J$119)/C112)</f>
        <v>0.94568483051519392</v>
      </c>
    </row>
    <row r="113" spans="1:11">
      <c r="A113" s="60">
        <v>108</v>
      </c>
      <c r="B113" s="28">
        <v>48</v>
      </c>
      <c r="C113" s="86">
        <f t="shared" si="12"/>
        <v>50.108345534407029</v>
      </c>
      <c r="D113" s="28">
        <f t="shared" si="6"/>
        <v>25.054172767203514</v>
      </c>
      <c r="E113" s="31">
        <f>SUMPRODUCT(D113:D$119*$A113:$A$119)/C113+0.5-$A113</f>
        <v>1.3958333333333286</v>
      </c>
      <c r="F113" s="33">
        <f t="shared" si="7"/>
        <v>0.5</v>
      </c>
      <c r="G113" s="32"/>
      <c r="H113" s="40">
        <f>'HRQOL scores'!L$15</f>
        <v>0.62582084372329005</v>
      </c>
      <c r="I113" s="37">
        <f t="shared" si="10"/>
        <v>37.581259150805273</v>
      </c>
      <c r="J113" s="37">
        <f t="shared" si="11"/>
        <v>23.51913530994057</v>
      </c>
      <c r="K113" s="40">
        <f>IF(C113=0,0,SUM(J113:J$119)/C113)</f>
        <v>0.873541594363759</v>
      </c>
    </row>
    <row r="114" spans="1:11">
      <c r="A114" s="60">
        <v>109</v>
      </c>
      <c r="B114" s="28">
        <v>24</v>
      </c>
      <c r="C114" s="86">
        <f t="shared" si="12"/>
        <v>25.054172767203514</v>
      </c>
      <c r="D114" s="28">
        <f t="shared" si="6"/>
        <v>13.571010248901905</v>
      </c>
      <c r="E114" s="31">
        <f>SUMPRODUCT(D114:D$119*$A114:$A$119)/C114+0.5-$A114</f>
        <v>1.2916666666666714</v>
      </c>
      <c r="F114" s="33">
        <f t="shared" si="7"/>
        <v>0.54166666666666674</v>
      </c>
      <c r="G114" s="32"/>
      <c r="H114" s="40">
        <f>'HRQOL scores'!L$15</f>
        <v>0.62582084372329005</v>
      </c>
      <c r="I114" s="37">
        <f t="shared" si="10"/>
        <v>18.268667642752561</v>
      </c>
      <c r="J114" s="37">
        <f t="shared" si="11"/>
        <v>11.432912997887776</v>
      </c>
      <c r="K114" s="40">
        <f>IF(C114=0,0,SUM(J114:J$119)/C114)</f>
        <v>0.80835192314258297</v>
      </c>
    </row>
    <row r="115" spans="1:11">
      <c r="A115" s="60">
        <v>110</v>
      </c>
      <c r="B115" s="28">
        <v>11</v>
      </c>
      <c r="C115" s="86">
        <f t="shared" si="12"/>
        <v>11.48316251830161</v>
      </c>
      <c r="D115" s="28">
        <f t="shared" si="6"/>
        <v>6.2635431918008786</v>
      </c>
      <c r="E115" s="31">
        <f>SUMPRODUCT(D115:D$119*$A115:$A$119)/C115+0.5-$A115</f>
        <v>1.2272727272727337</v>
      </c>
      <c r="F115" s="33">
        <f t="shared" si="7"/>
        <v>0.54545454545454553</v>
      </c>
      <c r="G115" s="32"/>
      <c r="H115" s="40">
        <f>'HRQOL scores'!L$15</f>
        <v>0.62582084372329005</v>
      </c>
      <c r="I115" s="37">
        <f t="shared" si="10"/>
        <v>8.3513909224011709</v>
      </c>
      <c r="J115" s="37">
        <f t="shared" si="11"/>
        <v>5.2264745133201265</v>
      </c>
      <c r="K115" s="40">
        <f>IF(C115=0,0,SUM(J115:J$119)/C115)</f>
        <v>0.76805285366040132</v>
      </c>
    </row>
    <row r="116" spans="1:11">
      <c r="A116" s="60">
        <v>111</v>
      </c>
      <c r="B116" s="28">
        <v>5</v>
      </c>
      <c r="C116" s="86">
        <f t="shared" si="12"/>
        <v>5.2196193265007311</v>
      </c>
      <c r="D116" s="28">
        <f t="shared" si="6"/>
        <v>3.1317715959004384</v>
      </c>
      <c r="E116" s="31">
        <f>SUMPRODUCT(D116:D$119*$A116:$A$119)/C116+0.5-$A116</f>
        <v>1.0999999999999943</v>
      </c>
      <c r="F116" s="33">
        <f t="shared" si="7"/>
        <v>0.6</v>
      </c>
      <c r="G116" s="32"/>
      <c r="H116" s="40">
        <f>'HRQOL scores'!L$15</f>
        <v>0.62582084372329005</v>
      </c>
      <c r="I116" s="37">
        <f t="shared" si="10"/>
        <v>3.6537335285505117</v>
      </c>
      <c r="J116" s="37">
        <f t="shared" si="11"/>
        <v>2.2865825995775548</v>
      </c>
      <c r="K116" s="40">
        <f>IF(C116=0,0,SUM(J116:J$119)/C116)</f>
        <v>0.68840292809561909</v>
      </c>
    </row>
    <row r="117" spans="1:11">
      <c r="A117" s="60">
        <v>112</v>
      </c>
      <c r="B117" s="28">
        <v>2</v>
      </c>
      <c r="C117" s="86">
        <f t="shared" si="12"/>
        <v>2.0878477306002927</v>
      </c>
      <c r="D117" s="28">
        <f t="shared" si="6"/>
        <v>1.0439238653001464</v>
      </c>
      <c r="E117" s="31">
        <f>IF($C117=0,0,SUMPRODUCT(D117:D$119*$A117:$A$119)/C117+0.5-$A117)</f>
        <v>1</v>
      </c>
      <c r="F117" s="33">
        <f>IF(D117=0,0,D117/C117)</f>
        <v>0.5</v>
      </c>
      <c r="G117" s="32"/>
      <c r="H117" s="40">
        <f>'HRQOL scores'!L$15</f>
        <v>0.62582084372329005</v>
      </c>
      <c r="I117" s="37">
        <f t="shared" si="10"/>
        <v>1.5658857979502194</v>
      </c>
      <c r="J117" s="37">
        <f t="shared" si="11"/>
        <v>0.97996397124752366</v>
      </c>
      <c r="K117" s="40">
        <f>IF(C117=0,0,SUM(J117:J$119)/C117)</f>
        <v>0.62582084372329005</v>
      </c>
    </row>
    <row r="118" spans="1:11">
      <c r="A118" s="60">
        <v>113</v>
      </c>
      <c r="B118" s="28">
        <v>1</v>
      </c>
      <c r="C118" s="86">
        <f t="shared" si="12"/>
        <v>1.0439238653001464</v>
      </c>
      <c r="D118" s="28">
        <f t="shared" si="6"/>
        <v>1.0439238653001464</v>
      </c>
      <c r="E118" s="31">
        <f>IF($C118=0,0,SUMPRODUCT(D118:D$119*$A118:$A$119)/C118+0.5-$A118)</f>
        <v>0.5</v>
      </c>
      <c r="F118" s="33">
        <f>IF(D118=0,0,D118/C118)</f>
        <v>1</v>
      </c>
      <c r="G118" s="32"/>
      <c r="H118" s="40">
        <f>'HRQOL scores'!L$15</f>
        <v>0.62582084372329005</v>
      </c>
      <c r="I118" s="37">
        <f t="shared" si="10"/>
        <v>0.52196193265007318</v>
      </c>
      <c r="J118" s="37">
        <f t="shared" si="11"/>
        <v>0.3266546570825079</v>
      </c>
      <c r="K118" s="40">
        <f>IF(C118=0,0,SUM(J118:J$119)/C118)</f>
        <v>0.31291042186164503</v>
      </c>
    </row>
    <row r="119" spans="1:11">
      <c r="A119" s="60">
        <v>114</v>
      </c>
      <c r="B119" s="28">
        <v>0</v>
      </c>
      <c r="C119" s="86">
        <f t="shared" si="12"/>
        <v>0</v>
      </c>
      <c r="D119" s="28">
        <f t="shared" si="6"/>
        <v>0</v>
      </c>
      <c r="E119" s="31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scores'!L$15</f>
        <v>0.62582084372329005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</row>
    <row r="120" spans="1:11">
      <c r="A120" s="60"/>
      <c r="B120" s="28"/>
    </row>
    <row r="121" spans="1:11">
      <c r="A121" s="60"/>
      <c r="E121" s="31"/>
    </row>
    <row r="123" spans="1:11">
      <c r="B123" s="62"/>
    </row>
    <row r="124" spans="1:11">
      <c r="A124" s="61"/>
      <c r="B124" s="62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24"/>
  <sheetViews>
    <sheetView workbookViewId="0">
      <pane xSplit="5" topLeftCell="F1" activePane="topRight" state="frozen"/>
      <selection activeCell="C104" sqref="C104"/>
      <selection pane="topRight" activeCell="E5" sqref="E5"/>
    </sheetView>
  </sheetViews>
  <sheetFormatPr defaultColWidth="8.85546875" defaultRowHeight="12.75"/>
  <cols>
    <col min="1" max="1" width="9.140625" style="51" customWidth="1"/>
    <col min="2" max="2" width="7.85546875" style="51" customWidth="1"/>
    <col min="3" max="3" width="9.85546875" style="51" customWidth="1"/>
    <col min="4" max="5" width="9.140625" style="51" customWidth="1"/>
    <col min="6" max="6" width="9.140625" style="8" customWidth="1"/>
    <col min="7" max="7" width="5.85546875" style="51" customWidth="1"/>
    <col min="8" max="8" width="12.42578125" style="51" customWidth="1"/>
    <col min="9" max="9" width="8.85546875" style="51"/>
    <col min="10" max="10" width="9.140625" style="51" customWidth="1"/>
    <col min="11" max="11" width="13" style="67" customWidth="1"/>
    <col min="12" max="45" width="8.42578125" style="51" customWidth="1"/>
    <col min="46" max="47" width="12.140625" style="51" customWidth="1"/>
    <col min="48" max="48" width="9.140625" style="51" customWidth="1"/>
    <col min="49" max="49" width="10" style="51" customWidth="1"/>
    <col min="50" max="50" width="8.42578125" style="51" customWidth="1"/>
    <col min="51" max="52" width="12.140625" style="51" customWidth="1"/>
    <col min="53" max="53" width="9.140625" style="51" customWidth="1"/>
    <col min="54" max="54" width="10" style="51" customWidth="1"/>
    <col min="55" max="55" width="8.42578125" style="51" customWidth="1"/>
    <col min="56" max="57" width="12.140625" style="51" customWidth="1"/>
    <col min="58" max="58" width="9.140625" style="51" customWidth="1"/>
    <col min="59" max="59" width="10" style="51" customWidth="1"/>
    <col min="60" max="60" width="8.42578125" style="51" customWidth="1"/>
    <col min="61" max="62" width="12.140625" style="51" customWidth="1"/>
    <col min="63" max="63" width="9.140625" style="51" customWidth="1"/>
    <col min="64" max="64" width="10" style="51" customWidth="1"/>
    <col min="65" max="65" width="8.42578125" style="51" customWidth="1"/>
    <col min="66" max="67" width="12.140625" style="51" customWidth="1"/>
    <col min="68" max="68" width="9.140625" style="51" customWidth="1"/>
    <col min="69" max="69" width="10" style="51" customWidth="1"/>
    <col min="70" max="70" width="8.42578125" style="51" customWidth="1"/>
    <col min="71" max="72" width="12.140625" style="51" customWidth="1"/>
    <col min="73" max="73" width="9.140625" style="51" customWidth="1"/>
    <col min="74" max="74" width="10" style="51" customWidth="1"/>
    <col min="75" max="75" width="8.42578125" style="51" customWidth="1"/>
    <col min="76" max="77" width="12.140625" style="51" customWidth="1"/>
    <col min="78" max="78" width="9.140625" style="51" customWidth="1"/>
    <col min="79" max="79" width="10" style="51" customWidth="1"/>
    <col min="80" max="80" width="8.42578125" style="51" customWidth="1"/>
    <col min="81" max="82" width="12.140625" style="51" customWidth="1"/>
    <col min="83" max="83" width="9.140625" style="51" customWidth="1"/>
    <col min="84" max="84" width="10" style="51" customWidth="1"/>
    <col min="85" max="85" width="8.42578125" style="51" customWidth="1"/>
    <col min="86" max="87" width="12.140625" style="51" customWidth="1"/>
    <col min="88" max="88" width="9.140625" style="51" customWidth="1"/>
    <col min="89" max="89" width="10" style="51" customWidth="1"/>
    <col min="90" max="90" width="8.42578125" style="51" customWidth="1"/>
    <col min="91" max="92" width="12.140625" style="51" customWidth="1"/>
    <col min="93" max="93" width="9.140625" style="51" customWidth="1"/>
    <col min="94" max="94" width="10" style="51" customWidth="1"/>
    <col min="95" max="95" width="8.42578125" style="51" customWidth="1"/>
    <col min="96" max="97" width="12.140625" style="51" customWidth="1"/>
    <col min="98" max="98" width="9.140625" style="51" customWidth="1"/>
    <col min="99" max="99" width="10" style="51" customWidth="1"/>
    <col min="100" max="100" width="8.42578125" style="51" customWidth="1"/>
    <col min="101" max="102" width="12.140625" style="51" customWidth="1"/>
    <col min="103" max="103" width="9.140625" style="51" customWidth="1"/>
    <col min="104" max="104" width="10" style="51" customWidth="1"/>
    <col min="105" max="109" width="8.42578125" style="51" customWidth="1"/>
    <col min="110" max="110" width="8.85546875" style="51"/>
    <col min="111" max="114" width="8.42578125" style="51" customWidth="1"/>
    <col min="115" max="115" width="9.140625" style="51" customWidth="1"/>
    <col min="116" max="116" width="6.7109375" style="51" customWidth="1"/>
    <col min="117" max="120" width="9.140625" style="51" customWidth="1"/>
    <col min="121" max="121" width="8.85546875" style="51"/>
    <col min="122" max="122" width="12.140625" style="51" customWidth="1"/>
    <col min="123" max="123" width="2.7109375" style="51" customWidth="1"/>
    <col min="124" max="124" width="9.140625" style="51" customWidth="1"/>
    <col min="125" max="125" width="6.7109375" style="51" customWidth="1"/>
    <col min="126" max="129" width="9.140625" style="51" customWidth="1"/>
    <col min="130" max="130" width="10" style="51" customWidth="1"/>
    <col min="131" max="131" width="12.140625" style="51" customWidth="1"/>
    <col min="132" max="132" width="8.85546875" style="51"/>
    <col min="133" max="133" width="9.140625" style="51" customWidth="1"/>
    <col min="134" max="134" width="6.7109375" style="51" customWidth="1"/>
    <col min="135" max="138" width="9.140625" style="51" customWidth="1"/>
    <col min="139" max="139" width="8.85546875" style="51"/>
    <col min="140" max="140" width="12.140625" style="51" customWidth="1"/>
    <col min="141" max="141" width="2.7109375" style="51" customWidth="1"/>
    <col min="142" max="142" width="9.140625" style="51" customWidth="1"/>
    <col min="143" max="143" width="6.7109375" style="51" customWidth="1"/>
    <col min="144" max="147" width="9.140625" style="51" customWidth="1"/>
    <col min="148" max="148" width="10" style="51" customWidth="1"/>
    <col min="149" max="149" width="12.140625" style="51" customWidth="1"/>
    <col min="150" max="150" width="8.85546875" style="51"/>
    <col min="151" max="151" width="9.140625" style="51" customWidth="1"/>
    <col min="152" max="152" width="6.7109375" style="51" customWidth="1"/>
    <col min="153" max="156" width="9.140625" style="51" customWidth="1"/>
    <col min="157" max="157" width="8.85546875" style="51"/>
    <col min="158" max="158" width="12.140625" style="51" customWidth="1"/>
    <col min="159" max="159" width="2.7109375" style="51" customWidth="1"/>
    <col min="160" max="160" width="9.140625" style="51" customWidth="1"/>
    <col min="161" max="161" width="6.7109375" style="51" customWidth="1"/>
    <col min="162" max="165" width="9.140625" style="51" customWidth="1"/>
    <col min="166" max="166" width="10" style="51" customWidth="1"/>
    <col min="167" max="167" width="12.140625" style="51" customWidth="1"/>
    <col min="168" max="16384" width="8.85546875" style="51"/>
  </cols>
  <sheetData>
    <row r="1" spans="1:11" ht="13.5">
      <c r="A1" s="51" t="s">
        <v>56</v>
      </c>
      <c r="C1" s="55"/>
      <c r="D1" s="9"/>
      <c r="F1" s="65"/>
    </row>
    <row r="2" spans="1:11" s="66" customFormat="1" ht="13.5">
      <c r="C2" s="62"/>
      <c r="D2" s="9"/>
      <c r="F2" s="65"/>
      <c r="K2" s="67"/>
    </row>
    <row r="3" spans="1:11">
      <c r="C3" s="67" t="s">
        <v>23</v>
      </c>
      <c r="D3" s="67" t="s">
        <v>23</v>
      </c>
      <c r="E3" s="67" t="s">
        <v>19</v>
      </c>
      <c r="F3" s="33" t="s">
        <v>21</v>
      </c>
      <c r="G3" s="53"/>
      <c r="H3" s="66" t="s">
        <v>26</v>
      </c>
      <c r="I3" s="51" t="s">
        <v>16</v>
      </c>
      <c r="J3" s="34"/>
      <c r="K3" s="67" t="s">
        <v>28</v>
      </c>
    </row>
    <row r="4" spans="1:11">
      <c r="A4" s="52" t="s">
        <v>3</v>
      </c>
      <c r="B4" s="52"/>
      <c r="C4" s="67" t="s">
        <v>25</v>
      </c>
      <c r="D4" s="67" t="s">
        <v>24</v>
      </c>
      <c r="E4" s="67" t="s">
        <v>20</v>
      </c>
      <c r="F4" s="70" t="s">
        <v>22</v>
      </c>
      <c r="H4" s="71" t="s">
        <v>27</v>
      </c>
      <c r="I4" s="53" t="s">
        <v>17</v>
      </c>
      <c r="J4" s="33"/>
      <c r="K4" s="71" t="s">
        <v>29</v>
      </c>
    </row>
    <row r="5" spans="1:11">
      <c r="A5" s="52">
        <v>0</v>
      </c>
      <c r="C5" s="89">
        <v>100000</v>
      </c>
      <c r="D5" s="28">
        <f t="shared" ref="D5:D68" si="0">C5-C6</f>
        <v>522.49000000000524</v>
      </c>
      <c r="E5" s="40">
        <f>SUMPRODUCT(D5:D$119*$A5:$A$119)/C5+0.5-$A5</f>
        <v>80.769660392828683</v>
      </c>
      <c r="F5" s="33">
        <f t="shared" ref="F5:F68" si="1">D5/C5</f>
        <v>5.2249000000000522E-3</v>
      </c>
      <c r="G5" s="50"/>
      <c r="H5" s="40">
        <f>'HRQOL scores'!M$6</f>
        <v>0.91803103902775562</v>
      </c>
      <c r="I5" s="37">
        <f t="shared" ref="I5:I36" si="2">(D5*0.5+C6)</f>
        <v>99738.755000000005</v>
      </c>
      <c r="J5" s="37">
        <f t="shared" ref="J5:J36" si="3">I5*H5</f>
        <v>91563.272883984755</v>
      </c>
      <c r="K5" s="40">
        <f>SUM(J5:J$119)/C5</f>
        <v>66.806848801481848</v>
      </c>
    </row>
    <row r="6" spans="1:11">
      <c r="A6" s="52">
        <v>1</v>
      </c>
      <c r="C6" s="89">
        <v>99477.51</v>
      </c>
      <c r="D6" s="28">
        <f t="shared" si="0"/>
        <v>38.860000000000582</v>
      </c>
      <c r="E6" s="40">
        <f>SUMPRODUCT(D6:D$119*$A6:$A$119)/C6+0.5-$A6</f>
        <v>80.191264179037745</v>
      </c>
      <c r="F6" s="33">
        <f t="shared" si="1"/>
        <v>3.9064106047689156E-4</v>
      </c>
      <c r="G6" s="32"/>
      <c r="H6" s="40">
        <f>'HRQOL scores'!M$6</f>
        <v>0.91803103902775562</v>
      </c>
      <c r="I6" s="37">
        <f t="shared" si="2"/>
        <v>99458.079999999987</v>
      </c>
      <c r="J6" s="37">
        <f t="shared" si="3"/>
        <v>91305.604522105627</v>
      </c>
      <c r="K6" s="40">
        <f>SUM(J6:J$119)/C6</f>
        <v>66.237299337952876</v>
      </c>
    </row>
    <row r="7" spans="1:11">
      <c r="A7" s="52">
        <v>2</v>
      </c>
      <c r="C7" s="89">
        <v>99438.65</v>
      </c>
      <c r="D7" s="28">
        <f t="shared" si="0"/>
        <v>21.94999999999709</v>
      </c>
      <c r="E7" s="40">
        <f>SUMPRODUCT(D7:D$119*$A7:$A$119)/C7+0.5-$A7</f>
        <v>79.222407024661635</v>
      </c>
      <c r="F7" s="33">
        <f t="shared" si="1"/>
        <v>2.2073911904472849E-4</v>
      </c>
      <c r="G7" s="32"/>
      <c r="H7" s="40">
        <f>'HRQOL scores'!M$6</f>
        <v>0.91803103902775562</v>
      </c>
      <c r="I7" s="37">
        <f t="shared" si="2"/>
        <v>99427.674999999988</v>
      </c>
      <c r="J7" s="37">
        <f t="shared" si="3"/>
        <v>91277.691788363998</v>
      </c>
      <c r="K7" s="40">
        <f>SUM(J7:J$119)/C7</f>
        <v>65.34497403918995</v>
      </c>
    </row>
    <row r="8" spans="1:11">
      <c r="A8" s="52">
        <v>3</v>
      </c>
      <c r="C8" s="89">
        <v>99416.7</v>
      </c>
      <c r="D8" s="28">
        <f t="shared" si="0"/>
        <v>15.669999999998254</v>
      </c>
      <c r="E8" s="40">
        <f>SUMPRODUCT(D8:D$119*$A8:$A$119)/C8+0.5-$A8</f>
        <v>78.23978797609324</v>
      </c>
      <c r="F8" s="33">
        <f t="shared" si="1"/>
        <v>1.5761939392474559E-4</v>
      </c>
      <c r="G8" s="32"/>
      <c r="H8" s="40">
        <f>'HRQOL scores'!M$6</f>
        <v>0.91803103902775562</v>
      </c>
      <c r="I8" s="37">
        <f t="shared" si="2"/>
        <v>99408.864999999991</v>
      </c>
      <c r="J8" s="37">
        <f t="shared" si="3"/>
        <v>91260.423624519884</v>
      </c>
      <c r="K8" s="40">
        <f>SUM(J8:J$119)/C8</f>
        <v>64.441269031799791</v>
      </c>
    </row>
    <row r="9" spans="1:11">
      <c r="A9" s="52">
        <v>4</v>
      </c>
      <c r="B9" s="9"/>
      <c r="C9" s="89">
        <v>99401.03</v>
      </c>
      <c r="D9" s="28">
        <f t="shared" si="0"/>
        <v>14.429999999993015</v>
      </c>
      <c r="E9" s="40">
        <f>SUMPRODUCT(D9:D$119*$A9:$A$119)/C9+0.5-$A9</f>
        <v>77.252043206019792</v>
      </c>
      <c r="F9" s="33">
        <f t="shared" si="1"/>
        <v>1.4516952188516573E-4</v>
      </c>
      <c r="G9" s="32"/>
      <c r="H9" s="40">
        <f>'HRQOL scores'!M$6</f>
        <v>0.91803103902775562</v>
      </c>
      <c r="I9" s="37">
        <f t="shared" si="2"/>
        <v>99393.815000000002</v>
      </c>
      <c r="J9" s="37">
        <f t="shared" si="3"/>
        <v>91246.607257382522</v>
      </c>
      <c r="K9" s="40">
        <f>SUM(J9:J$119)/C9</f>
        <v>63.533324426610172</v>
      </c>
    </row>
    <row r="10" spans="1:11">
      <c r="A10" s="52">
        <v>5</v>
      </c>
      <c r="C10" s="89">
        <v>99386.6</v>
      </c>
      <c r="D10" s="28">
        <f t="shared" si="0"/>
        <v>12.590000000011059</v>
      </c>
      <c r="E10" s="40">
        <f>SUMPRODUCT(D10:D$119*$A10:$A$119)/C10+0.5-$A10</f>
        <v>76.263186881157708</v>
      </c>
      <c r="F10" s="33">
        <f t="shared" si="1"/>
        <v>1.2667703694472956E-4</v>
      </c>
      <c r="G10" s="32"/>
      <c r="H10" s="40">
        <f>'HRQOL scores'!M$7</f>
        <v>0.90727135056056629</v>
      </c>
      <c r="I10" s="37">
        <f t="shared" si="2"/>
        <v>99380.304999999993</v>
      </c>
      <c r="J10" s="37">
        <f t="shared" si="3"/>
        <v>90164.903536471</v>
      </c>
      <c r="K10" s="40">
        <f>SUM(J10:J$119)/C10</f>
        <v>62.624451184282663</v>
      </c>
    </row>
    <row r="11" spans="1:11">
      <c r="A11" s="52">
        <v>6</v>
      </c>
      <c r="C11" s="89">
        <v>99374.01</v>
      </c>
      <c r="D11" s="28">
        <f t="shared" si="0"/>
        <v>11.479999999995925</v>
      </c>
      <c r="E11" s="40">
        <f>SUMPRODUCT(D11:D$119*$A11:$A$119)/C11+0.5-$A11</f>
        <v>75.272785553112627</v>
      </c>
      <c r="F11" s="33">
        <f t="shared" si="1"/>
        <v>1.1552316345084521E-4</v>
      </c>
      <c r="G11" s="32"/>
      <c r="H11" s="40">
        <f>'HRQOL scores'!M$7</f>
        <v>0.90727135056056629</v>
      </c>
      <c r="I11" s="37">
        <f t="shared" si="2"/>
        <v>99368.26999999999</v>
      </c>
      <c r="J11" s="37">
        <f t="shared" si="3"/>
        <v>90153.984525766995</v>
      </c>
      <c r="K11" s="40">
        <f>SUM(J11:J$119)/C11</f>
        <v>61.725056446201151</v>
      </c>
    </row>
    <row r="12" spans="1:11">
      <c r="A12" s="52">
        <v>7</v>
      </c>
      <c r="C12" s="89">
        <v>99362.53</v>
      </c>
      <c r="D12" s="28">
        <f t="shared" si="0"/>
        <v>10.610000000000582</v>
      </c>
      <c r="E12" s="40">
        <f>SUMPRODUCT(D12:D$119*$A12:$A$119)/C12+0.5-$A12</f>
        <v>74.281424539842831</v>
      </c>
      <c r="F12" s="33">
        <f t="shared" si="1"/>
        <v>1.0678069489575782E-4</v>
      </c>
      <c r="G12" s="32"/>
      <c r="H12" s="40">
        <f>'HRQOL scores'!M$7</f>
        <v>0.90727135056056629</v>
      </c>
      <c r="I12" s="37">
        <f t="shared" si="2"/>
        <v>99357.225000000006</v>
      </c>
      <c r="J12" s="37">
        <f t="shared" si="3"/>
        <v>90143.963713700068</v>
      </c>
      <c r="K12" s="40">
        <f>SUM(J12:J$119)/C12</f>
        <v>60.82486418179559</v>
      </c>
    </row>
    <row r="13" spans="1:11">
      <c r="A13" s="52">
        <v>8</v>
      </c>
      <c r="C13" s="89">
        <v>99351.92</v>
      </c>
      <c r="D13" s="28">
        <f t="shared" si="0"/>
        <v>9.7599999999947613</v>
      </c>
      <c r="E13" s="40">
        <f>SUMPRODUCT(D13:D$119*$A13:$A$119)/C13+0.5-$A13</f>
        <v>73.289303812979853</v>
      </c>
      <c r="F13" s="90">
        <f t="shared" si="1"/>
        <v>9.8236652094843874E-5</v>
      </c>
      <c r="G13" s="32"/>
      <c r="H13" s="40">
        <f>'HRQOL scores'!M$7</f>
        <v>0.90727135056056629</v>
      </c>
      <c r="I13" s="37">
        <f t="shared" si="2"/>
        <v>99347.040000000008</v>
      </c>
      <c r="J13" s="37">
        <f t="shared" si="3"/>
        <v>90134.723154994615</v>
      </c>
      <c r="K13" s="40">
        <f>SUM(J13:J$119)/C13</f>
        <v>59.924040001399973</v>
      </c>
    </row>
    <row r="14" spans="1:11">
      <c r="A14" s="52">
        <v>9</v>
      </c>
      <c r="C14" s="89">
        <v>99342.16</v>
      </c>
      <c r="D14" s="28">
        <f t="shared" si="0"/>
        <v>8.9100000000034925</v>
      </c>
      <c r="E14" s="40">
        <f>SUMPRODUCT(D14:D$119*$A14:$A$119)/C14+0.5-$A14</f>
        <v>72.296455093012554</v>
      </c>
      <c r="F14" s="90">
        <f t="shared" si="1"/>
        <v>8.9690016806595426E-5</v>
      </c>
      <c r="G14" s="32"/>
      <c r="H14" s="40">
        <f>'HRQOL scores'!M$7</f>
        <v>0.90727135056056629</v>
      </c>
      <c r="I14" s="37">
        <f t="shared" si="2"/>
        <v>99337.705000000002</v>
      </c>
      <c r="J14" s="37">
        <f t="shared" si="3"/>
        <v>90126.253776937127</v>
      </c>
      <c r="K14" s="40">
        <f>SUM(J14:J$119)/C14</f>
        <v>59.022611398231085</v>
      </c>
    </row>
    <row r="15" spans="1:11">
      <c r="A15" s="52">
        <v>10</v>
      </c>
      <c r="C15" s="89">
        <v>99333.25</v>
      </c>
      <c r="D15" s="28">
        <f t="shared" si="0"/>
        <v>8.3800000000046566</v>
      </c>
      <c r="E15" s="40">
        <f>SUMPRODUCT(D15:D$119*$A15:$A$119)/C15+0.5-$A15</f>
        <v>71.302895095880473</v>
      </c>
      <c r="F15" s="90">
        <f t="shared" si="1"/>
        <v>8.436248688132782E-5</v>
      </c>
      <c r="G15" s="32"/>
      <c r="H15" s="40">
        <f>'HRQOL scores'!M$7</f>
        <v>0.90727135056056629</v>
      </c>
      <c r="I15" s="37">
        <f t="shared" si="2"/>
        <v>99329.06</v>
      </c>
      <c r="J15" s="37">
        <f t="shared" si="3"/>
        <v>90118.410416111525</v>
      </c>
      <c r="K15" s="40">
        <f>SUM(J15:J$119)/C15</f>
        <v>58.120593571276075</v>
      </c>
    </row>
    <row r="16" spans="1:11">
      <c r="A16" s="52">
        <v>11</v>
      </c>
      <c r="C16" s="89">
        <v>99324.87</v>
      </c>
      <c r="D16" s="28">
        <f t="shared" si="0"/>
        <v>8.7099999999918509</v>
      </c>
      <c r="E16" s="40">
        <f>SUMPRODUCT(D16:D$119*$A16:$A$119)/C16+0.5-$A16</f>
        <v>70.30886870813795</v>
      </c>
      <c r="F16" s="90">
        <f t="shared" si="1"/>
        <v>8.769203523741688E-5</v>
      </c>
      <c r="G16" s="32"/>
      <c r="H16" s="40">
        <f>'HRQOL scores'!M$7</f>
        <v>0.90727135056056629</v>
      </c>
      <c r="I16" s="37">
        <f t="shared" si="2"/>
        <v>99320.514999999999</v>
      </c>
      <c r="J16" s="37">
        <f t="shared" si="3"/>
        <v>90110.657782420982</v>
      </c>
      <c r="K16" s="40">
        <f>SUM(J16:J$119)/C16</f>
        <v>57.21818755914655</v>
      </c>
    </row>
    <row r="17" spans="1:11">
      <c r="A17" s="52">
        <v>12</v>
      </c>
      <c r="C17" s="89">
        <v>99316.160000000003</v>
      </c>
      <c r="D17" s="28">
        <f t="shared" si="0"/>
        <v>10.540000000008149</v>
      </c>
      <c r="E17" s="40">
        <f>SUMPRODUCT(D17:D$119*$A17:$A$119)/C17+0.5-$A17</f>
        <v>69.3149909267824</v>
      </c>
      <c r="F17" s="33">
        <f t="shared" si="1"/>
        <v>1.0612573019343628E-4</v>
      </c>
      <c r="G17" s="32"/>
      <c r="H17" s="40">
        <f>'HRQOL scores'!M$7</f>
        <v>0.90727135056056629</v>
      </c>
      <c r="I17" s="37">
        <f t="shared" si="2"/>
        <v>99310.89</v>
      </c>
      <c r="J17" s="37">
        <f t="shared" si="3"/>
        <v>90101.925295671841</v>
      </c>
      <c r="K17" s="40">
        <f>SUM(J17:J$119)/C17</f>
        <v>56.315894444221641</v>
      </c>
    </row>
    <row r="18" spans="1:11">
      <c r="A18" s="52">
        <v>13</v>
      </c>
      <c r="C18" s="89">
        <v>99305.62</v>
      </c>
      <c r="D18" s="28">
        <f t="shared" si="0"/>
        <v>14.139999999999418</v>
      </c>
      <c r="E18" s="40">
        <f>SUMPRODUCT(D18:D$119*$A18:$A$119)/C18+0.5-$A18</f>
        <v>68.322294743065598</v>
      </c>
      <c r="F18" s="33">
        <f t="shared" si="1"/>
        <v>1.4238871878549691E-4</v>
      </c>
      <c r="G18" s="32"/>
      <c r="H18" s="40">
        <f>'HRQOL scores'!M$7</f>
        <v>0.90727135056056629</v>
      </c>
      <c r="I18" s="37">
        <f t="shared" si="2"/>
        <v>99298.549999999988</v>
      </c>
      <c r="J18" s="37">
        <f t="shared" si="3"/>
        <v>90090.729567205912</v>
      </c>
      <c r="K18" s="40">
        <f>SUM(J18:J$119)/C18</f>
        <v>55.41455214588818</v>
      </c>
    </row>
    <row r="19" spans="1:11">
      <c r="A19" s="52">
        <v>14</v>
      </c>
      <c r="C19" s="89">
        <v>99291.48</v>
      </c>
      <c r="D19" s="28">
        <f t="shared" si="0"/>
        <v>18.879999999990105</v>
      </c>
      <c r="E19" s="40">
        <f>SUMPRODUCT(D19:D$119*$A19:$A$119)/C19+0.5-$A19</f>
        <v>67.331953247981289</v>
      </c>
      <c r="F19" s="90">
        <f t="shared" si="1"/>
        <v>1.9014723116213099E-4</v>
      </c>
      <c r="G19" s="32"/>
      <c r="H19" s="40">
        <f>'HRQOL scores'!M$7</f>
        <v>0.90727135056056629</v>
      </c>
      <c r="I19" s="37">
        <f t="shared" si="2"/>
        <v>99282.040000000008</v>
      </c>
      <c r="J19" s="37">
        <f t="shared" si="3"/>
        <v>90075.750517208173</v>
      </c>
      <c r="K19" s="40">
        <f>SUM(J19:J$119)/C19</f>
        <v>54.51510772427352</v>
      </c>
    </row>
    <row r="20" spans="1:11">
      <c r="A20" s="52">
        <v>15</v>
      </c>
      <c r="C20" s="89">
        <v>99272.6</v>
      </c>
      <c r="D20" s="28">
        <f t="shared" si="0"/>
        <v>24.05000000000291</v>
      </c>
      <c r="E20" s="40">
        <f>SUMPRODUCT(D20:D$119*$A20:$A$119)/C20+0.5-$A20</f>
        <v>66.344663575678169</v>
      </c>
      <c r="F20" s="33">
        <f t="shared" si="1"/>
        <v>2.4226221535451786E-4</v>
      </c>
      <c r="G20" s="32"/>
      <c r="H20" s="40">
        <f>'HRQOL scores'!M$8</f>
        <v>0.87354017295085251</v>
      </c>
      <c r="I20" s="37">
        <f t="shared" si="2"/>
        <v>99260.575000000012</v>
      </c>
      <c r="J20" s="37">
        <f t="shared" si="3"/>
        <v>86708.099852701082</v>
      </c>
      <c r="K20" s="40">
        <f>SUM(J20:J$119)/C20</f>
        <v>53.618117967952287</v>
      </c>
    </row>
    <row r="21" spans="1:11">
      <c r="A21" s="52">
        <v>16</v>
      </c>
      <c r="C21" s="89">
        <v>99248.55</v>
      </c>
      <c r="D21" s="28">
        <f t="shared" si="0"/>
        <v>28.80000000000291</v>
      </c>
      <c r="E21" s="40">
        <f>SUMPRODUCT(D21:D$119*$A21:$A$119)/C21+0.5-$A21</f>
        <v>65.360619115169627</v>
      </c>
      <c r="F21" s="90">
        <f t="shared" si="1"/>
        <v>2.9018056183191505E-4</v>
      </c>
      <c r="G21" s="32"/>
      <c r="H21" s="40">
        <f>'HRQOL scores'!M$8</f>
        <v>0.87354017295085251</v>
      </c>
      <c r="I21" s="37">
        <f t="shared" si="2"/>
        <v>99234.15</v>
      </c>
      <c r="J21" s="37">
        <f t="shared" si="3"/>
        <v>86685.016553630834</v>
      </c>
      <c r="K21" s="40">
        <f>SUM(J21:J$119)/C21</f>
        <v>52.757464748176567</v>
      </c>
    </row>
    <row r="22" spans="1:11">
      <c r="A22" s="52">
        <v>17</v>
      </c>
      <c r="C22" s="89">
        <v>99219.75</v>
      </c>
      <c r="D22" s="28">
        <f t="shared" si="0"/>
        <v>32.69999999999709</v>
      </c>
      <c r="E22" s="40">
        <f>SUMPRODUCT(D22:D$119*$A22:$A$119)/C22+0.5-$A22</f>
        <v>64.379445869223304</v>
      </c>
      <c r="F22" s="90">
        <f t="shared" si="1"/>
        <v>3.2957148148425179E-4</v>
      </c>
      <c r="G22" s="32"/>
      <c r="H22" s="40">
        <f>'HRQOL scores'!M$8</f>
        <v>0.87354017295085251</v>
      </c>
      <c r="I22" s="37">
        <f t="shared" si="2"/>
        <v>99203.4</v>
      </c>
      <c r="J22" s="37">
        <f t="shared" si="3"/>
        <v>86658.155193312603</v>
      </c>
      <c r="K22" s="40">
        <f>SUM(J22:J$119)/C22</f>
        <v>51.899111430728347</v>
      </c>
    </row>
    <row r="23" spans="1:11">
      <c r="A23" s="52">
        <v>18</v>
      </c>
      <c r="C23" s="89">
        <v>99187.05</v>
      </c>
      <c r="D23" s="28">
        <f t="shared" si="0"/>
        <v>35.44999999999709</v>
      </c>
      <c r="E23" s="40">
        <f>SUMPRODUCT(D23:D$119*$A23:$A$119)/C23+0.5-$A23</f>
        <v>63.400505653539142</v>
      </c>
      <c r="F23" s="33">
        <f t="shared" si="1"/>
        <v>3.5740552824181269E-4</v>
      </c>
      <c r="G23" s="32"/>
      <c r="H23" s="40">
        <f>'HRQOL scores'!M$8</f>
        <v>0.87354017295085251</v>
      </c>
      <c r="I23" s="37">
        <f t="shared" si="2"/>
        <v>99169.325000000012</v>
      </c>
      <c r="J23" s="37">
        <f t="shared" si="3"/>
        <v>86628.389311919309</v>
      </c>
      <c r="K23" s="40">
        <f>SUM(J23:J$119)/C23</f>
        <v>51.042537369401508</v>
      </c>
    </row>
    <row r="24" spans="1:11">
      <c r="A24" s="52">
        <v>19</v>
      </c>
      <c r="C24" s="89">
        <v>99151.6</v>
      </c>
      <c r="D24" s="28">
        <f t="shared" si="0"/>
        <v>37.410000000003492</v>
      </c>
      <c r="E24" s="40">
        <f>SUMPRODUCT(D24:D$119*$A24:$A$119)/C24+0.5-$A24</f>
        <v>62.422994679691186</v>
      </c>
      <c r="F24" s="33">
        <f t="shared" si="1"/>
        <v>3.7730102186957638E-4</v>
      </c>
      <c r="G24" s="32"/>
      <c r="H24" s="40">
        <f>'HRQOL scores'!M$8</f>
        <v>0.87354017295085251</v>
      </c>
      <c r="I24" s="37">
        <f t="shared" si="2"/>
        <v>99132.895000000004</v>
      </c>
      <c r="J24" s="37">
        <f t="shared" si="3"/>
        <v>86596.566243418711</v>
      </c>
      <c r="K24" s="40">
        <f>SUM(J24:J$119)/C24</f>
        <v>50.187090444065213</v>
      </c>
    </row>
    <row r="25" spans="1:11">
      <c r="A25" s="52">
        <v>20</v>
      </c>
      <c r="C25" s="89">
        <v>99114.19</v>
      </c>
      <c r="D25" s="28">
        <f t="shared" si="0"/>
        <v>39.330000000001746</v>
      </c>
      <c r="E25" s="40">
        <f>SUMPRODUCT(D25:D$119*$A25:$A$119)/C25+0.5-$A25</f>
        <v>61.446367107301882</v>
      </c>
      <c r="F25" s="33">
        <f t="shared" si="1"/>
        <v>3.9681502719239039E-4</v>
      </c>
      <c r="G25" s="32"/>
      <c r="H25" s="40">
        <f>'HRQOL scores'!M$8</f>
        <v>0.87354017295085251</v>
      </c>
      <c r="I25" s="37">
        <f t="shared" si="2"/>
        <v>99094.524999999994</v>
      </c>
      <c r="J25" s="37">
        <f t="shared" si="3"/>
        <v>86563.048506982566</v>
      </c>
      <c r="K25" s="40">
        <f>SUM(J25:J$119)/C25</f>
        <v>49.332328202756415</v>
      </c>
    </row>
    <row r="26" spans="1:11">
      <c r="A26" s="52">
        <v>21</v>
      </c>
      <c r="C26" s="89">
        <v>99074.86</v>
      </c>
      <c r="D26" s="28">
        <f t="shared" si="0"/>
        <v>41.460000000006403</v>
      </c>
      <c r="E26" s="40">
        <f>SUMPRODUCT(D26:D$119*$A26:$A$119)/C26+0.5-$A26</f>
        <v>60.470561142179449</v>
      </c>
      <c r="F26" s="33">
        <f t="shared" si="1"/>
        <v>4.1847144674245722E-4</v>
      </c>
      <c r="G26" s="32"/>
      <c r="H26" s="40">
        <f>'HRQOL scores'!M$8</f>
        <v>0.87354017295085251</v>
      </c>
      <c r="I26" s="37">
        <f t="shared" si="2"/>
        <v>99054.13</v>
      </c>
      <c r="J26" s="37">
        <f t="shared" si="3"/>
        <v>86527.761851696239</v>
      </c>
      <c r="K26" s="40">
        <f>SUM(J26:J$119)/C26</f>
        <v>48.478198224285904</v>
      </c>
    </row>
    <row r="27" spans="1:11">
      <c r="A27" s="52">
        <v>22</v>
      </c>
      <c r="C27" s="89">
        <v>99033.4</v>
      </c>
      <c r="D27" s="28">
        <f t="shared" si="0"/>
        <v>43.349999999991269</v>
      </c>
      <c r="E27" s="40">
        <f>SUMPRODUCT(D27:D$119*$A27:$A$119)/C27+0.5-$A27</f>
        <v>59.495667616004994</v>
      </c>
      <c r="F27" s="33">
        <f t="shared" si="1"/>
        <v>4.3773110889852584E-4</v>
      </c>
      <c r="G27" s="32"/>
      <c r="H27" s="40">
        <f>'HRQOL scores'!M$8</f>
        <v>0.87354017295085251</v>
      </c>
      <c r="I27" s="37">
        <f t="shared" si="2"/>
        <v>99011.725000000006</v>
      </c>
      <c r="J27" s="37">
        <f t="shared" si="3"/>
        <v>86490.719380662253</v>
      </c>
      <c r="K27" s="40">
        <f>SUM(J27:J$119)/C27</f>
        <v>47.624770433729211</v>
      </c>
    </row>
    <row r="28" spans="1:11">
      <c r="A28" s="52">
        <v>23</v>
      </c>
      <c r="C28" s="89">
        <v>98990.05</v>
      </c>
      <c r="D28" s="28">
        <f t="shared" si="0"/>
        <v>44.919999999998254</v>
      </c>
      <c r="E28" s="40">
        <f>SUMPRODUCT(D28:D$119*$A28:$A$119)/C28+0.5-$A28</f>
        <v>58.521503164033845</v>
      </c>
      <c r="F28" s="33">
        <f t="shared" si="1"/>
        <v>4.5378298121880181E-4</v>
      </c>
      <c r="G28" s="32"/>
      <c r="H28" s="40">
        <f>'HRQOL scores'!M$8</f>
        <v>0.87354017295085251</v>
      </c>
      <c r="I28" s="37">
        <f t="shared" si="2"/>
        <v>98967.59</v>
      </c>
      <c r="J28" s="37">
        <f t="shared" si="3"/>
        <v>86452.165685129061</v>
      </c>
      <c r="K28" s="40">
        <f>SUM(J28:J$119)/C28</f>
        <v>46.771894962079685</v>
      </c>
    </row>
    <row r="29" spans="1:11">
      <c r="A29" s="52">
        <v>24</v>
      </c>
      <c r="C29" s="89">
        <v>98945.13</v>
      </c>
      <c r="D29" s="28">
        <f t="shared" si="0"/>
        <v>46.270000000004075</v>
      </c>
      <c r="E29" s="40">
        <f>SUMPRODUCT(D29:D$119*$A29:$A$119)/C29+0.5-$A29</f>
        <v>57.547844287868116</v>
      </c>
      <c r="F29" s="33">
        <f t="shared" si="1"/>
        <v>4.6763291937666941E-4</v>
      </c>
      <c r="G29" s="32"/>
      <c r="H29" s="40">
        <f>'HRQOL scores'!M$8</f>
        <v>0.87354017295085251</v>
      </c>
      <c r="I29" s="37">
        <f t="shared" si="2"/>
        <v>98921.994999999995</v>
      </c>
      <c r="J29" s="37">
        <f t="shared" si="3"/>
        <v>86412.336620943359</v>
      </c>
      <c r="K29" s="40">
        <f>SUM(J29:J$119)/C29</f>
        <v>45.919390425843957</v>
      </c>
    </row>
    <row r="30" spans="1:11">
      <c r="A30" s="52">
        <v>25</v>
      </c>
      <c r="C30" s="89">
        <v>98898.86</v>
      </c>
      <c r="D30" s="28">
        <f t="shared" si="0"/>
        <v>47.680000000007567</v>
      </c>
      <c r="E30" s="40">
        <f>SUMPRODUCT(D30:D$119*$A30:$A$119)/C30+0.5-$A30</f>
        <v>56.574534218926985</v>
      </c>
      <c r="F30" s="33">
        <f t="shared" si="1"/>
        <v>4.8210869164728054E-4</v>
      </c>
      <c r="G30" s="32"/>
      <c r="H30" s="40">
        <f>'HRQOL scores'!M$9</f>
        <v>0.84022379179847995</v>
      </c>
      <c r="I30" s="37">
        <f t="shared" si="2"/>
        <v>98875.01999999999</v>
      </c>
      <c r="J30" s="37">
        <f t="shared" si="3"/>
        <v>83077.144218550529</v>
      </c>
      <c r="K30" s="40">
        <f>SUM(J30:J$119)/C30</f>
        <v>45.067129374240949</v>
      </c>
    </row>
    <row r="31" spans="1:11">
      <c r="A31" s="52">
        <v>26</v>
      </c>
      <c r="C31" s="89">
        <v>98851.18</v>
      </c>
      <c r="D31" s="28">
        <f t="shared" si="0"/>
        <v>49.209999999991851</v>
      </c>
      <c r="E31" s="40">
        <f>SUMPRODUCT(D31:D$119*$A31:$A$119)/C31+0.5-$A31</f>
        <v>55.601581278876694</v>
      </c>
      <c r="F31" s="33">
        <f t="shared" si="1"/>
        <v>4.9781904474981338E-4</v>
      </c>
      <c r="G31" s="32"/>
      <c r="H31" s="40">
        <f>'HRQOL scores'!M$9</f>
        <v>0.84022379179847995</v>
      </c>
      <c r="I31" s="37">
        <f t="shared" si="2"/>
        <v>98826.574999999997</v>
      </c>
      <c r="J31" s="37">
        <f t="shared" si="3"/>
        <v>83036.439576956865</v>
      </c>
      <c r="K31" s="40">
        <f>SUM(J31:J$119)/C31</f>
        <v>44.248440679882563</v>
      </c>
    </row>
    <row r="32" spans="1:11">
      <c r="A32" s="52">
        <v>27</v>
      </c>
      <c r="C32" s="89">
        <v>98801.97</v>
      </c>
      <c r="D32" s="28">
        <f t="shared" si="0"/>
        <v>50.770000000004075</v>
      </c>
      <c r="E32" s="40">
        <f>SUMPRODUCT(D32:D$119*$A32:$A$119)/C32+0.5-$A32</f>
        <v>54.629025557717824</v>
      </c>
      <c r="F32" s="33">
        <f t="shared" si="1"/>
        <v>5.1385615084399705E-4</v>
      </c>
      <c r="G32" s="32"/>
      <c r="H32" s="40">
        <f>'HRQOL scores'!M$9</f>
        <v>0.84022379179847995</v>
      </c>
      <c r="I32" s="37">
        <f t="shared" si="2"/>
        <v>98776.584999999992</v>
      </c>
      <c r="J32" s="37">
        <f t="shared" si="3"/>
        <v>82994.43678960485</v>
      </c>
      <c r="K32" s="40">
        <f>SUM(J32:J$119)/C32</f>
        <v>43.430046331965215</v>
      </c>
    </row>
    <row r="33" spans="1:11">
      <c r="A33" s="52">
        <v>28</v>
      </c>
      <c r="C33" s="89">
        <v>98751.2</v>
      </c>
      <c r="D33" s="28">
        <f t="shared" si="0"/>
        <v>52.429999999993015</v>
      </c>
      <c r="E33" s="40">
        <f>SUMPRODUCT(D33:D$119*$A33:$A$119)/C33+0.5-$A33</f>
        <v>53.656854390456715</v>
      </c>
      <c r="F33" s="33">
        <f t="shared" si="1"/>
        <v>5.3093025704997016E-4</v>
      </c>
      <c r="G33" s="32"/>
      <c r="H33" s="40">
        <f>'HRQOL scores'!M$9</f>
        <v>0.84022379179847995</v>
      </c>
      <c r="I33" s="37">
        <f t="shared" si="2"/>
        <v>98724.985000000001</v>
      </c>
      <c r="J33" s="37">
        <f t="shared" si="3"/>
        <v>82951.08124194805</v>
      </c>
      <c r="K33" s="40">
        <f>SUM(J33:J$119)/C33</f>
        <v>42.611934822056178</v>
      </c>
    </row>
    <row r="34" spans="1:11">
      <c r="A34" s="52">
        <v>29</v>
      </c>
      <c r="C34" s="89">
        <v>98698.77</v>
      </c>
      <c r="D34" s="28">
        <f t="shared" si="0"/>
        <v>54.430000000007567</v>
      </c>
      <c r="E34" s="40">
        <f>SUMPRODUCT(D34:D$119*$A34:$A$119)/C34+0.5-$A34</f>
        <v>52.685091965004929</v>
      </c>
      <c r="F34" s="33">
        <f t="shared" si="1"/>
        <v>5.5147597077458577E-4</v>
      </c>
      <c r="G34" s="32"/>
      <c r="H34" s="40">
        <f>'HRQOL scores'!M$9</f>
        <v>0.84022379179847995</v>
      </c>
      <c r="I34" s="37">
        <f t="shared" si="2"/>
        <v>98671.554999999993</v>
      </c>
      <c r="J34" s="37">
        <f t="shared" si="3"/>
        <v>82906.188084752255</v>
      </c>
      <c r="K34" s="40">
        <f>SUM(J34:J$119)/C34</f>
        <v>41.794123845290926</v>
      </c>
    </row>
    <row r="35" spans="1:11">
      <c r="A35" s="52">
        <v>30</v>
      </c>
      <c r="C35" s="89">
        <v>98644.34</v>
      </c>
      <c r="D35" s="28">
        <f t="shared" si="0"/>
        <v>57.039999999993597</v>
      </c>
      <c r="E35" s="40">
        <f>SUMPRODUCT(D35:D$119*$A35:$A$119)/C35+0.5-$A35</f>
        <v>51.713886668843529</v>
      </c>
      <c r="F35" s="33">
        <f t="shared" si="1"/>
        <v>5.7823895420653227E-4</v>
      </c>
      <c r="G35" s="32"/>
      <c r="H35" s="40">
        <f>'HRQOL scores'!M$9</f>
        <v>0.84022379179847995</v>
      </c>
      <c r="I35" s="37">
        <f t="shared" si="2"/>
        <v>98615.82</v>
      </c>
      <c r="J35" s="37">
        <f t="shared" si="3"/>
        <v>82859.358211716375</v>
      </c>
      <c r="K35" s="40">
        <f>SUM(J35:J$119)/C35</f>
        <v>40.976729416742337</v>
      </c>
    </row>
    <row r="36" spans="1:11">
      <c r="A36" s="52">
        <v>31</v>
      </c>
      <c r="C36" s="89">
        <v>98587.3</v>
      </c>
      <c r="D36" s="28">
        <f t="shared" si="0"/>
        <v>60.360000000000582</v>
      </c>
      <c r="E36" s="40">
        <f>SUMPRODUCT(D36:D$119*$A36:$A$119)/C36+0.5-$A36</f>
        <v>50.743517666909113</v>
      </c>
      <c r="F36" s="33">
        <f t="shared" si="1"/>
        <v>6.1224924508532621E-4</v>
      </c>
      <c r="G36" s="32"/>
      <c r="H36" s="40">
        <f>'HRQOL scores'!M$9</f>
        <v>0.84022379179847995</v>
      </c>
      <c r="I36" s="37">
        <f t="shared" si="2"/>
        <v>98557.119999999995</v>
      </c>
      <c r="J36" s="37">
        <f t="shared" si="3"/>
        <v>82810.037075137807</v>
      </c>
      <c r="K36" s="40">
        <f>SUM(J36:J$119)/C36</f>
        <v>40.159970609413342</v>
      </c>
    </row>
    <row r="37" spans="1:11">
      <c r="A37" s="52">
        <v>32</v>
      </c>
      <c r="C37" s="89">
        <v>98526.94</v>
      </c>
      <c r="D37" s="28">
        <f t="shared" si="0"/>
        <v>64.210000000006403</v>
      </c>
      <c r="E37" s="40">
        <f>SUMPRODUCT(D37:D$119*$A37:$A$119)/C37+0.5-$A37</f>
        <v>49.774298067948408</v>
      </c>
      <c r="F37" s="33">
        <f t="shared" si="1"/>
        <v>6.5169993100370723E-4</v>
      </c>
      <c r="G37" s="32"/>
      <c r="H37" s="40">
        <f>'HRQOL scores'!M$9</f>
        <v>0.84022379179847995</v>
      </c>
      <c r="I37" s="37">
        <f t="shared" ref="I37:I68" si="4">(D37*0.5+C38)</f>
        <v>98494.834999999992</v>
      </c>
      <c r="J37" s="37">
        <f t="shared" ref="J37:J68" si="5">I37*H37</f>
        <v>82757.703736265627</v>
      </c>
      <c r="K37" s="40">
        <f>SUM(J37:J$119)/C37</f>
        <v>39.344092421689723</v>
      </c>
    </row>
    <row r="38" spans="1:11">
      <c r="A38" s="52">
        <v>33</v>
      </c>
      <c r="C38" s="89">
        <v>98462.73</v>
      </c>
      <c r="D38" s="28">
        <f t="shared" si="0"/>
        <v>68.779999999998836</v>
      </c>
      <c r="E38" s="40">
        <f>SUMPRODUCT(D38:D$119*$A38:$A$119)/C38+0.5-$A38</f>
        <v>48.806431065671944</v>
      </c>
      <c r="F38" s="33">
        <f t="shared" si="1"/>
        <v>6.9853842159362065E-4</v>
      </c>
      <c r="G38" s="32"/>
      <c r="H38" s="40">
        <f>'HRQOL scores'!M$9</f>
        <v>0.84022379179847995</v>
      </c>
      <c r="I38" s="37">
        <f t="shared" si="4"/>
        <v>98428.34</v>
      </c>
      <c r="J38" s="37">
        <f t="shared" si="5"/>
        <v>82701.833055229989</v>
      </c>
      <c r="K38" s="40">
        <f>SUM(J38:J$119)/C38</f>
        <v>38.52925192760766</v>
      </c>
    </row>
    <row r="39" spans="1:11">
      <c r="A39" s="52">
        <v>34</v>
      </c>
      <c r="C39" s="89">
        <v>98393.95</v>
      </c>
      <c r="D39" s="28">
        <f t="shared" si="0"/>
        <v>73.629999999990105</v>
      </c>
      <c r="E39" s="40">
        <f>SUMPRODUCT(D39:D$119*$A39:$A$119)/C39+0.5-$A39</f>
        <v>47.840198551667754</v>
      </c>
      <c r="F39" s="33">
        <f t="shared" si="1"/>
        <v>7.4831836713527714E-4</v>
      </c>
      <c r="G39" s="32"/>
      <c r="H39" s="40">
        <f>'HRQOL scores'!M$9</f>
        <v>0.84022379179847995</v>
      </c>
      <c r="I39" s="37">
        <f t="shared" si="4"/>
        <v>98357.135000000009</v>
      </c>
      <c r="J39" s="37">
        <f t="shared" si="5"/>
        <v>82642.00492013499</v>
      </c>
      <c r="K39" s="40">
        <f>SUM(J39:J$119)/C39</f>
        <v>37.715667442914757</v>
      </c>
    </row>
    <row r="40" spans="1:11">
      <c r="A40" s="52">
        <v>35</v>
      </c>
      <c r="C40" s="89">
        <v>98320.320000000007</v>
      </c>
      <c r="D40" s="28">
        <f t="shared" si="0"/>
        <v>79.05000000000291</v>
      </c>
      <c r="E40" s="40">
        <f>SUMPRODUCT(D40:D$119*$A40:$A$119)/C40+0.5-$A40</f>
        <v>46.875650621182572</v>
      </c>
      <c r="F40" s="33">
        <f t="shared" si="1"/>
        <v>8.0400470624996854E-4</v>
      </c>
      <c r="G40" s="32"/>
      <c r="H40" s="40">
        <f>'HRQOL scores'!M$10</f>
        <v>0.82783018840781464</v>
      </c>
      <c r="I40" s="37">
        <f t="shared" si="4"/>
        <v>98280.795000000013</v>
      </c>
      <c r="J40" s="37">
        <f t="shared" si="5"/>
        <v>81359.809041719811</v>
      </c>
      <c r="K40" s="40">
        <f>SUM(J40:J$119)/C40</f>
        <v>36.903373500764104</v>
      </c>
    </row>
    <row r="41" spans="1:11">
      <c r="A41" s="52">
        <v>36</v>
      </c>
      <c r="C41" s="89">
        <v>98241.27</v>
      </c>
      <c r="D41" s="28">
        <f t="shared" si="0"/>
        <v>85.320000000006985</v>
      </c>
      <c r="E41" s="40">
        <f>SUMPRODUCT(D41:D$119*$A41:$A$119)/C41+0.5-$A41</f>
        <v>45.912966864973029</v>
      </c>
      <c r="F41" s="33">
        <f t="shared" si="1"/>
        <v>8.6847411479927918E-4</v>
      </c>
      <c r="G41" s="32"/>
      <c r="H41" s="40">
        <f>'HRQOL scores'!M$10</f>
        <v>0.82783018840781464</v>
      </c>
      <c r="I41" s="37">
        <f t="shared" si="4"/>
        <v>98198.61</v>
      </c>
      <c r="J41" s="37">
        <f t="shared" si="5"/>
        <v>81291.773817685505</v>
      </c>
      <c r="K41" s="40">
        <f>SUM(J41:J$119)/C41</f>
        <v>36.104904615269398</v>
      </c>
    </row>
    <row r="42" spans="1:11">
      <c r="A42" s="52">
        <v>37</v>
      </c>
      <c r="C42" s="89">
        <v>98155.95</v>
      </c>
      <c r="D42" s="28">
        <f t="shared" si="0"/>
        <v>92.569999999992433</v>
      </c>
      <c r="E42" s="40">
        <f>SUMPRODUCT(D42:D$119*$A42:$A$119)/C42+0.5-$A42</f>
        <v>44.952441133551957</v>
      </c>
      <c r="F42" s="33">
        <f t="shared" si="1"/>
        <v>9.4309107089272156E-4</v>
      </c>
      <c r="G42" s="32"/>
      <c r="H42" s="40">
        <f>'HRQOL scores'!M$10</f>
        <v>0.82783018840781464</v>
      </c>
      <c r="I42" s="37">
        <f t="shared" si="4"/>
        <v>98109.665000000008</v>
      </c>
      <c r="J42" s="37">
        <f t="shared" si="5"/>
        <v>81218.14246157759</v>
      </c>
      <c r="K42" s="40">
        <f>SUM(J42:J$119)/C42</f>
        <v>35.30809807062375</v>
      </c>
    </row>
    <row r="43" spans="1:11">
      <c r="A43" s="52">
        <v>38</v>
      </c>
      <c r="C43" s="89">
        <v>98063.38</v>
      </c>
      <c r="D43" s="28">
        <f t="shared" si="0"/>
        <v>101.18000000000757</v>
      </c>
      <c r="E43" s="40">
        <f>SUMPRODUCT(D43:D$119*$A43:$A$119)/C43+0.5-$A43</f>
        <v>43.994403408110841</v>
      </c>
      <c r="F43" s="33">
        <f t="shared" si="1"/>
        <v>1.0317816905761107E-3</v>
      </c>
      <c r="G43" s="32"/>
      <c r="H43" s="40">
        <f>'HRQOL scores'!M$10</f>
        <v>0.82783018840781464</v>
      </c>
      <c r="I43" s="37">
        <f t="shared" si="4"/>
        <v>98012.790000000008</v>
      </c>
      <c r="J43" s="37">
        <f t="shared" si="5"/>
        <v>81137.946412075573</v>
      </c>
      <c r="K43" s="40">
        <f>SUM(J43:J$119)/C43</f>
        <v>34.513207339515155</v>
      </c>
    </row>
    <row r="44" spans="1:11">
      <c r="A44" s="52">
        <v>39</v>
      </c>
      <c r="C44" s="89">
        <v>97962.2</v>
      </c>
      <c r="D44" s="28">
        <f t="shared" si="0"/>
        <v>111.25</v>
      </c>
      <c r="E44" s="40">
        <f>SUMPRODUCT(D44:D$119*$A44:$A$119)/C44+0.5-$A44</f>
        <v>43.03932648800118</v>
      </c>
      <c r="F44" s="33">
        <f t="shared" si="1"/>
        <v>1.135642115019875E-3</v>
      </c>
      <c r="G44" s="32"/>
      <c r="H44" s="40">
        <f>'HRQOL scores'!M$10</f>
        <v>0.82783018840781464</v>
      </c>
      <c r="I44" s="37">
        <f t="shared" si="4"/>
        <v>97906.574999999997</v>
      </c>
      <c r="J44" s="37">
        <f t="shared" si="5"/>
        <v>81050.018428613839</v>
      </c>
      <c r="K44" s="40">
        <f>SUM(J44:J$119)/C44</f>
        <v>33.720596515202686</v>
      </c>
    </row>
    <row r="45" spans="1:11">
      <c r="A45" s="52">
        <v>40</v>
      </c>
      <c r="C45" s="89">
        <v>97850.95</v>
      </c>
      <c r="D45" s="28">
        <f t="shared" si="0"/>
        <v>122.05999999999767</v>
      </c>
      <c r="E45" s="40">
        <f>SUMPRODUCT(D45:D$119*$A45:$A$119)/C45+0.5-$A45</f>
        <v>42.087690863327026</v>
      </c>
      <c r="F45" s="33">
        <f t="shared" si="1"/>
        <v>1.2474074089214022E-3</v>
      </c>
      <c r="G45" s="32"/>
      <c r="H45" s="40">
        <f>'HRQOL scores'!M$10</f>
        <v>0.82783018840781464</v>
      </c>
      <c r="I45" s="37">
        <f t="shared" si="4"/>
        <v>97789.92</v>
      </c>
      <c r="J45" s="37">
        <f t="shared" si="5"/>
        <v>80953.447897985126</v>
      </c>
      <c r="K45" s="40">
        <f>SUM(J45:J$119)/C45</f>
        <v>32.930633800826399</v>
      </c>
    </row>
    <row r="46" spans="1:11">
      <c r="A46" s="52">
        <v>41</v>
      </c>
      <c r="C46" s="89">
        <v>97728.89</v>
      </c>
      <c r="D46" s="28">
        <f t="shared" si="0"/>
        <v>133.94000000000233</v>
      </c>
      <c r="E46" s="40">
        <f>SUMPRODUCT(D46:D$119*$A46:$A$119)/C46+0.5-$A46</f>
        <v>41.139632449349094</v>
      </c>
      <c r="F46" s="33">
        <f t="shared" si="1"/>
        <v>1.3705261565950695E-3</v>
      </c>
      <c r="G46" s="32"/>
      <c r="H46" s="40">
        <f>'HRQOL scores'!M$10</f>
        <v>0.82783018840781464</v>
      </c>
      <c r="I46" s="37">
        <f t="shared" si="4"/>
        <v>97661.92</v>
      </c>
      <c r="J46" s="37">
        <f t="shared" si="5"/>
        <v>80847.485633868913</v>
      </c>
      <c r="K46" s="40">
        <f>SUM(J46:J$119)/C46</f>
        <v>32.143415868275895</v>
      </c>
    </row>
    <row r="47" spans="1:11">
      <c r="A47" s="52">
        <v>42</v>
      </c>
      <c r="C47" s="89">
        <v>97594.95</v>
      </c>
      <c r="D47" s="28">
        <f t="shared" si="0"/>
        <v>147.97000000000116</v>
      </c>
      <c r="E47" s="40">
        <f>SUMPRODUCT(D47:D$119*$A47:$A$119)/C47+0.5-$A47</f>
        <v>40.195406568504509</v>
      </c>
      <c r="F47" s="33">
        <f t="shared" si="1"/>
        <v>1.5161645146598382E-3</v>
      </c>
      <c r="G47" s="32"/>
      <c r="H47" s="40">
        <f>'HRQOL scores'!M$10</f>
        <v>0.82783018840781464</v>
      </c>
      <c r="I47" s="37">
        <f t="shared" si="4"/>
        <v>97520.964999999997</v>
      </c>
      <c r="J47" s="37">
        <f t="shared" si="5"/>
        <v>80730.798829661901</v>
      </c>
      <c r="K47" s="40">
        <f>SUM(J47:J$119)/C47</f>
        <v>31.359131471260763</v>
      </c>
    </row>
    <row r="48" spans="1:11">
      <c r="A48" s="52">
        <v>43</v>
      </c>
      <c r="C48" s="89">
        <v>97446.98</v>
      </c>
      <c r="D48" s="28">
        <f t="shared" si="0"/>
        <v>164.05999999999767</v>
      </c>
      <c r="E48" s="40">
        <f>SUMPRODUCT(D48:D$119*$A48:$A$119)/C48+0.5-$A48</f>
        <v>39.255682723906574</v>
      </c>
      <c r="F48" s="33">
        <f t="shared" si="1"/>
        <v>1.6835821900278252E-3</v>
      </c>
      <c r="G48" s="32"/>
      <c r="H48" s="40">
        <f>'HRQOL scores'!M$10</f>
        <v>0.82783018840781464</v>
      </c>
      <c r="I48" s="37">
        <f t="shared" si="4"/>
        <v>97364.95</v>
      </c>
      <c r="J48" s="37">
        <f t="shared" si="5"/>
        <v>80601.644902817454</v>
      </c>
      <c r="K48" s="40">
        <f>SUM(J48:J$119)/C48</f>
        <v>30.578290565304936</v>
      </c>
    </row>
    <row r="49" spans="1:11">
      <c r="A49" s="52">
        <v>44</v>
      </c>
      <c r="C49" s="89">
        <v>97282.92</v>
      </c>
      <c r="D49" s="28">
        <f t="shared" si="0"/>
        <v>181.22000000000116</v>
      </c>
      <c r="E49" s="40">
        <f>SUMPRODUCT(D49:D$119*$A49:$A$119)/C49+0.5-$A49</f>
        <v>38.321041137363778</v>
      </c>
      <c r="F49" s="33">
        <f t="shared" si="1"/>
        <v>1.8628141507265733E-3</v>
      </c>
      <c r="G49" s="32"/>
      <c r="H49" s="40">
        <f>'HRQOL scores'!M$10</f>
        <v>0.82783018840781464</v>
      </c>
      <c r="I49" s="37">
        <f t="shared" si="4"/>
        <v>97192.31</v>
      </c>
      <c r="J49" s="37">
        <f t="shared" si="5"/>
        <v>80458.728299090726</v>
      </c>
      <c r="K49" s="40">
        <f>SUM(J49:J$119)/C49</f>
        <v>29.801330225785172</v>
      </c>
    </row>
    <row r="50" spans="1:11">
      <c r="A50" s="52">
        <v>45</v>
      </c>
      <c r="C50" s="89">
        <v>97101.7</v>
      </c>
      <c r="D50" s="28">
        <f t="shared" si="0"/>
        <v>198.61000000000058</v>
      </c>
      <c r="E50" s="40">
        <f>SUMPRODUCT(D50:D$119*$A50:$A$119)/C50+0.5-$A50</f>
        <v>37.391626194833549</v>
      </c>
      <c r="F50" s="33">
        <f t="shared" si="1"/>
        <v>2.0453812858065366E-3</v>
      </c>
      <c r="G50" s="32"/>
      <c r="H50" s="40">
        <f>'HRQOL scores'!M$11</f>
        <v>0.80947477592173644</v>
      </c>
      <c r="I50" s="37">
        <f t="shared" si="4"/>
        <v>97002.39499999999</v>
      </c>
      <c r="J50" s="37">
        <f t="shared" si="5"/>
        <v>78520.991956496757</v>
      </c>
      <c r="K50" s="40">
        <f>SUM(J50:J$119)/C50</f>
        <v>29.028345497036099</v>
      </c>
    </row>
    <row r="51" spans="1:11">
      <c r="A51" s="52">
        <v>46</v>
      </c>
      <c r="C51" s="89">
        <v>96903.09</v>
      </c>
      <c r="D51" s="28">
        <f t="shared" si="0"/>
        <v>215.75999999999476</v>
      </c>
      <c r="E51" s="40">
        <f>SUMPRODUCT(D51:D$119*$A51:$A$119)/C51+0.5-$A51</f>
        <v>36.467238292224408</v>
      </c>
      <c r="F51" s="33">
        <f t="shared" si="1"/>
        <v>2.2265543854173768E-3</v>
      </c>
      <c r="G51" s="32"/>
      <c r="H51" s="40">
        <f>'HRQOL scores'!M$11</f>
        <v>0.80947477592173644</v>
      </c>
      <c r="I51" s="37">
        <f t="shared" si="4"/>
        <v>96795.209999999992</v>
      </c>
      <c r="J51" s="37">
        <f t="shared" si="5"/>
        <v>78353.280925047409</v>
      </c>
      <c r="K51" s="40">
        <f>SUM(J51:J$119)/C51</f>
        <v>28.27753690819409</v>
      </c>
    </row>
    <row r="52" spans="1:11">
      <c r="A52" s="52">
        <v>47</v>
      </c>
      <c r="C52" s="89">
        <v>96687.33</v>
      </c>
      <c r="D52" s="28">
        <f t="shared" si="0"/>
        <v>233</v>
      </c>
      <c r="E52" s="40">
        <f>SUMPRODUCT(D52:D$119*$A52:$A$119)/C52+0.5-$A52</f>
        <v>35.547500011458268</v>
      </c>
      <c r="F52" s="90">
        <f t="shared" si="1"/>
        <v>2.409829705712217E-3</v>
      </c>
      <c r="G52" s="32"/>
      <c r="H52" s="40">
        <f>'HRQOL scores'!M$11</f>
        <v>0.80947477592173644</v>
      </c>
      <c r="I52" s="37">
        <f t="shared" si="4"/>
        <v>96570.83</v>
      </c>
      <c r="J52" s="37">
        <f t="shared" si="5"/>
        <v>78171.650974826101</v>
      </c>
      <c r="K52" s="40">
        <f>SUM(J52:J$119)/C52</f>
        <v>27.530260925273311</v>
      </c>
    </row>
    <row r="53" spans="1:11">
      <c r="A53" s="52">
        <v>48</v>
      </c>
      <c r="C53" s="89">
        <v>96454.33</v>
      </c>
      <c r="D53" s="28">
        <f t="shared" si="0"/>
        <v>250.7100000000064</v>
      </c>
      <c r="E53" s="40">
        <f>SUMPRODUCT(D53:D$119*$A53:$A$119)/C53+0.5-$A53</f>
        <v>34.632162540373969</v>
      </c>
      <c r="F53" s="33">
        <f t="shared" si="1"/>
        <v>2.5992612254940387E-3</v>
      </c>
      <c r="G53" s="32"/>
      <c r="H53" s="40">
        <f>'HRQOL scores'!M$11</f>
        <v>0.80947477592173644</v>
      </c>
      <c r="I53" s="37">
        <f t="shared" si="4"/>
        <v>96328.975000000006</v>
      </c>
      <c r="J53" s="37">
        <f t="shared" si="5"/>
        <v>77975.875452895561</v>
      </c>
      <c r="K53" s="40">
        <f>SUM(J53:J$119)/C53</f>
        <v>26.786311947770308</v>
      </c>
    </row>
    <row r="54" spans="1:11">
      <c r="A54" s="52">
        <v>49</v>
      </c>
      <c r="C54" s="89">
        <v>96203.62</v>
      </c>
      <c r="D54" s="28">
        <f t="shared" si="0"/>
        <v>269.38999999999942</v>
      </c>
      <c r="E54" s="40">
        <f>SUMPRODUCT(D54:D$119*$A54:$A$119)/C54+0.5-$A54</f>
        <v>33.721112150279467</v>
      </c>
      <c r="F54" s="90">
        <f t="shared" si="1"/>
        <v>2.8002064787166995E-3</v>
      </c>
      <c r="G54" s="32"/>
      <c r="H54" s="40">
        <f>'HRQOL scores'!M$11</f>
        <v>0.80947477592173644</v>
      </c>
      <c r="I54" s="37">
        <f t="shared" si="4"/>
        <v>96068.924999999988</v>
      </c>
      <c r="J54" s="37">
        <f t="shared" si="5"/>
        <v>77765.371537417101</v>
      </c>
      <c r="K54" s="40">
        <f>SUM(J54:J$119)/C54</f>
        <v>26.045588478274357</v>
      </c>
    </row>
    <row r="55" spans="1:11">
      <c r="A55" s="52">
        <v>50</v>
      </c>
      <c r="C55" s="89">
        <v>95934.23</v>
      </c>
      <c r="D55" s="28">
        <f t="shared" si="0"/>
        <v>289.90999999998894</v>
      </c>
      <c r="E55" s="40">
        <f>SUMPRODUCT(D55:D$119*$A55:$A$119)/C55+0.5-$A55</f>
        <v>32.81439934716596</v>
      </c>
      <c r="F55" s="33">
        <f t="shared" si="1"/>
        <v>3.0219661949649145E-3</v>
      </c>
      <c r="G55" s="32"/>
      <c r="H55" s="40">
        <f>'HRQOL scores'!M$11</f>
        <v>0.80947477592173644</v>
      </c>
      <c r="I55" s="37">
        <f t="shared" si="4"/>
        <v>95789.274999999994</v>
      </c>
      <c r="J55" s="37">
        <f t="shared" si="5"/>
        <v>77539.001916330584</v>
      </c>
      <c r="K55" s="40">
        <f>SUM(J55:J$119)/C55</f>
        <v>25.308114998190614</v>
      </c>
    </row>
    <row r="56" spans="1:11">
      <c r="A56" s="52">
        <v>51</v>
      </c>
      <c r="C56" s="89">
        <v>95644.32</v>
      </c>
      <c r="D56" s="28">
        <f t="shared" si="0"/>
        <v>311.70000000001164</v>
      </c>
      <c r="E56" s="40">
        <f>SUMPRODUCT(D56:D$119*$A56:$A$119)/C56+0.5-$A56</f>
        <v>31.912348368234191</v>
      </c>
      <c r="F56" s="33">
        <f t="shared" si="1"/>
        <v>3.2589494075551126E-3</v>
      </c>
      <c r="G56" s="32"/>
      <c r="H56" s="40">
        <f>'HRQOL scores'!M$11</f>
        <v>0.80947477592173644</v>
      </c>
      <c r="I56" s="37">
        <f t="shared" si="4"/>
        <v>95488.47</v>
      </c>
      <c r="J56" s="37">
        <f t="shared" si="5"/>
        <v>77295.507856359458</v>
      </c>
      <c r="K56" s="40">
        <f>SUM(J56:J$119)/C56</f>
        <v>24.574125501509517</v>
      </c>
    </row>
    <row r="57" spans="1:11">
      <c r="A57" s="52">
        <v>52</v>
      </c>
      <c r="C57" s="89">
        <v>95332.62</v>
      </c>
      <c r="D57" s="28">
        <f t="shared" si="0"/>
        <v>333.79999999998836</v>
      </c>
      <c r="E57" s="40">
        <f>SUMPRODUCT(D57:D$119*$A57:$A$119)/C57+0.5-$A57</f>
        <v>31.015054335891207</v>
      </c>
      <c r="F57" s="33">
        <f t="shared" si="1"/>
        <v>3.5014248008707655E-3</v>
      </c>
      <c r="G57" s="32"/>
      <c r="H57" s="40">
        <f>'HRQOL scores'!M$11</f>
        <v>0.80947477592173644</v>
      </c>
      <c r="I57" s="37">
        <f t="shared" si="4"/>
        <v>95165.72</v>
      </c>
      <c r="J57" s="37">
        <f t="shared" si="5"/>
        <v>77034.249872430708</v>
      </c>
      <c r="K57" s="40">
        <f>SUM(J57:J$119)/C57</f>
        <v>23.843675075018162</v>
      </c>
    </row>
    <row r="58" spans="1:11">
      <c r="A58" s="52">
        <v>53</v>
      </c>
      <c r="C58" s="89">
        <v>94998.82</v>
      </c>
      <c r="D58" s="28">
        <f t="shared" si="0"/>
        <v>355.81000000001222</v>
      </c>
      <c r="E58" s="40">
        <f>SUMPRODUCT(D58:D$119*$A58:$A$119)/C58+0.5-$A58</f>
        <v>30.122275932299672</v>
      </c>
      <c r="F58" s="33">
        <f t="shared" si="1"/>
        <v>3.7454149430488945E-3</v>
      </c>
      <c r="G58" s="32"/>
      <c r="H58" s="40">
        <f>'HRQOL scores'!M$11</f>
        <v>0.80947477592173644</v>
      </c>
      <c r="I58" s="37">
        <f t="shared" si="4"/>
        <v>94820.915000000008</v>
      </c>
      <c r="J58" s="37">
        <f t="shared" si="5"/>
        <v>76755.13892231902</v>
      </c>
      <c r="K58" s="40">
        <f>SUM(J58:J$119)/C58</f>
        <v>23.116558347332596</v>
      </c>
    </row>
    <row r="59" spans="1:11">
      <c r="A59" s="52">
        <v>54</v>
      </c>
      <c r="C59" s="89">
        <v>94643.01</v>
      </c>
      <c r="D59" s="28">
        <f t="shared" si="0"/>
        <v>378.69999999999709</v>
      </c>
      <c r="E59" s="40">
        <f>SUMPRODUCT(D59:D$119*$A59:$A$119)/C59+0.5-$A59</f>
        <v>29.233640754693553</v>
      </c>
      <c r="F59" s="33">
        <f t="shared" si="1"/>
        <v>4.0013520280049956E-3</v>
      </c>
      <c r="G59" s="32"/>
      <c r="H59" s="40">
        <f>'HRQOL scores'!M$11</f>
        <v>0.80947477592173644</v>
      </c>
      <c r="I59" s="37">
        <f t="shared" si="4"/>
        <v>94453.66</v>
      </c>
      <c r="J59" s="37">
        <f t="shared" si="5"/>
        <v>76457.855263487887</v>
      </c>
      <c r="K59" s="40">
        <f>SUM(J59:J$119)/C59</f>
        <v>22.392468567255282</v>
      </c>
    </row>
    <row r="60" spans="1:11">
      <c r="A60" s="52">
        <v>55</v>
      </c>
      <c r="C60" s="89">
        <v>94264.31</v>
      </c>
      <c r="D60" s="28">
        <f t="shared" si="0"/>
        <v>402.84999999999127</v>
      </c>
      <c r="E60" s="40">
        <f>SUMPRODUCT(D60:D$119*$A60:$A$119)/C60+0.5-$A60</f>
        <v>28.34907606370713</v>
      </c>
      <c r="F60" s="33">
        <f t="shared" si="1"/>
        <v>4.2736216920273564E-3</v>
      </c>
      <c r="G60" s="32"/>
      <c r="H60" s="40">
        <f>'HRQOL scores'!M$12</f>
        <v>0.79800838012516617</v>
      </c>
      <c r="I60" s="37">
        <f t="shared" si="4"/>
        <v>94062.885000000009</v>
      </c>
      <c r="J60" s="37">
        <f t="shared" si="5"/>
        <v>75062.970488749794</v>
      </c>
      <c r="K60" s="40">
        <f>SUM(J60:J$119)/C60</f>
        <v>21.671327899943662</v>
      </c>
    </row>
    <row r="61" spans="1:11">
      <c r="A61" s="52">
        <v>56</v>
      </c>
      <c r="C61" s="89">
        <v>93861.46</v>
      </c>
      <c r="D61" s="28">
        <f t="shared" si="0"/>
        <v>430.63999999999942</v>
      </c>
      <c r="E61" s="40">
        <f>SUMPRODUCT(D61:D$119*$A61:$A$119)/C61+0.5-$A61</f>
        <v>27.468603293437667</v>
      </c>
      <c r="F61" s="33">
        <f t="shared" si="1"/>
        <v>4.588038583674273E-3</v>
      </c>
      <c r="G61" s="32"/>
      <c r="H61" s="40">
        <f>'HRQOL scores'!M$12</f>
        <v>0.79800838012516617</v>
      </c>
      <c r="I61" s="37">
        <f t="shared" si="4"/>
        <v>93646.140000000014</v>
      </c>
      <c r="J61" s="37">
        <f t="shared" si="5"/>
        <v>74730.404486374537</v>
      </c>
      <c r="K61" s="40">
        <f>SUM(J61:J$119)/C61</f>
        <v>20.964619565721524</v>
      </c>
    </row>
    <row r="62" spans="1:11">
      <c r="A62" s="52">
        <v>57</v>
      </c>
      <c r="C62" s="89">
        <v>93430.82</v>
      </c>
      <c r="D62" s="28">
        <f t="shared" si="0"/>
        <v>464.6200000000099</v>
      </c>
      <c r="E62" s="40">
        <f>SUMPRODUCT(D62:D$119*$A62:$A$119)/C62+0.5-$A62</f>
        <v>26.592906594235913</v>
      </c>
      <c r="F62" s="33">
        <f t="shared" si="1"/>
        <v>4.9728772582752654E-3</v>
      </c>
      <c r="G62" s="32"/>
      <c r="H62" s="40">
        <f>'HRQOL scores'!M$12</f>
        <v>0.79800838012516617</v>
      </c>
      <c r="I62" s="37">
        <f t="shared" si="4"/>
        <v>93198.510000000009</v>
      </c>
      <c r="J62" s="37">
        <f t="shared" si="5"/>
        <v>74373.191995179106</v>
      </c>
      <c r="K62" s="40">
        <f>SUM(J62:J$119)/C62</f>
        <v>20.261401926011285</v>
      </c>
    </row>
    <row r="63" spans="1:11">
      <c r="A63" s="52">
        <v>58</v>
      </c>
      <c r="C63" s="89">
        <v>92966.2</v>
      </c>
      <c r="D63" s="28">
        <f t="shared" si="0"/>
        <v>506.42999999999302</v>
      </c>
      <c r="E63" s="40">
        <f>SUMPRODUCT(D63:D$119*$A63:$A$119)/C63+0.5-$A63</f>
        <v>25.723311905648174</v>
      </c>
      <c r="F63" s="33">
        <f t="shared" si="1"/>
        <v>5.4474637018614618E-3</v>
      </c>
      <c r="G63" s="32"/>
      <c r="H63" s="40">
        <f>'HRQOL scores'!M$12</f>
        <v>0.79800838012516617</v>
      </c>
      <c r="I63" s="37">
        <f t="shared" si="4"/>
        <v>92712.985000000001</v>
      </c>
      <c r="J63" s="37">
        <f t="shared" si="5"/>
        <v>73985.738976418826</v>
      </c>
      <c r="K63" s="40">
        <f>SUM(J63:J$119)/C63</f>
        <v>19.562660454032052</v>
      </c>
    </row>
    <row r="64" spans="1:11">
      <c r="A64" s="52">
        <v>59</v>
      </c>
      <c r="C64" s="89">
        <v>92459.77</v>
      </c>
      <c r="D64" s="28">
        <f t="shared" si="0"/>
        <v>555.02000000000407</v>
      </c>
      <c r="E64" s="40">
        <f>SUMPRODUCT(D64:D$119*$A64:$A$119)/C64+0.5-$A64</f>
        <v>24.861467579714599</v>
      </c>
      <c r="F64" s="33">
        <f t="shared" si="1"/>
        <v>6.0028269592278249E-3</v>
      </c>
      <c r="G64" s="32"/>
      <c r="H64" s="40">
        <f>'HRQOL scores'!M$12</f>
        <v>0.79800838012516617</v>
      </c>
      <c r="I64" s="37">
        <f t="shared" si="4"/>
        <v>92182.260000000009</v>
      </c>
      <c r="J64" s="37">
        <f t="shared" si="5"/>
        <v>73562.215978876906</v>
      </c>
      <c r="K64" s="40">
        <f>SUM(J64:J$119)/C64</f>
        <v>18.869617189456729</v>
      </c>
    </row>
    <row r="65" spans="1:11">
      <c r="A65" s="52">
        <v>60</v>
      </c>
      <c r="C65" s="89">
        <v>91904.75</v>
      </c>
      <c r="D65" s="28">
        <f t="shared" si="0"/>
        <v>609.14999999999418</v>
      </c>
      <c r="E65" s="40">
        <f>SUMPRODUCT(D65:D$119*$A65:$A$119)/C65+0.5-$A65</f>
        <v>24.008588394863907</v>
      </c>
      <c r="F65" s="33">
        <f t="shared" si="1"/>
        <v>6.6280578533753059E-3</v>
      </c>
      <c r="G65" s="32"/>
      <c r="H65" s="40">
        <f>'HRQOL scores'!M$12</f>
        <v>0.79800838012516617</v>
      </c>
      <c r="I65" s="37">
        <f t="shared" si="4"/>
        <v>91600.175000000003</v>
      </c>
      <c r="J65" s="37">
        <f t="shared" si="5"/>
        <v>73097.707270931744</v>
      </c>
      <c r="K65" s="40">
        <f>SUM(J65:J$119)/C65</f>
        <v>18.183154291223673</v>
      </c>
    </row>
    <row r="66" spans="1:11">
      <c r="A66" s="52">
        <v>61</v>
      </c>
      <c r="C66" s="89">
        <v>91295.6</v>
      </c>
      <c r="D66" s="28">
        <f t="shared" si="0"/>
        <v>666.29000000000815</v>
      </c>
      <c r="E66" s="40">
        <f>SUMPRODUCT(D66:D$119*$A66:$A$119)/C66+0.5-$A66</f>
        <v>23.165444329002369</v>
      </c>
      <c r="F66" s="33">
        <f t="shared" si="1"/>
        <v>7.2981611381053206E-3</v>
      </c>
      <c r="G66" s="32"/>
      <c r="H66" s="40">
        <f>'HRQOL scores'!M$12</f>
        <v>0.79800838012516617</v>
      </c>
      <c r="I66" s="37">
        <f t="shared" si="4"/>
        <v>90962.455000000002</v>
      </c>
      <c r="J66" s="37">
        <f t="shared" si="5"/>
        <v>72588.801366758329</v>
      </c>
      <c r="K66" s="40">
        <f>SUM(J66:J$119)/C66</f>
        <v>17.503806777932418</v>
      </c>
    </row>
    <row r="67" spans="1:11">
      <c r="A67" s="52">
        <v>62</v>
      </c>
      <c r="C67" s="89">
        <v>90629.31</v>
      </c>
      <c r="D67" s="28">
        <f t="shared" si="0"/>
        <v>725.02999999999884</v>
      </c>
      <c r="E67" s="40">
        <f>SUMPRODUCT(D67:D$119*$A67:$A$119)/C67+0.5-$A67</f>
        <v>22.332076502434688</v>
      </c>
      <c r="F67" s="90">
        <f t="shared" si="1"/>
        <v>7.9999505678681523E-3</v>
      </c>
      <c r="G67" s="32"/>
      <c r="H67" s="40">
        <f>'HRQOL scores'!M$12</f>
        <v>0.79800838012516617</v>
      </c>
      <c r="I67" s="37">
        <f t="shared" si="4"/>
        <v>90266.794999999998</v>
      </c>
      <c r="J67" s="37">
        <f t="shared" si="5"/>
        <v>72033.658857040442</v>
      </c>
      <c r="K67" s="40">
        <f>SUM(J67:J$119)/C67</f>
        <v>16.831549757011818</v>
      </c>
    </row>
    <row r="68" spans="1:11">
      <c r="A68" s="52">
        <v>63</v>
      </c>
      <c r="C68" s="89">
        <v>89904.28</v>
      </c>
      <c r="D68" s="28">
        <f t="shared" si="0"/>
        <v>784.72999999999593</v>
      </c>
      <c r="E68" s="40">
        <f>SUMPRODUCT(D68:D$119*$A68:$A$119)/C68+0.5-$A68</f>
        <v>21.508140538836074</v>
      </c>
      <c r="F68" s="33">
        <f t="shared" si="1"/>
        <v>8.7285054727093744E-3</v>
      </c>
      <c r="G68" s="32"/>
      <c r="H68" s="40">
        <f>'HRQOL scores'!M$12</f>
        <v>0.79800838012516617</v>
      </c>
      <c r="I68" s="37">
        <f t="shared" si="4"/>
        <v>89511.915000000008</v>
      </c>
      <c r="J68" s="37">
        <f t="shared" si="5"/>
        <v>71431.258291051578</v>
      </c>
      <c r="K68" s="40">
        <f>SUM(J68:J$119)/C68</f>
        <v>16.166061080202283</v>
      </c>
    </row>
    <row r="69" spans="1:11">
      <c r="A69" s="52">
        <v>64</v>
      </c>
      <c r="C69" s="89">
        <v>89119.55</v>
      </c>
      <c r="D69" s="28">
        <f t="shared" ref="D69:D119" si="6">C69-C70</f>
        <v>847.66000000000349</v>
      </c>
      <c r="E69" s="40">
        <f>SUMPRODUCT(D69:D$119*$A69:$A$119)/C69+0.5-$A69</f>
        <v>20.693124845029729</v>
      </c>
      <c r="F69" s="33">
        <f t="shared" ref="F69:F116" si="7">D69/C69</f>
        <v>9.5114932694341861E-3</v>
      </c>
      <c r="G69" s="32"/>
      <c r="H69" s="40">
        <f>'HRQOL scores'!M$12</f>
        <v>0.79800838012516617</v>
      </c>
      <c r="I69" s="37">
        <f t="shared" ref="I69:I100" si="8">(D69*0.5+C70)</f>
        <v>88695.72</v>
      </c>
      <c r="J69" s="37">
        <f t="shared" ref="J69:J100" si="9">I69*H69</f>
        <v>70779.927841235301</v>
      </c>
      <c r="K69" s="40">
        <f>SUM(J69:J$119)/C69</f>
        <v>15.506887361533545</v>
      </c>
    </row>
    <row r="70" spans="1:11">
      <c r="A70" s="52">
        <v>65</v>
      </c>
      <c r="C70" s="89">
        <v>88271.89</v>
      </c>
      <c r="D70" s="28">
        <f t="shared" si="6"/>
        <v>920</v>
      </c>
      <c r="E70" s="40">
        <f>SUMPRODUCT(D70:D$119*$A70:$A$119)/C70+0.5-$A70</f>
        <v>19.887036000734426</v>
      </c>
      <c r="F70" s="33">
        <f t="shared" si="7"/>
        <v>1.0422343964766134E-2</v>
      </c>
      <c r="G70" s="32"/>
      <c r="H70" s="40">
        <f>'HRQOL scores'!M$13</f>
        <v>0.78708572313020997</v>
      </c>
      <c r="I70" s="37">
        <f t="shared" si="8"/>
        <v>87811.89</v>
      </c>
      <c r="J70" s="37">
        <f t="shared" si="9"/>
        <v>69115.484940080452</v>
      </c>
      <c r="K70" s="40">
        <f>SUM(J70:J$119)/C70</f>
        <v>14.853957423131208</v>
      </c>
    </row>
    <row r="71" spans="1:11">
      <c r="A71" s="52">
        <v>66</v>
      </c>
      <c r="C71" s="89">
        <v>87351.89</v>
      </c>
      <c r="D71" s="28">
        <f t="shared" si="6"/>
        <v>990.97999999999593</v>
      </c>
      <c r="E71" s="40">
        <f>SUMPRODUCT(D71:D$119*$A71:$A$119)/C71+0.5-$A71</f>
        <v>19.091222459901786</v>
      </c>
      <c r="F71" s="33">
        <f t="shared" si="7"/>
        <v>1.1344688706792675E-2</v>
      </c>
      <c r="G71" s="32"/>
      <c r="H71" s="40">
        <f>'HRQOL scores'!M$13</f>
        <v>0.78708572313020997</v>
      </c>
      <c r="I71" s="37">
        <f t="shared" si="8"/>
        <v>86856.4</v>
      </c>
      <c r="J71" s="37">
        <f t="shared" si="9"/>
        <v>68363.432402486767</v>
      </c>
      <c r="K71" s="40">
        <f>SUM(J71:J$119)/C71</f>
        <v>14.21917042412295</v>
      </c>
    </row>
    <row r="72" spans="1:11">
      <c r="A72" s="52">
        <v>67</v>
      </c>
      <c r="C72" s="89">
        <v>86360.91</v>
      </c>
      <c r="D72" s="28">
        <f t="shared" si="6"/>
        <v>1067.5200000000041</v>
      </c>
      <c r="E72" s="40">
        <f>SUMPRODUCT(D72:D$119*$A72:$A$119)/C72+0.5-$A72</f>
        <v>18.304554274415011</v>
      </c>
      <c r="F72" s="33">
        <f t="shared" si="7"/>
        <v>1.2361148116665329E-2</v>
      </c>
      <c r="G72" s="32"/>
      <c r="H72" s="40">
        <f>'HRQOL scores'!M$13</f>
        <v>0.78708572313020997</v>
      </c>
      <c r="I72" s="37">
        <f t="shared" si="8"/>
        <v>85827.15</v>
      </c>
      <c r="J72" s="37">
        <f t="shared" si="9"/>
        <v>67553.324421954996</v>
      </c>
      <c r="K72" s="40">
        <f>SUM(J72:J$119)/C72</f>
        <v>13.590731945468784</v>
      </c>
    </row>
    <row r="73" spans="1:11">
      <c r="A73" s="52">
        <v>68</v>
      </c>
      <c r="C73" s="89">
        <v>85293.39</v>
      </c>
      <c r="D73" s="28">
        <f t="shared" si="6"/>
        <v>1148.679999999993</v>
      </c>
      <c r="E73" s="40">
        <f>SUMPRODUCT(D73:D$119*$A73:$A$119)/C73+0.5-$A73</f>
        <v>17.527393556322124</v>
      </c>
      <c r="F73" s="33">
        <f t="shared" si="7"/>
        <v>1.3467397649454349E-2</v>
      </c>
      <c r="G73" s="32"/>
      <c r="H73" s="40">
        <f>'HRQOL scores'!M$13</f>
        <v>0.78708572313020997</v>
      </c>
      <c r="I73" s="37">
        <f t="shared" si="8"/>
        <v>84719.05</v>
      </c>
      <c r="J73" s="37">
        <f t="shared" si="9"/>
        <v>66681.15473215442</v>
      </c>
      <c r="K73" s="40">
        <f>SUM(J73:J$119)/C73</f>
        <v>12.968820373475594</v>
      </c>
    </row>
    <row r="74" spans="1:11">
      <c r="A74" s="52">
        <v>69</v>
      </c>
      <c r="C74" s="89">
        <v>84144.71</v>
      </c>
      <c r="D74" s="28">
        <f t="shared" si="6"/>
        <v>1238.0900000000111</v>
      </c>
      <c r="E74" s="40">
        <f>SUMPRODUCT(D74:D$119*$A74:$A$119)/C74+0.5-$A74</f>
        <v>16.759838667016254</v>
      </c>
      <c r="F74" s="33">
        <f t="shared" si="7"/>
        <v>1.4713818610819515E-2</v>
      </c>
      <c r="G74" s="32"/>
      <c r="H74" s="40">
        <f>'HRQOL scores'!M$13</f>
        <v>0.78708572313020997</v>
      </c>
      <c r="I74" s="37">
        <f t="shared" si="8"/>
        <v>83525.665000000008</v>
      </c>
      <c r="J74" s="37">
        <f t="shared" si="9"/>
        <v>65741.858436456678</v>
      </c>
      <c r="K74" s="40">
        <f>SUM(J74:J$119)/C74</f>
        <v>12.353402836882383</v>
      </c>
    </row>
    <row r="75" spans="1:11">
      <c r="A75" s="52">
        <v>70</v>
      </c>
      <c r="C75" s="89">
        <v>82906.62</v>
      </c>
      <c r="D75" s="28">
        <f t="shared" si="6"/>
        <v>1340.7299999999959</v>
      </c>
      <c r="E75" s="40">
        <f>SUMPRODUCT(D75:D$119*$A75:$A$119)/C75+0.5-$A75</f>
        <v>16.002655750323314</v>
      </c>
      <c r="F75" s="33">
        <f t="shared" si="7"/>
        <v>1.6171567481583448E-2</v>
      </c>
      <c r="G75" s="32"/>
      <c r="H75" s="40">
        <f>'HRQOL scores'!M$13</f>
        <v>0.78708572313020997</v>
      </c>
      <c r="I75" s="37">
        <f t="shared" si="8"/>
        <v>82236.255000000005</v>
      </c>
      <c r="J75" s="37">
        <f t="shared" si="9"/>
        <v>64726.982234195348</v>
      </c>
      <c r="K75" s="40">
        <f>SUM(J75:J$119)/C75</f>
        <v>11.74492025831217</v>
      </c>
    </row>
    <row r="76" spans="1:11">
      <c r="A76" s="52">
        <v>71</v>
      </c>
      <c r="C76" s="89">
        <v>81565.89</v>
      </c>
      <c r="D76" s="28">
        <f t="shared" si="6"/>
        <v>1459.6900000000023</v>
      </c>
      <c r="E76" s="40">
        <f>SUMPRODUCT(D76:D$119*$A76:$A$119)/C76+0.5-$A76</f>
        <v>15.257478883426245</v>
      </c>
      <c r="F76" s="33">
        <f t="shared" si="7"/>
        <v>1.7895838566832314E-2</v>
      </c>
      <c r="G76" s="32"/>
      <c r="H76" s="40">
        <f>'HRQOL scores'!M$13</f>
        <v>0.78708572313020997</v>
      </c>
      <c r="I76" s="37">
        <f t="shared" si="8"/>
        <v>80836.044999999998</v>
      </c>
      <c r="J76" s="37">
        <f t="shared" si="9"/>
        <v>63624.896933811193</v>
      </c>
      <c r="K76" s="40">
        <f>SUM(J76:J$119)/C76</f>
        <v>11.144421504528346</v>
      </c>
    </row>
    <row r="77" spans="1:11">
      <c r="A77" s="52">
        <v>72</v>
      </c>
      <c r="C77" s="89">
        <v>80106.2</v>
      </c>
      <c r="D77" s="28">
        <f t="shared" si="6"/>
        <v>1593.5200000000041</v>
      </c>
      <c r="E77" s="40">
        <f>SUMPRODUCT(D77:D$119*$A77:$A$119)/C77+0.5-$A77</f>
        <v>14.526388710023298</v>
      </c>
      <c r="F77" s="33">
        <f t="shared" si="7"/>
        <v>1.9892592583345661E-2</v>
      </c>
      <c r="G77" s="32"/>
      <c r="H77" s="40">
        <f>'HRQOL scores'!M$13</f>
        <v>0.78708572313020997</v>
      </c>
      <c r="I77" s="37">
        <f t="shared" si="8"/>
        <v>79309.440000000002</v>
      </c>
      <c r="J77" s="37">
        <f t="shared" si="9"/>
        <v>62423.327933452005</v>
      </c>
      <c r="K77" s="40">
        <f>SUM(J77:J$119)/C77</f>
        <v>10.553237597316841</v>
      </c>
    </row>
    <row r="78" spans="1:11">
      <c r="A78" s="52">
        <v>73</v>
      </c>
      <c r="C78" s="89">
        <v>78512.679999999993</v>
      </c>
      <c r="D78" s="28">
        <f t="shared" si="6"/>
        <v>1741.1599999999889</v>
      </c>
      <c r="E78" s="40">
        <f>SUMPRODUCT(D78:D$119*$A78:$A$119)/C78+0.5-$A78</f>
        <v>13.811073055751862</v>
      </c>
      <c r="F78" s="33">
        <f t="shared" si="7"/>
        <v>2.2176799976767945E-2</v>
      </c>
      <c r="G78" s="32"/>
      <c r="H78" s="40">
        <f>'HRQOL scores'!M$13</f>
        <v>0.78708572313020997</v>
      </c>
      <c r="I78" s="37">
        <f t="shared" si="8"/>
        <v>77642.100000000006</v>
      </c>
      <c r="J78" s="37">
        <f t="shared" si="9"/>
        <v>61110.988423848081</v>
      </c>
      <c r="K78" s="40">
        <f>SUM(J78:J$119)/C78</f>
        <v>9.9723564866812637</v>
      </c>
    </row>
    <row r="79" spans="1:11">
      <c r="A79" s="52">
        <v>74</v>
      </c>
      <c r="C79" s="89">
        <v>76771.520000000004</v>
      </c>
      <c r="D79" s="28">
        <f t="shared" si="6"/>
        <v>1901.7300000000105</v>
      </c>
      <c r="E79" s="40">
        <f>SUMPRODUCT(D79:D$119*$A79:$A$119)/C79+0.5-$A79</f>
        <v>13.112965058955055</v>
      </c>
      <c r="F79" s="33">
        <f t="shared" si="7"/>
        <v>2.4771295397043206E-2</v>
      </c>
      <c r="G79" s="32"/>
      <c r="H79" s="40">
        <f>'HRQOL scores'!M$13</f>
        <v>0.78708572313020997</v>
      </c>
      <c r="I79" s="37">
        <f t="shared" si="8"/>
        <v>75820.654999999999</v>
      </c>
      <c r="J79" s="37">
        <f t="shared" si="9"/>
        <v>59677.355068881167</v>
      </c>
      <c r="K79" s="40">
        <f>SUM(J79:J$119)/C79</f>
        <v>9.4025160015182987</v>
      </c>
    </row>
    <row r="80" spans="1:11">
      <c r="A80" s="52">
        <v>75</v>
      </c>
      <c r="C80" s="89">
        <v>74869.789999999994</v>
      </c>
      <c r="D80" s="28">
        <f t="shared" si="6"/>
        <v>2075.5799999999872</v>
      </c>
      <c r="E80" s="40">
        <f>SUMPRODUCT(D80:D$119*$A80:$A$119)/C80+0.5-$A80</f>
        <v>12.433340660937716</v>
      </c>
      <c r="F80" s="33">
        <f t="shared" si="7"/>
        <v>2.7722530008431803E-2</v>
      </c>
      <c r="G80" s="32"/>
      <c r="H80" s="40">
        <f>'HRQOL scores'!M$14</f>
        <v>0.7427170484472001</v>
      </c>
      <c r="I80" s="37">
        <f t="shared" si="8"/>
        <v>73832</v>
      </c>
      <c r="J80" s="37">
        <f t="shared" si="9"/>
        <v>54836.285120953675</v>
      </c>
      <c r="K80" s="40">
        <f>SUM(J80:J$119)/C80</f>
        <v>8.8442626884889233</v>
      </c>
    </row>
    <row r="81" spans="1:11">
      <c r="A81" s="52">
        <v>76</v>
      </c>
      <c r="C81" s="89">
        <v>72794.210000000006</v>
      </c>
      <c r="D81" s="28">
        <f t="shared" si="6"/>
        <v>2252.3700000000099</v>
      </c>
      <c r="E81" s="40">
        <f>SUMPRODUCT(D81:D$119*$A81:$A$119)/C81+0.5-$A81</f>
        <v>11.773595788495655</v>
      </c>
      <c r="F81" s="33">
        <f t="shared" si="7"/>
        <v>3.0941609229635292E-2</v>
      </c>
      <c r="G81" s="32"/>
      <c r="H81" s="40">
        <f>'HRQOL scores'!M$14</f>
        <v>0.7427170484472001</v>
      </c>
      <c r="I81" s="37">
        <f t="shared" si="8"/>
        <v>71668.024999999994</v>
      </c>
      <c r="J81" s="37">
        <f t="shared" si="9"/>
        <v>53229.063996040146</v>
      </c>
      <c r="K81" s="40">
        <f>SUM(J81:J$119)/C81</f>
        <v>8.3431334040309988</v>
      </c>
    </row>
    <row r="82" spans="1:11">
      <c r="A82" s="52">
        <v>77</v>
      </c>
      <c r="C82" s="89">
        <v>70541.84</v>
      </c>
      <c r="D82" s="28">
        <f t="shared" si="6"/>
        <v>2435.179999999993</v>
      </c>
      <c r="E82" s="40">
        <f>SUMPRODUCT(D82:D$119*$A82:$A$119)/C82+0.5-$A82</f>
        <v>11.13355675557753</v>
      </c>
      <c r="F82" s="33">
        <f t="shared" si="7"/>
        <v>3.452107288383735E-2</v>
      </c>
      <c r="G82" s="32"/>
      <c r="H82" s="40">
        <f>'HRQOL scores'!M$14</f>
        <v>0.7427170484472001</v>
      </c>
      <c r="I82" s="37">
        <f t="shared" si="8"/>
        <v>69324.25</v>
      </c>
      <c r="J82" s="37">
        <f t="shared" si="9"/>
        <v>51488.302345815813</v>
      </c>
      <c r="K82" s="40">
        <f>SUM(J82:J$119)/C82</f>
        <v>7.8549516297704631</v>
      </c>
    </row>
    <row r="83" spans="1:11">
      <c r="A83" s="52">
        <v>78</v>
      </c>
      <c r="C83" s="89">
        <v>68106.66</v>
      </c>
      <c r="D83" s="28">
        <f t="shared" si="6"/>
        <v>2621.9800000000032</v>
      </c>
      <c r="E83" s="40">
        <f>SUMPRODUCT(D83:D$119*$A83:$A$119)/C83+0.5-$A83</f>
        <v>10.513763694811473</v>
      </c>
      <c r="F83" s="33">
        <f t="shared" si="7"/>
        <v>3.8498143940695416E-2</v>
      </c>
      <c r="G83" s="32"/>
      <c r="H83" s="40">
        <f>'HRQOL scores'!M$14</f>
        <v>0.7427170484472001</v>
      </c>
      <c r="I83" s="37">
        <f t="shared" si="8"/>
        <v>66795.67</v>
      </c>
      <c r="J83" s="37">
        <f t="shared" si="9"/>
        <v>49610.282871453186</v>
      </c>
      <c r="K83" s="40">
        <f>SUM(J83:J$119)/C83</f>
        <v>7.3798133505473835</v>
      </c>
    </row>
    <row r="84" spans="1:11">
      <c r="A84" s="52">
        <v>79</v>
      </c>
      <c r="C84" s="89">
        <v>65484.68</v>
      </c>
      <c r="D84" s="28">
        <f t="shared" si="6"/>
        <v>2810.1699999999983</v>
      </c>
      <c r="E84" s="40">
        <f>SUMPRODUCT(D84:D$119*$A84:$A$119)/C84+0.5-$A84</f>
        <v>9.9147107274994539</v>
      </c>
      <c r="F84" s="33">
        <f t="shared" si="7"/>
        <v>4.2913395927108418E-2</v>
      </c>
      <c r="G84" s="32"/>
      <c r="H84" s="40">
        <f>'HRQOL scores'!M$14</f>
        <v>0.7427170484472001</v>
      </c>
      <c r="I84" s="37">
        <f t="shared" si="8"/>
        <v>64079.595000000001</v>
      </c>
      <c r="J84" s="37">
        <f t="shared" si="9"/>
        <v>47593.007664091965</v>
      </c>
      <c r="K84" s="40">
        <f>SUM(J84:J$119)/C84</f>
        <v>6.9177119878685867</v>
      </c>
    </row>
    <row r="85" spans="1:11">
      <c r="A85" s="52">
        <v>80</v>
      </c>
      <c r="C85" s="89">
        <v>62674.51</v>
      </c>
      <c r="D85" s="28">
        <f t="shared" si="6"/>
        <v>2996.4400000000023</v>
      </c>
      <c r="E85" s="40">
        <f>SUMPRODUCT(D85:D$119*$A85:$A$119)/C85+0.5-$A85</f>
        <v>9.3368430687829687</v>
      </c>
      <c r="F85" s="33">
        <f t="shared" si="7"/>
        <v>4.7809548092198922E-2</v>
      </c>
      <c r="G85" s="32"/>
      <c r="H85" s="40">
        <f>'HRQOL scores'!M$14</f>
        <v>0.7427170484472001</v>
      </c>
      <c r="I85" s="37">
        <f t="shared" si="8"/>
        <v>61176.29</v>
      </c>
      <c r="J85" s="37">
        <f t="shared" si="9"/>
        <v>45436.673543749966</v>
      </c>
      <c r="K85" s="40">
        <f>SUM(J85:J$119)/C85</f>
        <v>6.4685172360126355</v>
      </c>
    </row>
    <row r="86" spans="1:11">
      <c r="A86" s="52">
        <v>81</v>
      </c>
      <c r="C86" s="89">
        <v>59678.07</v>
      </c>
      <c r="D86" s="28">
        <f t="shared" si="6"/>
        <v>3176.8600000000006</v>
      </c>
      <c r="E86" s="40">
        <f>SUMPRODUCT(D86:D$119*$A86:$A$119)/C86+0.5-$A86</f>
        <v>8.7805415671597444</v>
      </c>
      <c r="F86" s="33">
        <f t="shared" si="7"/>
        <v>5.3233289883536795E-2</v>
      </c>
      <c r="G86" s="32"/>
      <c r="H86" s="40">
        <f>'HRQOL scores'!M$14</f>
        <v>0.7427170484472001</v>
      </c>
      <c r="I86" s="37">
        <f t="shared" si="8"/>
        <v>58089.64</v>
      </c>
      <c r="J86" s="37">
        <f t="shared" si="9"/>
        <v>43144.165966160414</v>
      </c>
      <c r="K86" s="40">
        <f>SUM(J86:J$119)/C86</f>
        <v>6.0319389459125663</v>
      </c>
    </row>
    <row r="87" spans="1:11">
      <c r="A87" s="52">
        <v>82</v>
      </c>
      <c r="C87" s="89">
        <v>56501.21</v>
      </c>
      <c r="D87" s="28">
        <f t="shared" si="6"/>
        <v>3346.7900000000009</v>
      </c>
      <c r="E87" s="40">
        <f>SUMPRODUCT(D87:D$119*$A87:$A$119)/C87+0.5-$A87</f>
        <v>8.2461266631788561</v>
      </c>
      <c r="F87" s="33">
        <f t="shared" si="7"/>
        <v>5.9233952688800842E-2</v>
      </c>
      <c r="G87" s="32"/>
      <c r="H87" s="40">
        <f>'HRQOL scores'!M$14</f>
        <v>0.7427170484472001</v>
      </c>
      <c r="I87" s="37">
        <f t="shared" si="8"/>
        <v>54827.815000000002</v>
      </c>
      <c r="J87" s="37">
        <f t="shared" si="9"/>
        <v>40721.552929609126</v>
      </c>
      <c r="K87" s="40">
        <f>SUM(J87:J$119)/C87</f>
        <v>5.6074959931607822</v>
      </c>
    </row>
    <row r="88" spans="1:11">
      <c r="A88" s="52">
        <v>83</v>
      </c>
      <c r="C88" s="89">
        <v>53154.42</v>
      </c>
      <c r="D88" s="28">
        <f t="shared" si="6"/>
        <v>3500.9700000000012</v>
      </c>
      <c r="E88" s="40">
        <f>SUMPRODUCT(D88:D$119*$A88:$A$119)/C88+0.5-$A88</f>
        <v>7.7338501536253688</v>
      </c>
      <c r="F88" s="33">
        <f t="shared" si="7"/>
        <v>6.5864136980518295E-2</v>
      </c>
      <c r="G88" s="32"/>
      <c r="H88" s="40">
        <f>'HRQOL scores'!M$14</f>
        <v>0.7427170484472001</v>
      </c>
      <c r="I88" s="37">
        <f t="shared" si="8"/>
        <v>51403.934999999998</v>
      </c>
      <c r="J88" s="37">
        <f t="shared" si="9"/>
        <v>38178.578881771726</v>
      </c>
      <c r="K88" s="40">
        <f>SUM(J88:J$119)/C88</f>
        <v>5.1944646513709838</v>
      </c>
    </row>
    <row r="89" spans="1:11">
      <c r="A89" s="52">
        <v>84</v>
      </c>
      <c r="C89" s="89">
        <v>49653.45</v>
      </c>
      <c r="D89" s="28">
        <f t="shared" si="6"/>
        <v>3633.5799999999945</v>
      </c>
      <c r="E89" s="40">
        <f>SUMPRODUCT(D89:D$119*$A89:$A$119)/C89+0.5-$A89</f>
        <v>7.2438951227531732</v>
      </c>
      <c r="F89" s="33">
        <f t="shared" si="7"/>
        <v>7.3178802278592817E-2</v>
      </c>
      <c r="G89" s="32"/>
      <c r="H89" s="40">
        <f>'HRQOL scores'!M$14</f>
        <v>0.7427170484472001</v>
      </c>
      <c r="I89" s="37">
        <f t="shared" si="8"/>
        <v>47836.66</v>
      </c>
      <c r="J89" s="37">
        <f t="shared" si="9"/>
        <v>35529.102922772239</v>
      </c>
      <c r="K89" s="40">
        <f>SUM(J89:J$119)/C89</f>
        <v>4.7918156114500619</v>
      </c>
    </row>
    <row r="90" spans="1:11">
      <c r="A90" s="52">
        <v>85</v>
      </c>
      <c r="C90" s="89">
        <v>46019.87</v>
      </c>
      <c r="D90" s="28">
        <f t="shared" si="6"/>
        <v>3738.4200000000055</v>
      </c>
      <c r="E90" s="40">
        <f>SUMPRODUCT(D90:D$119*$A90:$A$119)/C90+0.5-$A90</f>
        <v>6.7763712562175726</v>
      </c>
      <c r="F90" s="33">
        <f t="shared" si="7"/>
        <v>8.123491005081078E-2</v>
      </c>
      <c r="G90" s="32"/>
      <c r="H90" s="40">
        <f>'HRQOL scores'!M$15</f>
        <v>0.64903816250391999</v>
      </c>
      <c r="I90" s="37">
        <f t="shared" si="8"/>
        <v>44150.66</v>
      </c>
      <c r="J90" s="37">
        <f t="shared" si="9"/>
        <v>28655.463239735323</v>
      </c>
      <c r="K90" s="40">
        <f>IF(C90=0,0,SUM(J90:J$119)/C90)</f>
        <v>4.3981235485798376</v>
      </c>
    </row>
    <row r="91" spans="1:11">
      <c r="A91" s="52">
        <v>86</v>
      </c>
      <c r="C91" s="89">
        <v>42281.45</v>
      </c>
      <c r="D91" s="28">
        <f t="shared" si="6"/>
        <v>3809.2199999999939</v>
      </c>
      <c r="E91" s="40">
        <f>SUMPRODUCT(D91:D$119*$A91:$A$119)/C91+0.5-$A91</f>
        <v>6.33131229612205</v>
      </c>
      <c r="F91" s="33">
        <f t="shared" si="7"/>
        <v>9.0091990695683188E-2</v>
      </c>
      <c r="G91" s="32"/>
      <c r="H91" s="40">
        <f>'HRQOL scores'!M$15</f>
        <v>0.64903816250391999</v>
      </c>
      <c r="I91" s="37">
        <f t="shared" si="8"/>
        <v>40376.839999999997</v>
      </c>
      <c r="J91" s="37">
        <f t="shared" si="9"/>
        <v>26206.110041314776</v>
      </c>
      <c r="K91" s="40">
        <f>IF(C91=0,0,SUM(J91:J$119)/C91)</f>
        <v>4.1092632989135307</v>
      </c>
    </row>
    <row r="92" spans="1:11">
      <c r="A92" s="52">
        <v>87</v>
      </c>
      <c r="C92" s="89">
        <v>38472.230000000003</v>
      </c>
      <c r="D92" s="28">
        <f t="shared" si="6"/>
        <v>3839.9000000000015</v>
      </c>
      <c r="E92" s="40">
        <f>SUMPRODUCT(D92:D$119*$A92:$A$119)/C92+0.5-$A92</f>
        <v>5.9086833355610082</v>
      </c>
      <c r="F92" s="33">
        <f t="shared" si="7"/>
        <v>9.9809654912127552E-2</v>
      </c>
      <c r="G92" s="32"/>
      <c r="H92" s="40">
        <f>'HRQOL scores'!M$15</f>
        <v>0.64903816250391999</v>
      </c>
      <c r="I92" s="37">
        <f t="shared" si="8"/>
        <v>36552.28</v>
      </c>
      <c r="J92" s="37">
        <f t="shared" si="9"/>
        <v>23723.824646528785</v>
      </c>
      <c r="K92" s="40">
        <f>IF(C92=0,0,SUM(J92:J$119)/C92)</f>
        <v>3.8349609749300391</v>
      </c>
    </row>
    <row r="93" spans="1:11">
      <c r="A93" s="52">
        <v>88</v>
      </c>
      <c r="C93" s="89">
        <v>34632.33</v>
      </c>
      <c r="D93" s="28">
        <f t="shared" si="6"/>
        <v>3825.0800000000017</v>
      </c>
      <c r="E93" s="40">
        <f>SUMPRODUCT(D93:D$119*$A93:$A$119)/C93+0.5-$A93</f>
        <v>5.50837741159404</v>
      </c>
      <c r="F93" s="33">
        <f t="shared" si="7"/>
        <v>0.11044824301454743</v>
      </c>
      <c r="G93" s="32"/>
      <c r="H93" s="40">
        <f>'HRQOL scores'!M$15</f>
        <v>0.64903816250391999</v>
      </c>
      <c r="I93" s="37">
        <f t="shared" si="8"/>
        <v>32719.79</v>
      </c>
      <c r="J93" s="37">
        <f t="shared" si="9"/>
        <v>21236.392379114135</v>
      </c>
      <c r="K93" s="40">
        <f>IF(C93=0,0,SUM(J93:J$119)/C93)</f>
        <v>3.5751471535990769</v>
      </c>
    </row>
    <row r="94" spans="1:11">
      <c r="A94" s="52">
        <v>89</v>
      </c>
      <c r="C94" s="89">
        <v>30807.25</v>
      </c>
      <c r="D94" s="28">
        <f t="shared" si="6"/>
        <v>3760.5499999999993</v>
      </c>
      <c r="E94" s="40">
        <f>SUMPRODUCT(D94:D$119*$A94:$A$119)/C94+0.5-$A94</f>
        <v>5.1302259787183431</v>
      </c>
      <c r="F94" s="33">
        <f t="shared" si="7"/>
        <v>0.12206704590640188</v>
      </c>
      <c r="G94" s="32"/>
      <c r="H94" s="40">
        <f>'HRQOL scores'!M$15</f>
        <v>0.64903816250391999</v>
      </c>
      <c r="I94" s="37">
        <f t="shared" si="8"/>
        <v>28926.974999999999</v>
      </c>
      <c r="J94" s="37">
        <f t="shared" si="9"/>
        <v>18774.71070079683</v>
      </c>
      <c r="K94" s="40">
        <f>IF(C94=0,0,SUM(J94:J$119)/C94)</f>
        <v>3.329712442457208</v>
      </c>
    </row>
    <row r="95" spans="1:11">
      <c r="A95" s="52">
        <v>90</v>
      </c>
      <c r="B95" s="66" t="s">
        <v>31</v>
      </c>
      <c r="C95" s="89">
        <v>27046.7</v>
      </c>
      <c r="D95" s="28">
        <f t="shared" si="6"/>
        <v>3643.8100000000013</v>
      </c>
      <c r="E95" s="40">
        <f>SUMPRODUCT(D95:D$119*$A95:$A$119)/C95+0.5-$A95</f>
        <v>4.7740086325825359</v>
      </c>
      <c r="F95" s="33">
        <f t="shared" si="7"/>
        <v>0.13472290519730692</v>
      </c>
      <c r="G95" s="32"/>
      <c r="H95" s="40">
        <f>'HRQOL scores'!M$15</f>
        <v>0.64903816250391999</v>
      </c>
      <c r="I95" s="37">
        <f t="shared" si="8"/>
        <v>25224.794999999998</v>
      </c>
      <c r="J95" s="37">
        <f t="shared" si="9"/>
        <v>16371.854596338067</v>
      </c>
      <c r="K95" s="40">
        <f>IF(C95=0,0,SUM(J95:J$119)/C95)</f>
        <v>3.0985137906692124</v>
      </c>
    </row>
    <row r="96" spans="1:11">
      <c r="A96" s="52">
        <v>91</v>
      </c>
      <c r="B96" s="66" t="s">
        <v>32</v>
      </c>
      <c r="C96" s="89">
        <v>23402.89</v>
      </c>
      <c r="D96" s="28">
        <f t="shared" si="6"/>
        <v>3474.6100000000006</v>
      </c>
      <c r="E96" s="40">
        <f>SUMPRODUCT(D96:D$119*$A96:$A$119)/C96+0.5-$A96</f>
        <v>4.4394681290588807</v>
      </c>
      <c r="F96" s="33">
        <f t="shared" si="7"/>
        <v>0.14846927024824716</v>
      </c>
      <c r="G96" s="32"/>
      <c r="H96" s="40">
        <f>'HRQOL scores'!M$15</f>
        <v>0.64903816250391999</v>
      </c>
      <c r="I96" s="37">
        <f t="shared" si="8"/>
        <v>21665.584999999999</v>
      </c>
      <c r="J96" s="37">
        <f t="shared" si="9"/>
        <v>14061.791477972491</v>
      </c>
      <c r="K96" s="40">
        <f>IF(C96=0,0,SUM(J96:J$119)/C96)</f>
        <v>2.881384236979061</v>
      </c>
    </row>
    <row r="97" spans="1:11">
      <c r="A97" s="52">
        <v>92</v>
      </c>
      <c r="B97" s="66" t="s">
        <v>19</v>
      </c>
      <c r="C97" s="89">
        <v>19928.28</v>
      </c>
      <c r="D97" s="28">
        <f t="shared" si="6"/>
        <v>3255.3600000000006</v>
      </c>
      <c r="E97" s="40">
        <f>SUMPRODUCT(D97:D$119*$A97:$A$119)/C97+0.5-$A97</f>
        <v>4.1263370086565345</v>
      </c>
      <c r="F97" s="33">
        <f t="shared" si="7"/>
        <v>0.16335378667903105</v>
      </c>
      <c r="G97" s="32"/>
      <c r="H97" s="40">
        <f>'HRQOL scores'!M$15</f>
        <v>0.64903816250391999</v>
      </c>
      <c r="I97" s="37">
        <f t="shared" si="8"/>
        <v>18300.599999999999</v>
      </c>
      <c r="J97" s="37">
        <f t="shared" si="9"/>
        <v>11877.787796719238</v>
      </c>
      <c r="K97" s="40">
        <f>IF(C97=0,0,SUM(J97:J$119)/C97)</f>
        <v>2.6781501899703546</v>
      </c>
    </row>
    <row r="98" spans="1:11">
      <c r="A98" s="52">
        <v>93</v>
      </c>
      <c r="B98" s="72" t="s">
        <v>33</v>
      </c>
      <c r="C98" s="89">
        <v>16672.919999999998</v>
      </c>
      <c r="D98" s="28">
        <f t="shared" si="6"/>
        <v>2991.369999999999</v>
      </c>
      <c r="E98" s="40">
        <f>SUMPRODUCT(D98:D$119*$A98:$A$119)/C98+0.5-$A98</f>
        <v>3.8343733001099878</v>
      </c>
      <c r="F98" s="33">
        <f t="shared" si="7"/>
        <v>0.17941488353569737</v>
      </c>
      <c r="G98" s="32"/>
      <c r="H98" s="40">
        <f>'HRQOL scores'!M$15</f>
        <v>0.64903816250391999</v>
      </c>
      <c r="I98" s="37">
        <f t="shared" si="8"/>
        <v>15177.234999999999</v>
      </c>
      <c r="J98" s="37">
        <f t="shared" si="9"/>
        <v>9850.6047162901814</v>
      </c>
      <c r="K98" s="40">
        <f>IF(C98=0,0,SUM(J98:J$119)/C98)</f>
        <v>2.4886546010574739</v>
      </c>
    </row>
    <row r="99" spans="1:11">
      <c r="A99" s="52">
        <v>94</v>
      </c>
      <c r="B99" s="72" t="s">
        <v>34</v>
      </c>
      <c r="C99" s="89">
        <v>13681.55</v>
      </c>
      <c r="D99" s="28">
        <f t="shared" si="6"/>
        <v>2690.9599999999991</v>
      </c>
      <c r="E99" s="40">
        <f>SUMPRODUCT(D99:D$119*$A99:$A$119)/C99+0.5-$A99</f>
        <v>3.5634094296969039</v>
      </c>
      <c r="F99" s="33">
        <f t="shared" si="7"/>
        <v>0.19668531708761064</v>
      </c>
      <c r="G99" s="32"/>
      <c r="H99" s="40">
        <f>'HRQOL scores'!M$15</f>
        <v>0.64903816250391999</v>
      </c>
      <c r="I99" s="37">
        <f t="shared" si="8"/>
        <v>12336.07</v>
      </c>
      <c r="J99" s="37">
        <f t="shared" si="9"/>
        <v>8006.5802053197322</v>
      </c>
      <c r="K99" s="40">
        <f>IF(C99=0,0,SUM(J99:J$119)/C99)</f>
        <v>2.3127887084996206</v>
      </c>
    </row>
    <row r="100" spans="1:11">
      <c r="A100" s="52">
        <v>95</v>
      </c>
      <c r="B100" s="72" t="s">
        <v>2</v>
      </c>
      <c r="C100" s="89">
        <v>10990.59</v>
      </c>
      <c r="D100" s="28">
        <f t="shared" si="6"/>
        <v>2364.9670000000006</v>
      </c>
      <c r="E100" s="40">
        <f>SUMPRODUCT(D100:D$119*$A100:$A$119)/C100+0.5-$A100</f>
        <v>3.3134612684915083</v>
      </c>
      <c r="F100" s="33">
        <f t="shared" si="7"/>
        <v>0.21518107763095526</v>
      </c>
      <c r="G100" s="32"/>
      <c r="H100" s="40">
        <f>'HRQOL scores'!M$15</f>
        <v>0.64903816250391999</v>
      </c>
      <c r="I100" s="37">
        <f t="shared" si="8"/>
        <v>9808.1064999999999</v>
      </c>
      <c r="J100" s="37">
        <f t="shared" si="9"/>
        <v>6365.8354204027537</v>
      </c>
      <c r="K100" s="40">
        <f>IF(C100=0,0,SUM(J100:J$119)/C100)</f>
        <v>2.1505628132296128</v>
      </c>
    </row>
    <row r="101" spans="1:11">
      <c r="A101" s="52">
        <v>96</v>
      </c>
      <c r="B101" s="72" t="s">
        <v>48</v>
      </c>
      <c r="C101" s="89">
        <v>8625.6229999999996</v>
      </c>
      <c r="D101" s="28">
        <f t="shared" si="6"/>
        <v>2026.2289999999994</v>
      </c>
      <c r="E101" s="40">
        <f>SUMPRODUCT(D101:D$119*$A101:$A$119)/C101+0.5-$A101</f>
        <v>3.0848540195728305</v>
      </c>
      <c r="F101" s="33">
        <f t="shared" si="7"/>
        <v>0.23490813359220539</v>
      </c>
      <c r="G101" s="32"/>
      <c r="H101" s="40">
        <f>'HRQOL scores'!M$15</f>
        <v>0.64903816250391999</v>
      </c>
      <c r="I101" s="37">
        <f t="shared" ref="I101:I119" si="10">(D101*0.5+C102)</f>
        <v>7612.5084999999999</v>
      </c>
      <c r="J101" s="37">
        <f t="shared" ref="J101:J119" si="11">I101*H101</f>
        <v>4940.8085288854718</v>
      </c>
      <c r="K101" s="40">
        <f>IF(C101=0,0,SUM(J101:J$119)/C101)</f>
        <v>2.002187984456369</v>
      </c>
    </row>
    <row r="102" spans="1:11">
      <c r="A102" s="52">
        <v>97</v>
      </c>
      <c r="B102" s="66"/>
      <c r="C102" s="89">
        <v>6599.3940000000002</v>
      </c>
      <c r="D102" s="28">
        <f t="shared" si="6"/>
        <v>1688.482</v>
      </c>
      <c r="E102" s="40">
        <f>SUMPRODUCT(D102:D$119*$A102:$A$119)/C102+0.5-$A102</f>
        <v>2.8784884313423049</v>
      </c>
      <c r="F102" s="33">
        <f t="shared" si="7"/>
        <v>0.25585409811870602</v>
      </c>
      <c r="G102" s="32"/>
      <c r="H102" s="40">
        <f>'HRQOL scores'!M$15</f>
        <v>0.64903816250391999</v>
      </c>
      <c r="I102" s="37">
        <f t="shared" si="10"/>
        <v>5755.1530000000002</v>
      </c>
      <c r="J102" s="37">
        <f t="shared" si="11"/>
        <v>3735.3139280489227</v>
      </c>
      <c r="K102" s="40">
        <f>IF(C102=0,0,SUM(J102:J$119)/C102)</f>
        <v>1.8682488422671877</v>
      </c>
    </row>
    <row r="103" spans="1:11">
      <c r="A103" s="52">
        <v>98</v>
      </c>
      <c r="B103" s="9"/>
      <c r="C103" s="89">
        <v>4910.9120000000003</v>
      </c>
      <c r="D103" s="28">
        <f t="shared" si="6"/>
        <v>1365.1800000000003</v>
      </c>
      <c r="E103" s="40">
        <f>SUMPRODUCT(D103:D$119*$A103:$A$119)/C103+0.5-$A103</f>
        <v>2.6962662501119183</v>
      </c>
      <c r="F103" s="33">
        <f t="shared" si="7"/>
        <v>0.27798909856254811</v>
      </c>
      <c r="G103" s="32"/>
      <c r="H103" s="40">
        <f>'HRQOL scores'!M$15</f>
        <v>0.64903816250391999</v>
      </c>
      <c r="I103" s="37">
        <f t="shared" si="10"/>
        <v>4228.3220000000001</v>
      </c>
      <c r="J103" s="37">
        <f t="shared" si="11"/>
        <v>2744.3423413548999</v>
      </c>
      <c r="K103" s="40">
        <f>IF(C103=0,0,SUM(J103:J$119)/C103)</f>
        <v>1.7499796925939834</v>
      </c>
    </row>
    <row r="104" spans="1:11">
      <c r="A104" s="52">
        <v>99</v>
      </c>
      <c r="B104" s="28">
        <v>3415</v>
      </c>
      <c r="C104" s="89">
        <v>3545.732</v>
      </c>
      <c r="D104" s="28">
        <f t="shared" si="6"/>
        <v>1042.4348251830161</v>
      </c>
      <c r="E104" s="40">
        <f>SUMPRODUCT(D104:D$119*$A104:$A$119)/C104+0.5-$A104</f>
        <v>2.5418740849194563</v>
      </c>
      <c r="F104" s="33">
        <f t="shared" si="7"/>
        <v>0.29399707174231332</v>
      </c>
      <c r="G104" s="32"/>
      <c r="H104" s="40">
        <f>'HRQOL scores'!M$15</f>
        <v>0.64903816250391999</v>
      </c>
      <c r="I104" s="37">
        <f t="shared" si="10"/>
        <v>3024.5145874084919</v>
      </c>
      <c r="J104" s="37">
        <f t="shared" si="11"/>
        <v>1963.0253902779093</v>
      </c>
      <c r="K104" s="40">
        <f>IF(C104=0,0,SUM(J104:J$119)/C104)</f>
        <v>1.649773285392468</v>
      </c>
    </row>
    <row r="105" spans="1:11">
      <c r="A105" s="52">
        <v>100</v>
      </c>
      <c r="B105" s="28">
        <v>2411</v>
      </c>
      <c r="C105" s="82">
        <f t="shared" ref="C105:C119" si="12">C104*IF(B105=0,0,(B105/B104))</f>
        <v>2503.2971748169839</v>
      </c>
      <c r="D105" s="28">
        <f t="shared" si="6"/>
        <v>780.7878371888728</v>
      </c>
      <c r="E105" s="40">
        <f>SUMPRODUCT(D105:D$119*$A105:$A$119)/C105+0.5-$A105</f>
        <v>2.3921609290750752</v>
      </c>
      <c r="F105" s="33">
        <f t="shared" si="7"/>
        <v>0.31190377436748246</v>
      </c>
      <c r="G105" s="32"/>
      <c r="H105" s="40">
        <f>'HRQOL scores'!M$15</f>
        <v>0.64903816250391999</v>
      </c>
      <c r="I105" s="37">
        <f t="shared" si="10"/>
        <v>2112.9032562225475</v>
      </c>
      <c r="J105" s="37">
        <f t="shared" si="11"/>
        <v>1371.3548469672314</v>
      </c>
      <c r="K105" s="40">
        <f>IF(C105=0,0,SUM(J105:J$119)/C105)</f>
        <v>1.5526037338205549</v>
      </c>
    </row>
    <row r="106" spans="1:11">
      <c r="A106" s="52">
        <v>101</v>
      </c>
      <c r="B106" s="28">
        <v>1659</v>
      </c>
      <c r="C106" s="82">
        <f t="shared" si="12"/>
        <v>1722.5093376281111</v>
      </c>
      <c r="D106" s="28">
        <f t="shared" si="6"/>
        <v>568.9783707174231</v>
      </c>
      <c r="E106" s="40">
        <f>SUMPRODUCT(D106:D$119*$A106:$A$119)/C106+0.5-$A106</f>
        <v>2.2498493068113277</v>
      </c>
      <c r="F106" s="33">
        <f t="shared" si="7"/>
        <v>0.33031946955997593</v>
      </c>
      <c r="G106" s="32"/>
      <c r="H106" s="40">
        <f>'HRQOL scores'!M$15</f>
        <v>0.64903816250391999</v>
      </c>
      <c r="I106" s="37">
        <f t="shared" si="10"/>
        <v>1438.0201522693997</v>
      </c>
      <c r="J106" s="37">
        <f t="shared" si="11"/>
        <v>933.32995727253842</v>
      </c>
      <c r="K106" s="40">
        <f>IF(C106=0,0,SUM(J106:J$119)/C106)</f>
        <v>1.4602380600035449</v>
      </c>
    </row>
    <row r="107" spans="1:11">
      <c r="A107" s="52">
        <v>102</v>
      </c>
      <c r="B107" s="28">
        <v>1111</v>
      </c>
      <c r="C107" s="82">
        <f t="shared" si="12"/>
        <v>1153.530966910688</v>
      </c>
      <c r="D107" s="28">
        <f t="shared" si="6"/>
        <v>403.89158067349922</v>
      </c>
      <c r="E107" s="40">
        <f>SUMPRODUCT(D107:D$119*$A107:$A$119)/C107+0.5-$A107</f>
        <v>2.112961296129626</v>
      </c>
      <c r="F107" s="33">
        <f t="shared" si="7"/>
        <v>0.35013501350135012</v>
      </c>
      <c r="G107" s="32"/>
      <c r="H107" s="40">
        <f>'HRQOL scores'!M$15</f>
        <v>0.64903816250391999</v>
      </c>
      <c r="I107" s="37">
        <f t="shared" si="10"/>
        <v>951.58517657393838</v>
      </c>
      <c r="J107" s="37">
        <f t="shared" si="11"/>
        <v>617.6150944695172</v>
      </c>
      <c r="K107" s="40">
        <f>IF(C107=0,0,SUM(J107:J$119)/C107)</f>
        <v>1.3713925170818653</v>
      </c>
    </row>
    <row r="108" spans="1:11">
      <c r="A108" s="52">
        <v>103</v>
      </c>
      <c r="B108" s="28">
        <v>722</v>
      </c>
      <c r="C108" s="82">
        <f t="shared" si="12"/>
        <v>749.63938623718877</v>
      </c>
      <c r="D108" s="28">
        <f t="shared" si="6"/>
        <v>278.25949516837477</v>
      </c>
      <c r="E108" s="40">
        <f>SUMPRODUCT(D108:D$119*$A108:$A$119)/C108+0.5-$A108</f>
        <v>1.9819944598338139</v>
      </c>
      <c r="F108" s="33">
        <f t="shared" si="7"/>
        <v>0.37119113573407203</v>
      </c>
      <c r="G108" s="32"/>
      <c r="H108" s="40">
        <f>'HRQOL scores'!M$15</f>
        <v>0.64903816250391999</v>
      </c>
      <c r="I108" s="37">
        <f t="shared" si="10"/>
        <v>610.50963865300139</v>
      </c>
      <c r="J108" s="37">
        <f t="shared" si="11"/>
        <v>396.24405406227618</v>
      </c>
      <c r="K108" s="40">
        <f>IF(C108=0,0,SUM(J108:J$119)/C108)</f>
        <v>1.2863900423034758</v>
      </c>
    </row>
    <row r="109" spans="1:11">
      <c r="A109" s="52">
        <v>104</v>
      </c>
      <c r="B109" s="28">
        <v>454</v>
      </c>
      <c r="C109" s="82">
        <f t="shared" si="12"/>
        <v>471.379891068814</v>
      </c>
      <c r="D109" s="28">
        <f t="shared" si="6"/>
        <v>185.85242401171297</v>
      </c>
      <c r="E109" s="40">
        <f>SUMPRODUCT(D109:D$119*$A109:$A$119)/C109+0.5-$A109</f>
        <v>1.8568281938325981</v>
      </c>
      <c r="F109" s="33">
        <f t="shared" si="7"/>
        <v>0.39427312775330386</v>
      </c>
      <c r="G109" s="32"/>
      <c r="H109" s="40">
        <f>'HRQOL scores'!M$15</f>
        <v>0.64903816250391999</v>
      </c>
      <c r="I109" s="37">
        <f t="shared" si="10"/>
        <v>378.45367906295752</v>
      </c>
      <c r="J109" s="37">
        <f t="shared" si="11"/>
        <v>245.63088045187021</v>
      </c>
      <c r="K109" s="40">
        <f>IF(C109=0,0,SUM(J109:J$119)/C109)</f>
        <v>1.2051523590105828</v>
      </c>
    </row>
    <row r="110" spans="1:11">
      <c r="A110" s="52">
        <v>105</v>
      </c>
      <c r="B110" s="28">
        <v>275</v>
      </c>
      <c r="C110" s="82">
        <f t="shared" si="12"/>
        <v>285.52746705710103</v>
      </c>
      <c r="D110" s="28">
        <f t="shared" si="6"/>
        <v>119.40239531478773</v>
      </c>
      <c r="E110" s="40">
        <f>SUMPRODUCT(D110:D$119*$A110:$A$119)/C110+0.5-$A110</f>
        <v>1.7400000000000091</v>
      </c>
      <c r="F110" s="33">
        <f t="shared" si="7"/>
        <v>0.41818181818181827</v>
      </c>
      <c r="G110" s="32"/>
      <c r="H110" s="40">
        <f>'HRQOL scores'!M$15</f>
        <v>0.64903816250391999</v>
      </c>
      <c r="I110" s="37">
        <f t="shared" si="10"/>
        <v>225.82626939970717</v>
      </c>
      <c r="J110" s="37">
        <f t="shared" si="11"/>
        <v>146.56986693630117</v>
      </c>
      <c r="K110" s="40">
        <f>IF(C110=0,0,SUM(J110:J$119)/C110)</f>
        <v>1.1293264027568206</v>
      </c>
    </row>
    <row r="111" spans="1:11">
      <c r="A111" s="52">
        <v>106</v>
      </c>
      <c r="B111" s="28">
        <v>160</v>
      </c>
      <c r="C111" s="82">
        <f t="shared" si="12"/>
        <v>166.12507174231331</v>
      </c>
      <c r="D111" s="28">
        <f t="shared" si="6"/>
        <v>72.679718887262069</v>
      </c>
      <c r="E111" s="40">
        <f>SUMPRODUCT(D111:D$119*$A111:$A$119)/C111+0.5-$A111</f>
        <v>1.6312499999999943</v>
      </c>
      <c r="F111" s="33">
        <f t="shared" si="7"/>
        <v>0.4375</v>
      </c>
      <c r="G111" s="32"/>
      <c r="H111" s="40">
        <f>'HRQOL scores'!M$15</f>
        <v>0.64903816250391999</v>
      </c>
      <c r="I111" s="37">
        <f t="shared" si="10"/>
        <v>129.78521229868227</v>
      </c>
      <c r="J111" s="37">
        <f t="shared" si="11"/>
        <v>84.2355557105179</v>
      </c>
      <c r="K111" s="40">
        <f>IF(C111=0,0,SUM(J111:J$119)/C111)</f>
        <v>1.0587435025845195</v>
      </c>
    </row>
    <row r="112" spans="1:11">
      <c r="A112" s="52">
        <v>107</v>
      </c>
      <c r="B112" s="28">
        <v>90</v>
      </c>
      <c r="C112" s="82">
        <f t="shared" si="12"/>
        <v>93.44535285505124</v>
      </c>
      <c r="D112" s="28">
        <f t="shared" si="6"/>
        <v>43.607831332357243</v>
      </c>
      <c r="E112" s="40">
        <f>SUMPRODUCT(D112:D$119*$A112:$A$119)/C112+0.5-$A112</f>
        <v>1.51111111111112</v>
      </c>
      <c r="F112" s="33">
        <f t="shared" si="7"/>
        <v>0.46666666666666662</v>
      </c>
      <c r="G112" s="32"/>
      <c r="H112" s="40">
        <f>'HRQOL scores'!M$15</f>
        <v>0.64903816250391999</v>
      </c>
      <c r="I112" s="37">
        <f t="shared" si="10"/>
        <v>71.641437188872615</v>
      </c>
      <c r="J112" s="37">
        <f t="shared" si="11"/>
        <v>46.498026752205881</v>
      </c>
      <c r="K112" s="40">
        <f>IF(C112=0,0,SUM(J112:J$119)/C112)</f>
        <v>0.9807687788948124</v>
      </c>
    </row>
    <row r="113" spans="1:11">
      <c r="A113" s="52">
        <v>108</v>
      </c>
      <c r="B113" s="28">
        <v>48</v>
      </c>
      <c r="C113" s="82">
        <f t="shared" si="12"/>
        <v>49.837521522693997</v>
      </c>
      <c r="D113" s="28">
        <f t="shared" si="6"/>
        <v>24.918760761346999</v>
      </c>
      <c r="E113" s="40">
        <f>SUMPRODUCT(D113:D$119*$A113:$A$119)/C113+0.5-$A113</f>
        <v>1.3958333333333286</v>
      </c>
      <c r="F113" s="33">
        <f t="shared" si="7"/>
        <v>0.5</v>
      </c>
      <c r="G113" s="32"/>
      <c r="H113" s="40">
        <f>'HRQOL scores'!M$15</f>
        <v>0.64903816250391999</v>
      </c>
      <c r="I113" s="37">
        <f t="shared" si="10"/>
        <v>37.378141142020496</v>
      </c>
      <c r="J113" s="37">
        <f t="shared" si="11"/>
        <v>24.259840044629158</v>
      </c>
      <c r="K113" s="40">
        <f>IF(C113=0,0,SUM(J113:J$119)/C113)</f>
        <v>0.90594910182838828</v>
      </c>
    </row>
    <row r="114" spans="1:11">
      <c r="A114" s="52">
        <v>109</v>
      </c>
      <c r="B114" s="28">
        <v>24</v>
      </c>
      <c r="C114" s="82">
        <f t="shared" si="12"/>
        <v>24.918760761346999</v>
      </c>
      <c r="D114" s="28">
        <f t="shared" si="6"/>
        <v>13.497662079062959</v>
      </c>
      <c r="E114" s="40">
        <f>SUMPRODUCT(D114:D$119*$A114:$A$119)/C114+0.5-$A114</f>
        <v>1.2916666666666714</v>
      </c>
      <c r="F114" s="33">
        <f t="shared" si="7"/>
        <v>0.54166666666666674</v>
      </c>
      <c r="G114" s="32"/>
      <c r="H114" s="40">
        <f>'HRQOL scores'!M$15</f>
        <v>0.64903816250391999</v>
      </c>
      <c r="I114" s="37">
        <f t="shared" si="10"/>
        <v>18.169929721815521</v>
      </c>
      <c r="J114" s="37">
        <f t="shared" si="11"/>
        <v>11.792977799472508</v>
      </c>
      <c r="K114" s="40">
        <f>IF(C114=0,0,SUM(J114:J$119)/C114)</f>
        <v>0.83834095990089663</v>
      </c>
    </row>
    <row r="115" spans="1:11">
      <c r="A115" s="52">
        <v>110</v>
      </c>
      <c r="B115" s="28">
        <v>11</v>
      </c>
      <c r="C115" s="82">
        <f t="shared" si="12"/>
        <v>11.42109868228404</v>
      </c>
      <c r="D115" s="28">
        <f t="shared" si="6"/>
        <v>6.2296901903367488</v>
      </c>
      <c r="E115" s="40">
        <f>SUMPRODUCT(D115:D$119*$A115:$A$119)/C115+0.5-$A115</f>
        <v>1.2272727272727337</v>
      </c>
      <c r="F115" s="33">
        <f t="shared" si="7"/>
        <v>0.54545454545454541</v>
      </c>
      <c r="G115" s="32"/>
      <c r="H115" s="40">
        <f>'HRQOL scores'!M$15</f>
        <v>0.64903816250391999</v>
      </c>
      <c r="I115" s="37">
        <f t="shared" si="10"/>
        <v>8.3062535871156662</v>
      </c>
      <c r="J115" s="37">
        <f t="shared" si="11"/>
        <v>5.3910755654731464</v>
      </c>
      <c r="K115" s="40">
        <f>IF(C115=0,0,SUM(J115:J$119)/C115)</f>
        <v>0.79654683580026575</v>
      </c>
    </row>
    <row r="116" spans="1:11">
      <c r="A116" s="52">
        <v>111</v>
      </c>
      <c r="B116" s="28">
        <v>5</v>
      </c>
      <c r="C116" s="82">
        <f t="shared" si="12"/>
        <v>5.1914084919472909</v>
      </c>
      <c r="D116" s="28">
        <f t="shared" si="6"/>
        <v>3.1148450951683744</v>
      </c>
      <c r="E116" s="40">
        <f>SUMPRODUCT(D116:D$119*$A116:$A$119)/C116+0.5-$A116</f>
        <v>1.1000000000000085</v>
      </c>
      <c r="F116" s="33">
        <f t="shared" si="7"/>
        <v>0.6</v>
      </c>
      <c r="G116" s="32"/>
      <c r="H116" s="40">
        <f>'HRQOL scores'!M$15</f>
        <v>0.64903816250391999</v>
      </c>
      <c r="I116" s="37">
        <f t="shared" si="10"/>
        <v>3.6339859443631037</v>
      </c>
      <c r="J116" s="37">
        <f t="shared" si="11"/>
        <v>2.3585955598945012</v>
      </c>
      <c r="K116" s="40">
        <f>IF(C116=0,0,SUM(J116:J$119)/C116)</f>
        <v>0.71394197875431198</v>
      </c>
    </row>
    <row r="117" spans="1:11">
      <c r="A117" s="52">
        <v>112</v>
      </c>
      <c r="B117" s="28">
        <v>2</v>
      </c>
      <c r="C117" s="82">
        <f t="shared" si="12"/>
        <v>2.0765633967789165</v>
      </c>
      <c r="D117" s="28">
        <f t="shared" si="6"/>
        <v>1.0382816983894583</v>
      </c>
      <c r="E117" s="40">
        <f>IF(C117=0,0,SUMPRODUCT(D117:D$119*$A117:$A$119)/C117+0.5-$A117)</f>
        <v>1</v>
      </c>
      <c r="F117" s="33">
        <f>IF(D117=0,0,D117/C117)</f>
        <v>0.5</v>
      </c>
      <c r="G117" s="32"/>
      <c r="H117" s="40">
        <f>'HRQOL scores'!M$15</f>
        <v>0.64903816250391999</v>
      </c>
      <c r="I117" s="37">
        <f t="shared" si="10"/>
        <v>1.5574225475841874</v>
      </c>
      <c r="J117" s="37">
        <f t="shared" si="11"/>
        <v>1.0108266685262148</v>
      </c>
      <c r="K117" s="40">
        <f>IF(C117=0,0,SUM(J117:J$119)/C117)</f>
        <v>0.64903816250391999</v>
      </c>
    </row>
    <row r="118" spans="1:11">
      <c r="A118" s="52">
        <v>113</v>
      </c>
      <c r="B118" s="28">
        <v>1</v>
      </c>
      <c r="C118" s="82">
        <f t="shared" si="12"/>
        <v>1.0382816983894583</v>
      </c>
      <c r="D118" s="28">
        <f t="shared" si="6"/>
        <v>1.0382816983894583</v>
      </c>
      <c r="E118" s="40">
        <f>IF($C118=0,0,SUMPRODUCT(D118:D$119*$A118:$A$119)/C118+0.5-$A118)</f>
        <v>0.5</v>
      </c>
      <c r="F118" s="33">
        <f>IF(D118=0,0,D118/C118)</f>
        <v>1</v>
      </c>
      <c r="G118" s="32"/>
      <c r="H118" s="40">
        <f>'HRQOL scores'!M$15</f>
        <v>0.64903816250391999</v>
      </c>
      <c r="I118" s="37">
        <f t="shared" si="10"/>
        <v>0.51914084919472914</v>
      </c>
      <c r="J118" s="37">
        <f t="shared" si="11"/>
        <v>0.33694222284207165</v>
      </c>
      <c r="K118" s="40">
        <f>IF(C118=0,0,SUM(J118:J$119)/C118)</f>
        <v>0.32451908125196</v>
      </c>
    </row>
    <row r="119" spans="1:11">
      <c r="A119" s="52">
        <v>114</v>
      </c>
      <c r="B119" s="28">
        <v>0</v>
      </c>
      <c r="C119" s="82">
        <f t="shared" si="12"/>
        <v>0</v>
      </c>
      <c r="D119" s="28">
        <f t="shared" si="6"/>
        <v>0</v>
      </c>
      <c r="E119" s="40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scores'!M$15</f>
        <v>0.64903816250391999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</row>
    <row r="120" spans="1:11">
      <c r="B120" s="28"/>
    </row>
    <row r="121" spans="1:11">
      <c r="E121" s="31"/>
    </row>
    <row r="123" spans="1:11">
      <c r="B123" s="55"/>
    </row>
    <row r="124" spans="1:11">
      <c r="A124" s="54"/>
      <c r="B124" s="55"/>
    </row>
  </sheetData>
  <phoneticPr fontId="11" type="noConversion"/>
  <pageMargins left="0.17" right="0.18" top="1" bottom="1" header="0.5" footer="0.5"/>
  <pageSetup orientation="portrait" horizontalDpi="4294967292" verticalDpi="4294967292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5"/>
  <sheetViews>
    <sheetView zoomScale="125" zoomScaleNormal="125" zoomScalePageLayoutView="125" workbookViewId="0">
      <selection activeCell="T4" sqref="T4"/>
    </sheetView>
  </sheetViews>
  <sheetFormatPr defaultColWidth="11.42578125" defaultRowHeight="12.75"/>
  <cols>
    <col min="1" max="3" width="10.85546875" style="72"/>
    <col min="4" max="9" width="0" style="72" hidden="1" customWidth="1"/>
    <col min="10" max="10" width="10.85546875" style="72"/>
    <col min="11" max="15" width="0" style="72" hidden="1" customWidth="1"/>
    <col min="16" max="17" width="10.85546875" style="72"/>
    <col min="18" max="22" width="12" style="72" bestFit="1" customWidth="1"/>
    <col min="23" max="23" width="11" style="72" bestFit="1" customWidth="1"/>
    <col min="24" max="24" width="10.85546875" style="72"/>
  </cols>
  <sheetData>
    <row r="1" spans="1:24">
      <c r="A1" s="70" t="s">
        <v>11</v>
      </c>
      <c r="C1" s="70">
        <v>1987</v>
      </c>
      <c r="D1" s="70"/>
      <c r="E1" s="70"/>
      <c r="F1" s="70"/>
      <c r="G1" s="70"/>
      <c r="H1" s="70"/>
      <c r="I1" s="70"/>
      <c r="J1" s="70">
        <v>1994</v>
      </c>
      <c r="K1" s="70"/>
      <c r="L1" s="70"/>
      <c r="M1" s="70"/>
      <c r="N1" s="70"/>
      <c r="O1" s="70"/>
      <c r="P1" s="73">
        <v>2000</v>
      </c>
      <c r="Q1" s="73">
        <v>2001</v>
      </c>
      <c r="R1" s="73">
        <v>2002</v>
      </c>
      <c r="S1" s="73">
        <v>2003</v>
      </c>
      <c r="T1" s="73">
        <v>2004</v>
      </c>
      <c r="U1" s="73">
        <v>2005</v>
      </c>
      <c r="V1" s="73">
        <v>2006</v>
      </c>
      <c r="W1" s="73">
        <v>2007</v>
      </c>
      <c r="X1" s="70">
        <v>2008</v>
      </c>
    </row>
    <row r="2" spans="1:24">
      <c r="A2" s="70"/>
      <c r="B2" s="70" t="s">
        <v>0</v>
      </c>
      <c r="C2" s="74">
        <f>'Life Table 1987'!$K$5</f>
        <v>64.9529519662523</v>
      </c>
      <c r="D2" s="74"/>
      <c r="E2" s="74"/>
      <c r="F2" s="74"/>
      <c r="G2" s="74"/>
      <c r="H2" s="74"/>
      <c r="I2" s="74"/>
      <c r="J2" s="74">
        <f>'Life Table 1994'!$K$5</f>
        <v>65.992975266023208</v>
      </c>
      <c r="K2" s="74"/>
      <c r="L2" s="74"/>
      <c r="M2" s="74"/>
      <c r="N2" s="74"/>
      <c r="O2" s="74"/>
      <c r="P2" s="74">
        <f>'Life Table 2000'!$K$5</f>
        <v>65.883577585384401</v>
      </c>
      <c r="Q2" s="74">
        <f>'Life Table 2001'!$K$5</f>
        <v>65.993430691008129</v>
      </c>
      <c r="R2" s="74">
        <f>'Life Table 2002'!$K$5</f>
        <v>65.990472521528204</v>
      </c>
      <c r="S2" s="74">
        <f>'Life Table 2003'!$K$5</f>
        <v>66.124553697319939</v>
      </c>
      <c r="T2" s="74">
        <f>'Life Table 2004'!$K$5</f>
        <v>66.199111447724306</v>
      </c>
      <c r="U2" s="74">
        <f>'Life Table 2005'!$K$5</f>
        <v>66.259420011524327</v>
      </c>
      <c r="V2" s="74">
        <f>'Life Table 2006'!$K$5</f>
        <v>66.474515882436009</v>
      </c>
      <c r="W2" s="74">
        <f>'Life Table 2007'!$K$5</f>
        <v>66.653412835158051</v>
      </c>
      <c r="X2" s="74">
        <f>'Life Table 2008'!$K$5</f>
        <v>66.806848801481848</v>
      </c>
    </row>
    <row r="3" spans="1:24">
      <c r="B3" s="70" t="s">
        <v>4</v>
      </c>
      <c r="C3" s="71">
        <f>'Life Table 1987'!$K$30</f>
        <v>43.518932657089607</v>
      </c>
      <c r="D3" s="71"/>
      <c r="E3" s="71"/>
      <c r="F3" s="71"/>
      <c r="G3" s="71"/>
      <c r="H3" s="71"/>
      <c r="I3" s="71"/>
      <c r="J3" s="71">
        <f>'Life Table 1994'!$K$30</f>
        <v>44.387204304796057</v>
      </c>
      <c r="K3" s="71"/>
      <c r="L3" s="71"/>
      <c r="M3" s="71"/>
      <c r="N3" s="71"/>
      <c r="O3" s="71"/>
      <c r="P3" s="71">
        <f>'Life Table 2000'!$K$30</f>
        <v>44.202355366683861</v>
      </c>
      <c r="Q3" s="71">
        <f>'Life Table 2001'!$K$30</f>
        <v>44.314329771370829</v>
      </c>
      <c r="R3" s="71">
        <f>'Life Table 2002'!$K$30</f>
        <v>44.314183389606129</v>
      </c>
      <c r="S3" s="71">
        <f>'Life Table 2003'!$K$30</f>
        <v>44.446995673458211</v>
      </c>
      <c r="T3" s="71">
        <f>'Life Table 2004'!$K$30</f>
        <v>44.516150821915062</v>
      </c>
      <c r="U3" s="71">
        <f>'Life Table 2005'!$K$30</f>
        <v>44.573733386659661</v>
      </c>
      <c r="V3" s="71">
        <f>'Life Table 2006'!$K$30</f>
        <v>44.780315832236241</v>
      </c>
      <c r="W3" s="71">
        <f>'Life Table 2007'!$K$30</f>
        <v>44.963964544743213</v>
      </c>
      <c r="X3" s="71">
        <f>'Life Table 2008'!$K$30</f>
        <v>45.067129374240949</v>
      </c>
    </row>
    <row r="4" spans="1:24">
      <c r="B4" s="70" t="s">
        <v>1</v>
      </c>
      <c r="C4" s="71">
        <f>'Life Table 1987'!$K$70</f>
        <v>13.635549691758799</v>
      </c>
      <c r="D4" s="71"/>
      <c r="E4" s="71"/>
      <c r="F4" s="71"/>
      <c r="G4" s="71"/>
      <c r="H4" s="71"/>
      <c r="I4" s="71"/>
      <c r="J4" s="71">
        <f>'Life Table 1994'!$K$70</f>
        <v>14.202874227082244</v>
      </c>
      <c r="K4" s="71"/>
      <c r="L4" s="71"/>
      <c r="M4" s="71"/>
      <c r="N4" s="71"/>
      <c r="O4" s="71"/>
      <c r="P4" s="71">
        <f>'Life Table 2000'!$K$70</f>
        <v>13.968314558969707</v>
      </c>
      <c r="Q4" s="71">
        <f>'Life Table 2001'!$K$70</f>
        <v>14.055472965783222</v>
      </c>
      <c r="R4" s="71">
        <f>'Life Table 2002'!$K$70</f>
        <v>14.031216310800986</v>
      </c>
      <c r="S4" s="71">
        <f>'Life Table 2003'!$K$70</f>
        <v>14.202079571112717</v>
      </c>
      <c r="T4" s="71">
        <f>'Life Table 2004'!$K$70</f>
        <v>14.33120862120912</v>
      </c>
      <c r="U4" s="71">
        <f>'Life Table 2005'!$K$70</f>
        <v>14.417126200780885</v>
      </c>
      <c r="V4" s="71">
        <f>'Life Table 2006'!$K$70</f>
        <v>14.525117890440912</v>
      </c>
      <c r="W4" s="71">
        <f>'Life Table 2007'!$K$70</f>
        <v>14.649759300008915</v>
      </c>
      <c r="X4" s="71">
        <f>'Life Table 2008'!$K$70</f>
        <v>14.853957423131208</v>
      </c>
    </row>
    <row r="7" spans="1:24"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3"/>
      <c r="Q7" s="73"/>
      <c r="R7" s="73"/>
      <c r="S7" s="73"/>
      <c r="T7" s="73"/>
      <c r="U7" s="73"/>
      <c r="V7" s="73"/>
      <c r="W7" s="73"/>
      <c r="X7" s="70"/>
    </row>
    <row r="8" spans="1:24">
      <c r="B8" s="70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1"/>
      <c r="Q8" s="71"/>
      <c r="R8" s="71"/>
      <c r="S8" s="71"/>
      <c r="T8" s="71"/>
      <c r="U8" s="71"/>
      <c r="V8" s="71"/>
      <c r="W8" s="71"/>
      <c r="X8" s="71"/>
    </row>
    <row r="9" spans="1:24">
      <c r="B9" s="70"/>
      <c r="C9" s="71"/>
      <c r="D9" s="71"/>
      <c r="E9" s="71"/>
      <c r="F9" s="71"/>
      <c r="G9" s="71"/>
      <c r="H9" s="71"/>
      <c r="I9" s="71"/>
      <c r="J9" s="74"/>
      <c r="K9" s="74"/>
      <c r="L9" s="74"/>
      <c r="M9" s="74"/>
      <c r="N9" s="74"/>
      <c r="O9" s="74"/>
      <c r="P9" s="71"/>
      <c r="Q9" s="71"/>
      <c r="R9" s="71"/>
      <c r="S9" s="71"/>
      <c r="T9" s="71"/>
      <c r="U9" s="71"/>
      <c r="V9" s="71"/>
      <c r="W9" s="71"/>
      <c r="X9" s="71"/>
    </row>
    <row r="10" spans="1:24">
      <c r="B10" s="70"/>
      <c r="C10" s="71"/>
      <c r="D10" s="71"/>
      <c r="E10" s="71"/>
      <c r="F10" s="71"/>
      <c r="G10" s="71"/>
      <c r="H10" s="71"/>
      <c r="I10" s="71"/>
      <c r="J10" s="74"/>
      <c r="K10" s="74"/>
      <c r="L10" s="74"/>
      <c r="M10" s="74"/>
      <c r="N10" s="74"/>
      <c r="O10" s="74"/>
      <c r="P10" s="71"/>
      <c r="Q10" s="71"/>
      <c r="R10" s="71"/>
      <c r="S10" s="71"/>
      <c r="T10" s="71"/>
      <c r="U10" s="71"/>
      <c r="V10" s="71"/>
      <c r="W10" s="71"/>
      <c r="X10" s="71"/>
    </row>
    <row r="11" spans="1:24">
      <c r="X11" s="75"/>
    </row>
    <row r="12" spans="1:24"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3"/>
      <c r="Q12" s="73"/>
      <c r="R12" s="73"/>
      <c r="S12" s="73"/>
      <c r="T12" s="73"/>
      <c r="U12" s="73"/>
      <c r="V12" s="73"/>
      <c r="W12" s="73"/>
      <c r="X12" s="71"/>
    </row>
    <row r="13" spans="1:24">
      <c r="B13" s="7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1:24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</row>
    <row r="15" spans="1:24"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</row>
  </sheetData>
  <phoneticPr fontId="11" type="noConversion"/>
  <pageMargins left="0.75" right="0.75" top="1" bottom="1" header="0.5" footer="0.5"/>
  <pageSetup orientation="portrait" horizontalDpi="4294967292" verticalDpi="429496729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W313"/>
  <sheetViews>
    <sheetView zoomScaleNormal="100" workbookViewId="0">
      <selection activeCell="A18" sqref="A18"/>
    </sheetView>
  </sheetViews>
  <sheetFormatPr defaultColWidth="11.42578125" defaultRowHeight="12.75"/>
  <cols>
    <col min="1" max="1" width="17.42578125" customWidth="1"/>
    <col min="3" max="3" width="16.85546875" customWidth="1"/>
    <col min="4" max="4" width="13.140625" style="20" customWidth="1"/>
    <col min="10" max="11" width="10.85546875" style="21"/>
    <col min="12" max="12" width="13.42578125" customWidth="1"/>
    <col min="14" max="14" width="13.42578125" customWidth="1"/>
    <col min="15" max="15" width="12.42578125" customWidth="1"/>
    <col min="18" max="18" width="11.7109375" customWidth="1"/>
    <col min="20" max="22" width="11.85546875" customWidth="1"/>
    <col min="25" max="25" width="12.28515625" bestFit="1" customWidth="1"/>
    <col min="30" max="30" width="12.140625" customWidth="1"/>
    <col min="32" max="32" width="12" bestFit="1" customWidth="1"/>
    <col min="33" max="33" width="9.140625" customWidth="1"/>
  </cols>
  <sheetData>
    <row r="1" spans="1:204" s="66" customFormat="1">
      <c r="A1" s="66" t="s">
        <v>41</v>
      </c>
    </row>
    <row r="2" spans="1:204" s="66" customFormat="1"/>
    <row r="3" spans="1:204" s="66" customFormat="1">
      <c r="C3" s="67" t="s">
        <v>35</v>
      </c>
      <c r="D3" s="67" t="s">
        <v>37</v>
      </c>
    </row>
    <row r="4" spans="1:204" s="66" customFormat="1">
      <c r="C4" s="67" t="s">
        <v>36</v>
      </c>
      <c r="D4" s="67" t="s">
        <v>38</v>
      </c>
      <c r="E4" s="91" t="s">
        <v>40</v>
      </c>
      <c r="F4" s="91"/>
      <c r="G4" s="91"/>
      <c r="H4" s="91"/>
      <c r="I4" s="91"/>
      <c r="J4" s="91"/>
      <c r="K4" s="91"/>
      <c r="L4" s="91"/>
      <c r="M4" s="91"/>
      <c r="N4" s="91"/>
    </row>
    <row r="5" spans="1:204">
      <c r="A5" s="11"/>
      <c r="B5" s="38"/>
      <c r="C5" s="67">
        <v>1987</v>
      </c>
      <c r="D5" s="67" t="s">
        <v>39</v>
      </c>
      <c r="E5" s="73">
        <v>2000</v>
      </c>
      <c r="F5" s="73">
        <v>2001</v>
      </c>
      <c r="G5" s="73">
        <v>2002</v>
      </c>
      <c r="H5" s="73">
        <v>2003</v>
      </c>
      <c r="I5" s="73">
        <v>2004</v>
      </c>
      <c r="J5" s="73">
        <v>2005</v>
      </c>
      <c r="K5" s="73">
        <v>2006</v>
      </c>
      <c r="L5" s="73">
        <v>2007</v>
      </c>
      <c r="M5" s="70">
        <v>2008</v>
      </c>
    </row>
    <row r="6" spans="1:204">
      <c r="A6" s="35"/>
      <c r="B6" s="2" t="s">
        <v>7</v>
      </c>
      <c r="C6" s="58">
        <v>0.91797557679796871</v>
      </c>
      <c r="D6" s="58">
        <v>0.91844928389840597</v>
      </c>
      <c r="E6" s="58">
        <v>0.91721357297793871</v>
      </c>
      <c r="F6" s="58">
        <v>0.91711036927066092</v>
      </c>
      <c r="G6" s="58">
        <v>0.91718423738923582</v>
      </c>
      <c r="H6" s="39">
        <v>0.91718566485507003</v>
      </c>
      <c r="I6" s="39">
        <v>0.91719387213594694</v>
      </c>
      <c r="J6" s="39">
        <v>0.91711607848632748</v>
      </c>
      <c r="K6" s="39">
        <v>0.91715591540490249</v>
      </c>
      <c r="L6" s="39">
        <v>0.91722694996493603</v>
      </c>
      <c r="M6" s="39">
        <v>0.91803103902775562</v>
      </c>
    </row>
    <row r="7" spans="1:204" s="13" customFormat="1">
      <c r="A7" s="35"/>
      <c r="B7" s="2" t="s">
        <v>5</v>
      </c>
      <c r="C7" s="58">
        <v>0.91054436629229374</v>
      </c>
      <c r="D7" s="58">
        <v>0.90893812810163321</v>
      </c>
      <c r="E7" s="58">
        <v>0.90787630873165337</v>
      </c>
      <c r="F7" s="58">
        <v>0.90777310502437547</v>
      </c>
      <c r="G7" s="58">
        <v>0.90784697314295049</v>
      </c>
      <c r="H7" s="39">
        <v>0.90784840060878491</v>
      </c>
      <c r="I7" s="39">
        <v>0.90785660788966194</v>
      </c>
      <c r="J7" s="39">
        <v>0.90777881424004248</v>
      </c>
      <c r="K7" s="39">
        <v>0.90781865115861748</v>
      </c>
      <c r="L7" s="39">
        <v>0.90788968571865103</v>
      </c>
      <c r="M7" s="39">
        <v>0.90727135056056629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</row>
    <row r="8" spans="1:204" s="13" customFormat="1">
      <c r="A8" s="35"/>
      <c r="B8" s="1" t="s">
        <v>14</v>
      </c>
      <c r="C8" s="58">
        <v>0.86670383462087464</v>
      </c>
      <c r="D8" s="58">
        <v>0.86998790600050457</v>
      </c>
      <c r="E8" s="58">
        <v>0.86977837573846595</v>
      </c>
      <c r="F8" s="58">
        <v>0.86942033158737797</v>
      </c>
      <c r="G8" s="58">
        <v>0.86949660175206489</v>
      </c>
      <c r="H8" s="39">
        <v>0.86950000772634894</v>
      </c>
      <c r="I8" s="39">
        <v>0.8695075831554071</v>
      </c>
      <c r="J8" s="39">
        <v>0.86941733611120564</v>
      </c>
      <c r="K8" s="39">
        <v>0.86946747417570425</v>
      </c>
      <c r="L8" s="39">
        <v>0.86952820758981419</v>
      </c>
      <c r="M8" s="39">
        <v>0.87354017295085251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</row>
    <row r="9" spans="1:204" s="24" customFormat="1">
      <c r="A9" s="35"/>
      <c r="B9" s="1" t="s">
        <v>15</v>
      </c>
      <c r="C9" s="58">
        <v>0.83347990403027261</v>
      </c>
      <c r="D9" s="58">
        <v>0.83791627307769512</v>
      </c>
      <c r="E9" s="58">
        <v>0.8382359028876406</v>
      </c>
      <c r="F9" s="58">
        <v>0.83940687345301146</v>
      </c>
      <c r="G9" s="58">
        <v>0.84201632278924821</v>
      </c>
      <c r="H9" s="39">
        <v>0.84147781034042879</v>
      </c>
      <c r="I9" s="39">
        <v>0.84075268277713799</v>
      </c>
      <c r="J9" s="39">
        <v>0.84112153717973803</v>
      </c>
      <c r="K9" s="39">
        <v>0.84346576583413102</v>
      </c>
      <c r="L9" s="39">
        <v>0.84059989014723002</v>
      </c>
      <c r="M9" s="39">
        <v>0.84022379179847995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</row>
    <row r="10" spans="1:204" s="24" customFormat="1">
      <c r="A10" s="35"/>
      <c r="B10" s="1" t="s">
        <v>12</v>
      </c>
      <c r="C10" s="58">
        <v>0.82586562843923572</v>
      </c>
      <c r="D10" s="58">
        <v>0.82948561352505457</v>
      </c>
      <c r="E10" s="58">
        <v>0.82699267602490734</v>
      </c>
      <c r="F10" s="58">
        <v>0.83107548792800834</v>
      </c>
      <c r="G10" s="58">
        <v>0.82962817146343826</v>
      </c>
      <c r="H10" s="39">
        <v>0.82807924483171758</v>
      </c>
      <c r="I10" s="39">
        <v>0.82560111702682537</v>
      </c>
      <c r="J10" s="39">
        <v>0.82480636913178351</v>
      </c>
      <c r="K10" s="39">
        <v>0.83103831090665592</v>
      </c>
      <c r="L10" s="39">
        <v>0.83099752547747474</v>
      </c>
      <c r="M10" s="39">
        <v>0.82783018840781464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</row>
    <row r="11" spans="1:204" s="24" customFormat="1">
      <c r="A11" s="35"/>
      <c r="B11" s="1" t="s">
        <v>9</v>
      </c>
      <c r="C11" s="58">
        <v>0.81033648080301102</v>
      </c>
      <c r="D11" s="58">
        <v>0.81768983407849871</v>
      </c>
      <c r="E11" s="58">
        <v>0.81190730807410938</v>
      </c>
      <c r="F11" s="58">
        <v>0.81131032980888962</v>
      </c>
      <c r="G11" s="58">
        <v>0.81118586418017435</v>
      </c>
      <c r="H11" s="39">
        <v>0.81011757467358392</v>
      </c>
      <c r="I11" s="39">
        <v>0.80717865512995313</v>
      </c>
      <c r="J11" s="39">
        <v>0.81050400872884065</v>
      </c>
      <c r="K11" s="39">
        <v>0.80917621734318745</v>
      </c>
      <c r="L11" s="39">
        <v>0.81011695719182253</v>
      </c>
      <c r="M11" s="39">
        <v>0.80947477592173644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</row>
    <row r="12" spans="1:204" s="24" customFormat="1">
      <c r="A12" s="35"/>
      <c r="B12" s="1" t="s">
        <v>10</v>
      </c>
      <c r="C12" s="58">
        <v>0.79674021444418552</v>
      </c>
      <c r="D12" s="58">
        <v>0.80655994294393196</v>
      </c>
      <c r="E12" s="58">
        <v>0.80241000506366722</v>
      </c>
      <c r="F12" s="58">
        <v>0.80274129703550656</v>
      </c>
      <c r="G12" s="58">
        <v>0.80163130047685438</v>
      </c>
      <c r="H12" s="39">
        <v>0.80256320511804413</v>
      </c>
      <c r="I12" s="39">
        <v>0.7980416720834641</v>
      </c>
      <c r="J12" s="39">
        <v>0.79404707684142273</v>
      </c>
      <c r="K12" s="39">
        <v>0.79703750255439099</v>
      </c>
      <c r="L12" s="39">
        <v>0.80175509670961342</v>
      </c>
      <c r="M12" s="39">
        <v>0.79800838012516617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</row>
    <row r="13" spans="1:204" s="24" customFormat="1">
      <c r="A13" s="35"/>
      <c r="B13" s="1" t="s">
        <v>13</v>
      </c>
      <c r="C13" s="58">
        <v>0.77226039144112435</v>
      </c>
      <c r="D13" s="58">
        <v>0.78551785995229217</v>
      </c>
      <c r="E13" s="58">
        <v>0.77721651163047989</v>
      </c>
      <c r="F13" s="58">
        <v>0.78115708716131993</v>
      </c>
      <c r="G13" s="58">
        <v>0.78155622463054997</v>
      </c>
      <c r="H13" s="39">
        <v>0.78288599697352002</v>
      </c>
      <c r="I13" s="39">
        <v>0.77941521057025009</v>
      </c>
      <c r="J13" s="39">
        <v>0.77561515784330004</v>
      </c>
      <c r="K13" s="39">
        <v>0.77975049094352999</v>
      </c>
      <c r="L13" s="39">
        <v>0.78033350411489999</v>
      </c>
      <c r="M13" s="39">
        <v>0.78708572313020997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</row>
    <row r="14" spans="1:204" s="24" customFormat="1">
      <c r="A14" s="35"/>
      <c r="B14" s="1" t="s">
        <v>8</v>
      </c>
      <c r="C14" s="58">
        <v>0.71567608239599678</v>
      </c>
      <c r="D14" s="58">
        <v>0.72791229760911169</v>
      </c>
      <c r="E14" s="58">
        <v>0.72880751647191022</v>
      </c>
      <c r="F14" s="58">
        <v>0.73002636635408014</v>
      </c>
      <c r="G14" s="58">
        <v>0.72531446657941012</v>
      </c>
      <c r="H14" s="39">
        <v>0.7320722973260001</v>
      </c>
      <c r="I14" s="39">
        <v>0.72835232962768004</v>
      </c>
      <c r="J14" s="39">
        <v>0.73112801399360006</v>
      </c>
      <c r="K14" s="39">
        <v>0.72891820988080003</v>
      </c>
      <c r="L14" s="39">
        <v>0.73253278836960001</v>
      </c>
      <c r="M14" s="39">
        <v>0.7427170484472001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</row>
    <row r="15" spans="1:204" s="24" customFormat="1">
      <c r="A15" s="35"/>
      <c r="B15" s="1" t="s">
        <v>6</v>
      </c>
      <c r="C15" s="58">
        <v>0.59016776374446744</v>
      </c>
      <c r="D15" s="58">
        <v>0.62929726836148869</v>
      </c>
      <c r="E15" s="58">
        <v>0.60789589485334983</v>
      </c>
      <c r="F15" s="58">
        <v>0.60373201436204982</v>
      </c>
      <c r="G15" s="58">
        <v>0.60073279541263991</v>
      </c>
      <c r="H15" s="39">
        <v>0.61533464099087998</v>
      </c>
      <c r="I15" s="39">
        <v>0.61444108748383996</v>
      </c>
      <c r="J15" s="39">
        <v>0.64814289175852002</v>
      </c>
      <c r="K15" s="39">
        <v>0.62620033065186009</v>
      </c>
      <c r="L15" s="39">
        <v>0.62582084372329005</v>
      </c>
      <c r="M15" s="39">
        <v>0.64903816250391999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</row>
    <row r="16" spans="1:204">
      <c r="G16" s="14"/>
      <c r="L16" s="43"/>
      <c r="M16" s="43"/>
      <c r="N16" s="43"/>
    </row>
    <row r="17" spans="2:205" s="41" customFormat="1">
      <c r="B17" s="2"/>
      <c r="C17" s="35"/>
      <c r="D17" s="39"/>
      <c r="E17" s="58"/>
      <c r="F17" s="58"/>
      <c r="G17" s="58"/>
      <c r="H17" s="35"/>
      <c r="I17" s="35"/>
      <c r="J17" s="35"/>
      <c r="K17" s="35"/>
      <c r="L17" s="35"/>
      <c r="M17" s="35"/>
      <c r="N17" s="43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</row>
    <row r="18" spans="2:205" ht="14.25">
      <c r="B18" s="80" t="s">
        <v>44</v>
      </c>
      <c r="C18" s="35"/>
      <c r="D18" s="39"/>
      <c r="E18" s="58"/>
      <c r="F18" s="58"/>
      <c r="G18" s="58"/>
      <c r="H18" s="35"/>
      <c r="I18" s="35"/>
      <c r="J18" s="35"/>
      <c r="K18" s="35"/>
      <c r="L18" s="35"/>
      <c r="M18" s="35"/>
    </row>
    <row r="19" spans="2:205" ht="14.25">
      <c r="B19" s="81"/>
      <c r="C19" s="35"/>
      <c r="D19" s="39"/>
      <c r="E19" s="58"/>
      <c r="F19" s="58"/>
      <c r="G19" s="58"/>
      <c r="H19" s="35"/>
      <c r="I19" s="35"/>
      <c r="J19" s="35"/>
      <c r="K19" s="35"/>
      <c r="L19" s="35"/>
      <c r="M19" s="35"/>
    </row>
    <row r="20" spans="2:205" ht="14.25">
      <c r="B20" s="78" t="s">
        <v>42</v>
      </c>
      <c r="C20" s="35"/>
      <c r="D20" s="39"/>
      <c r="E20" s="58"/>
      <c r="F20" s="58"/>
      <c r="G20" s="58"/>
      <c r="H20" s="35"/>
      <c r="I20" s="35"/>
      <c r="J20" s="35"/>
      <c r="K20" s="35"/>
      <c r="L20" s="35"/>
      <c r="M20" s="35"/>
    </row>
    <row r="21" spans="2:205" ht="14.25">
      <c r="B21" s="79"/>
      <c r="C21" s="35"/>
      <c r="D21" s="39"/>
      <c r="E21" s="58"/>
      <c r="F21" s="58"/>
      <c r="G21" s="58"/>
      <c r="H21" s="35"/>
      <c r="I21" s="35"/>
      <c r="J21" s="35"/>
      <c r="K21" s="35"/>
      <c r="L21" s="35"/>
      <c r="M21" s="35"/>
    </row>
    <row r="22" spans="2:205" ht="14.25">
      <c r="B22" s="78" t="s">
        <v>43</v>
      </c>
      <c r="C22" s="35"/>
      <c r="D22" s="39"/>
      <c r="E22" s="58"/>
      <c r="F22" s="58"/>
      <c r="G22" s="58"/>
      <c r="H22" s="35"/>
      <c r="I22" s="35"/>
      <c r="J22" s="35"/>
      <c r="K22" s="35"/>
      <c r="L22" s="35"/>
      <c r="M22" s="35"/>
    </row>
    <row r="23" spans="2:205" ht="15">
      <c r="B23" s="77"/>
      <c r="C23" s="41"/>
      <c r="D23" s="2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205" ht="15">
      <c r="B24" s="77"/>
      <c r="C24" s="41"/>
      <c r="D24" s="41"/>
      <c r="E24" s="42"/>
      <c r="F24" s="42"/>
      <c r="G24" s="42"/>
      <c r="H24" s="42"/>
      <c r="I24" s="42"/>
      <c r="J24" s="42"/>
      <c r="K24" s="42"/>
      <c r="L24" s="44"/>
      <c r="M24" s="44"/>
      <c r="N24" s="44"/>
    </row>
    <row r="25" spans="2:205">
      <c r="B25" s="41"/>
      <c r="C25" s="41"/>
      <c r="D25" s="1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2:205" s="41" customFormat="1">
      <c r="D26" s="1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</row>
    <row r="27" spans="2:205" s="41" customFormat="1">
      <c r="D27" s="1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</row>
    <row r="28" spans="2:205" s="41" customFormat="1">
      <c r="D28" s="1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</row>
    <row r="29" spans="2:205" s="41" customFormat="1">
      <c r="D29" s="1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</row>
    <row r="30" spans="2:205" s="41" customFormat="1" ht="15.95" customHeight="1">
      <c r="D30" s="1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</row>
    <row r="31" spans="2:205" s="41" customFormat="1">
      <c r="D31" s="1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</row>
    <row r="32" spans="2:205" s="41" customFormat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</row>
    <row r="33" spans="2:205" s="41" customFormat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</row>
    <row r="34" spans="2:205" s="41" customFormat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</row>
    <row r="35" spans="2:205" s="41" customFormat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</row>
    <row r="36" spans="2:205" s="41" customFormat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</row>
    <row r="37" spans="2:205" s="41" customFormat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</row>
    <row r="38" spans="2:205">
      <c r="D38"/>
      <c r="J38"/>
      <c r="K38"/>
    </row>
    <row r="39" spans="2:205">
      <c r="D39"/>
      <c r="J39"/>
      <c r="K39"/>
    </row>
    <row r="40" spans="2:205">
      <c r="D40"/>
      <c r="J40"/>
      <c r="K40"/>
    </row>
    <row r="41" spans="2:205">
      <c r="D41"/>
      <c r="J41"/>
      <c r="K41"/>
    </row>
    <row r="42" spans="2:205">
      <c r="D42"/>
      <c r="J42"/>
      <c r="K42"/>
    </row>
    <row r="43" spans="2:205">
      <c r="D43"/>
      <c r="J43"/>
      <c r="K43"/>
    </row>
    <row r="44" spans="2:205">
      <c r="D44"/>
      <c r="J44"/>
      <c r="K44"/>
    </row>
    <row r="45" spans="2:205">
      <c r="D45"/>
      <c r="J45"/>
      <c r="K45"/>
    </row>
    <row r="46" spans="2:205">
      <c r="D46"/>
      <c r="J46"/>
      <c r="K46"/>
    </row>
    <row r="47" spans="2:205">
      <c r="D47"/>
      <c r="J47"/>
      <c r="K47"/>
    </row>
    <row r="48" spans="2:205">
      <c r="D48"/>
      <c r="J48"/>
      <c r="K48"/>
    </row>
    <row r="49" spans="4:11">
      <c r="D49"/>
      <c r="J49"/>
      <c r="K49"/>
    </row>
    <row r="50" spans="4:11">
      <c r="D50"/>
      <c r="J50"/>
      <c r="K50"/>
    </row>
    <row r="51" spans="4:11">
      <c r="D51"/>
      <c r="J51"/>
      <c r="K51"/>
    </row>
    <row r="52" spans="4:11">
      <c r="D52"/>
      <c r="J52"/>
      <c r="K52"/>
    </row>
    <row r="53" spans="4:11">
      <c r="D53"/>
      <c r="J53"/>
      <c r="K53"/>
    </row>
    <row r="54" spans="4:11">
      <c r="D54"/>
      <c r="J54"/>
      <c r="K54"/>
    </row>
    <row r="55" spans="4:11">
      <c r="D55"/>
      <c r="J55"/>
      <c r="K55"/>
    </row>
    <row r="56" spans="4:11">
      <c r="D56"/>
      <c r="J56"/>
      <c r="K56"/>
    </row>
    <row r="57" spans="4:11">
      <c r="D57"/>
      <c r="J57"/>
      <c r="K57"/>
    </row>
    <row r="58" spans="4:11">
      <c r="D58"/>
      <c r="J58"/>
      <c r="K58"/>
    </row>
    <row r="59" spans="4:11">
      <c r="D59"/>
      <c r="J59"/>
      <c r="K59"/>
    </row>
    <row r="60" spans="4:11">
      <c r="D60"/>
      <c r="J60"/>
      <c r="K60"/>
    </row>
    <row r="61" spans="4:11">
      <c r="D61"/>
      <c r="J61"/>
      <c r="K61"/>
    </row>
    <row r="62" spans="4:11">
      <c r="D62"/>
      <c r="J62"/>
      <c r="K62"/>
    </row>
    <row r="63" spans="4:11">
      <c r="D63"/>
      <c r="J63"/>
      <c r="K63"/>
    </row>
    <row r="64" spans="4:11">
      <c r="D64"/>
      <c r="J64"/>
      <c r="K64"/>
    </row>
    <row r="65" spans="4:11">
      <c r="D65"/>
      <c r="J65"/>
      <c r="K65"/>
    </row>
    <row r="66" spans="4:11">
      <c r="D66"/>
      <c r="J66"/>
      <c r="K66"/>
    </row>
    <row r="67" spans="4:11">
      <c r="D67"/>
      <c r="J67"/>
      <c r="K67"/>
    </row>
    <row r="68" spans="4:11">
      <c r="D68"/>
      <c r="J68"/>
      <c r="K68"/>
    </row>
    <row r="69" spans="4:11">
      <c r="D69"/>
      <c r="J69"/>
      <c r="K69"/>
    </row>
    <row r="70" spans="4:11">
      <c r="D70"/>
      <c r="J70"/>
      <c r="K70"/>
    </row>
    <row r="71" spans="4:11">
      <c r="D71"/>
      <c r="J71"/>
      <c r="K71"/>
    </row>
    <row r="72" spans="4:11">
      <c r="D72"/>
      <c r="J72"/>
      <c r="K72"/>
    </row>
    <row r="73" spans="4:11">
      <c r="D73"/>
      <c r="J73"/>
      <c r="K73"/>
    </row>
    <row r="74" spans="4:11">
      <c r="D74"/>
      <c r="J74"/>
      <c r="K74"/>
    </row>
    <row r="75" spans="4:11">
      <c r="D75"/>
      <c r="J75"/>
      <c r="K75"/>
    </row>
    <row r="76" spans="4:11">
      <c r="D76"/>
      <c r="J76"/>
      <c r="K76"/>
    </row>
    <row r="77" spans="4:11">
      <c r="D77"/>
      <c r="J77"/>
      <c r="K77"/>
    </row>
    <row r="78" spans="4:11">
      <c r="D78"/>
      <c r="J78"/>
      <c r="K78"/>
    </row>
    <row r="79" spans="4:11">
      <c r="D79"/>
      <c r="J79"/>
      <c r="K79"/>
    </row>
    <row r="80" spans="4:11">
      <c r="D80"/>
      <c r="J80"/>
      <c r="K80"/>
    </row>
    <row r="81" spans="4:11">
      <c r="D81"/>
      <c r="J81"/>
      <c r="K81"/>
    </row>
    <row r="82" spans="4:11">
      <c r="D82"/>
      <c r="J82"/>
      <c r="K82"/>
    </row>
    <row r="83" spans="4:11">
      <c r="D83"/>
      <c r="J83"/>
      <c r="K83"/>
    </row>
    <row r="84" spans="4:11">
      <c r="D84"/>
      <c r="J84"/>
      <c r="K84"/>
    </row>
    <row r="85" spans="4:11">
      <c r="D85"/>
      <c r="J85"/>
      <c r="K85"/>
    </row>
    <row r="86" spans="4:11">
      <c r="D86"/>
      <c r="J86"/>
      <c r="K86"/>
    </row>
    <row r="87" spans="4:11">
      <c r="D87"/>
      <c r="J87"/>
      <c r="K87"/>
    </row>
    <row r="88" spans="4:11">
      <c r="D88"/>
      <c r="J88"/>
      <c r="K88"/>
    </row>
    <row r="89" spans="4:11">
      <c r="D89"/>
      <c r="J89"/>
      <c r="K89"/>
    </row>
    <row r="90" spans="4:11">
      <c r="D90"/>
      <c r="J90"/>
      <c r="K90"/>
    </row>
    <row r="91" spans="4:11">
      <c r="D91"/>
      <c r="J91"/>
      <c r="K91"/>
    </row>
    <row r="92" spans="4:11">
      <c r="D92"/>
      <c r="J92"/>
      <c r="K92"/>
    </row>
    <row r="93" spans="4:11">
      <c r="D93"/>
      <c r="J93"/>
      <c r="K93"/>
    </row>
    <row r="94" spans="4:11">
      <c r="D94"/>
      <c r="J94"/>
      <c r="K94"/>
    </row>
    <row r="95" spans="4:11">
      <c r="D95"/>
      <c r="J95"/>
      <c r="K95"/>
    </row>
    <row r="96" spans="4:11">
      <c r="D96"/>
      <c r="J96"/>
      <c r="K96"/>
    </row>
    <row r="97" spans="4:11">
      <c r="D97"/>
      <c r="J97"/>
      <c r="K97"/>
    </row>
    <row r="98" spans="4:11">
      <c r="D98"/>
      <c r="J98"/>
      <c r="K98"/>
    </row>
    <row r="99" spans="4:11">
      <c r="D99"/>
      <c r="J99"/>
      <c r="K99"/>
    </row>
    <row r="100" spans="4:11">
      <c r="D100"/>
      <c r="J100"/>
      <c r="K100"/>
    </row>
    <row r="101" spans="4:11">
      <c r="D101"/>
      <c r="J101"/>
      <c r="K101"/>
    </row>
    <row r="102" spans="4:11">
      <c r="D102"/>
      <c r="J102"/>
      <c r="K102"/>
    </row>
    <row r="103" spans="4:11">
      <c r="D103"/>
      <c r="J103"/>
      <c r="K103"/>
    </row>
    <row r="104" spans="4:11">
      <c r="D104"/>
      <c r="J104"/>
      <c r="K104"/>
    </row>
    <row r="105" spans="4:11">
      <c r="D105"/>
      <c r="J105"/>
      <c r="K105"/>
    </row>
    <row r="106" spans="4:11">
      <c r="D106"/>
      <c r="J106"/>
      <c r="K106"/>
    </row>
    <row r="107" spans="4:11">
      <c r="D107"/>
      <c r="J107"/>
      <c r="K107"/>
    </row>
    <row r="108" spans="4:11">
      <c r="D108"/>
      <c r="J108"/>
      <c r="K108"/>
    </row>
    <row r="109" spans="4:11">
      <c r="D109"/>
      <c r="J109"/>
      <c r="K109"/>
    </row>
    <row r="110" spans="4:11">
      <c r="D110"/>
      <c r="J110"/>
      <c r="K110"/>
    </row>
    <row r="111" spans="4:11">
      <c r="D111"/>
      <c r="J111"/>
      <c r="K111"/>
    </row>
    <row r="112" spans="4:11">
      <c r="D112"/>
      <c r="J112"/>
      <c r="K112"/>
    </row>
    <row r="113" spans="4:11">
      <c r="D113"/>
      <c r="J113"/>
      <c r="K113"/>
    </row>
    <row r="114" spans="4:11">
      <c r="D114"/>
      <c r="J114"/>
      <c r="K114"/>
    </row>
    <row r="115" spans="4:11">
      <c r="D115"/>
      <c r="J115"/>
      <c r="K115"/>
    </row>
    <row r="116" spans="4:11">
      <c r="D116"/>
      <c r="J116"/>
      <c r="K116"/>
    </row>
    <row r="117" spans="4:11">
      <c r="D117"/>
      <c r="J117"/>
      <c r="K117"/>
    </row>
    <row r="118" spans="4:11">
      <c r="D118"/>
      <c r="J118"/>
      <c r="K118"/>
    </row>
    <row r="119" spans="4:11">
      <c r="D119"/>
      <c r="J119"/>
      <c r="K119"/>
    </row>
    <row r="120" spans="4:11">
      <c r="D120"/>
      <c r="J120"/>
      <c r="K120"/>
    </row>
    <row r="121" spans="4:11">
      <c r="D121"/>
      <c r="J121"/>
      <c r="K121"/>
    </row>
    <row r="122" spans="4:11">
      <c r="D122"/>
      <c r="J122"/>
      <c r="K122"/>
    </row>
    <row r="123" spans="4:11">
      <c r="D123"/>
      <c r="J123"/>
      <c r="K123"/>
    </row>
    <row r="124" spans="4:11">
      <c r="D124"/>
      <c r="J124"/>
      <c r="K124"/>
    </row>
    <row r="125" spans="4:11">
      <c r="D125"/>
      <c r="J125"/>
      <c r="K125"/>
    </row>
    <row r="126" spans="4:11">
      <c r="D126"/>
      <c r="J126"/>
      <c r="K126"/>
    </row>
    <row r="127" spans="4:11">
      <c r="D127"/>
      <c r="J127"/>
      <c r="K127"/>
    </row>
    <row r="128" spans="4:11">
      <c r="D128"/>
      <c r="J128"/>
      <c r="K128"/>
    </row>
    <row r="129" spans="4:11">
      <c r="D129"/>
      <c r="J129"/>
      <c r="K129"/>
    </row>
    <row r="130" spans="4:11">
      <c r="D130"/>
      <c r="J130"/>
      <c r="K130"/>
    </row>
    <row r="131" spans="4:11">
      <c r="D131"/>
      <c r="J131"/>
      <c r="K131"/>
    </row>
    <row r="132" spans="4:11">
      <c r="D132"/>
      <c r="J132"/>
      <c r="K132"/>
    </row>
    <row r="133" spans="4:11">
      <c r="D133"/>
      <c r="J133"/>
      <c r="K133"/>
    </row>
    <row r="134" spans="4:11">
      <c r="D134"/>
      <c r="J134"/>
      <c r="K134"/>
    </row>
    <row r="135" spans="4:11">
      <c r="D135"/>
      <c r="J135"/>
      <c r="K135"/>
    </row>
    <row r="136" spans="4:11">
      <c r="D136"/>
      <c r="J136"/>
      <c r="K136"/>
    </row>
    <row r="137" spans="4:11">
      <c r="D137"/>
      <c r="J137"/>
      <c r="K137"/>
    </row>
    <row r="138" spans="4:11">
      <c r="D138"/>
      <c r="J138"/>
      <c r="K138"/>
    </row>
    <row r="139" spans="4:11">
      <c r="D139"/>
      <c r="J139"/>
      <c r="K139"/>
    </row>
    <row r="140" spans="4:11">
      <c r="D140"/>
      <c r="J140"/>
      <c r="K140"/>
    </row>
    <row r="141" spans="4:11">
      <c r="D141"/>
      <c r="J141"/>
      <c r="K141"/>
    </row>
    <row r="142" spans="4:11">
      <c r="D142"/>
      <c r="J142"/>
      <c r="K142"/>
    </row>
    <row r="143" spans="4:11">
      <c r="D143"/>
      <c r="J143"/>
      <c r="K143"/>
    </row>
    <row r="144" spans="4:11">
      <c r="D144"/>
      <c r="J144"/>
      <c r="K144"/>
    </row>
    <row r="145" spans="4:14">
      <c r="D145"/>
      <c r="J145"/>
      <c r="K145"/>
    </row>
    <row r="146" spans="4:14">
      <c r="D146"/>
      <c r="J146"/>
      <c r="K146" s="26"/>
      <c r="L146" s="26"/>
      <c r="M146" s="16"/>
      <c r="N146" s="26"/>
    </row>
    <row r="147" spans="4:14">
      <c r="D147"/>
      <c r="J147"/>
      <c r="K147" s="26"/>
      <c r="L147" s="26"/>
      <c r="M147" s="16"/>
      <c r="N147" s="26"/>
    </row>
    <row r="148" spans="4:14">
      <c r="D148"/>
      <c r="J148"/>
      <c r="K148" s="26"/>
      <c r="L148" s="26"/>
      <c r="M148" s="16"/>
      <c r="N148" s="26"/>
    </row>
    <row r="149" spans="4:14">
      <c r="D149"/>
      <c r="J149"/>
      <c r="K149" s="26"/>
      <c r="L149" s="26"/>
      <c r="M149" s="16"/>
      <c r="N149" s="26"/>
    </row>
    <row r="150" spans="4:14">
      <c r="D150"/>
      <c r="J150"/>
      <c r="K150" s="26"/>
      <c r="L150" s="26"/>
      <c r="M150" s="16"/>
      <c r="N150" s="26"/>
    </row>
    <row r="151" spans="4:14">
      <c r="D151"/>
      <c r="J151"/>
      <c r="K151" s="26"/>
      <c r="L151" s="26"/>
      <c r="M151" s="16"/>
      <c r="N151" s="26"/>
    </row>
    <row r="152" spans="4:14">
      <c r="D152"/>
      <c r="J152"/>
      <c r="K152" s="26"/>
      <c r="L152" s="26"/>
      <c r="M152" s="16"/>
      <c r="N152" s="26"/>
    </row>
    <row r="153" spans="4:14">
      <c r="D153"/>
      <c r="J153"/>
      <c r="K153" s="26"/>
      <c r="L153" s="26"/>
      <c r="M153" s="16"/>
      <c r="N153" s="26"/>
    </row>
    <row r="154" spans="4:14">
      <c r="D154"/>
      <c r="J154"/>
      <c r="K154" s="26"/>
      <c r="L154" s="26"/>
      <c r="M154" s="16"/>
      <c r="N154" s="26"/>
    </row>
    <row r="155" spans="4:14">
      <c r="D155"/>
      <c r="J155"/>
      <c r="K155" s="26"/>
      <c r="L155" s="26"/>
      <c r="M155" s="16"/>
      <c r="N155" s="26"/>
    </row>
    <row r="156" spans="4:14">
      <c r="D156"/>
      <c r="J156"/>
      <c r="K156" s="26"/>
      <c r="L156" s="26"/>
      <c r="M156" s="16"/>
      <c r="N156" s="26"/>
    </row>
    <row r="157" spans="4:14">
      <c r="D157"/>
      <c r="J157"/>
      <c r="K157" s="26"/>
      <c r="L157" s="26"/>
      <c r="M157" s="16"/>
      <c r="N157" s="26"/>
    </row>
    <row r="158" spans="4:14">
      <c r="D158"/>
      <c r="J158"/>
      <c r="K158" s="26"/>
      <c r="L158" s="26"/>
      <c r="M158" s="16"/>
      <c r="N158" s="26"/>
    </row>
    <row r="159" spans="4:14">
      <c r="D159"/>
      <c r="J159"/>
      <c r="K159" s="26"/>
      <c r="L159" s="26"/>
      <c r="M159" s="16"/>
      <c r="N159" s="26"/>
    </row>
    <row r="160" spans="4:14">
      <c r="D160"/>
      <c r="J160"/>
      <c r="K160" s="26"/>
      <c r="L160" s="26"/>
      <c r="M160" s="16"/>
      <c r="N160" s="26"/>
    </row>
    <row r="161" spans="4:14">
      <c r="D161"/>
      <c r="J161"/>
      <c r="K161" s="26"/>
      <c r="L161" s="26"/>
      <c r="M161" s="16"/>
      <c r="N161" s="26"/>
    </row>
    <row r="162" spans="4:14">
      <c r="D162"/>
      <c r="J162"/>
      <c r="K162" s="26"/>
      <c r="L162" s="26"/>
      <c r="M162" s="16"/>
      <c r="N162" s="26"/>
    </row>
    <row r="163" spans="4:14">
      <c r="D163"/>
      <c r="J163"/>
      <c r="K163" s="26"/>
      <c r="L163" s="26"/>
      <c r="M163" s="16"/>
      <c r="N163" s="26"/>
    </row>
    <row r="164" spans="4:14">
      <c r="D164"/>
      <c r="J164"/>
      <c r="K164" s="26"/>
      <c r="L164" s="26"/>
      <c r="M164" s="16"/>
      <c r="N164" s="26"/>
    </row>
    <row r="165" spans="4:14">
      <c r="D165"/>
      <c r="J165"/>
      <c r="K165" s="26"/>
      <c r="L165" s="26"/>
      <c r="M165" s="16"/>
      <c r="N165" s="26"/>
    </row>
    <row r="166" spans="4:14">
      <c r="D166"/>
      <c r="J166"/>
      <c r="K166" s="26"/>
      <c r="L166" s="26"/>
      <c r="M166" s="16"/>
      <c r="N166" s="26"/>
    </row>
    <row r="167" spans="4:14">
      <c r="D167"/>
      <c r="J167"/>
      <c r="K167" s="26"/>
      <c r="L167" s="26"/>
      <c r="M167" s="16"/>
      <c r="N167" s="26"/>
    </row>
    <row r="168" spans="4:14">
      <c r="D168"/>
      <c r="J168"/>
      <c r="K168" s="26"/>
      <c r="L168" s="26"/>
      <c r="M168" s="16"/>
      <c r="N168" s="26"/>
    </row>
    <row r="169" spans="4:14">
      <c r="D169"/>
      <c r="J169"/>
      <c r="K169" s="26"/>
      <c r="L169" s="26"/>
      <c r="M169" s="16"/>
      <c r="N169" s="26"/>
    </row>
    <row r="170" spans="4:14">
      <c r="D170"/>
      <c r="J170"/>
      <c r="K170" s="26"/>
      <c r="L170" s="26"/>
      <c r="M170" s="16"/>
      <c r="N170" s="26"/>
    </row>
    <row r="171" spans="4:14">
      <c r="D171"/>
      <c r="J171"/>
      <c r="K171" s="26"/>
      <c r="L171" s="26"/>
      <c r="M171" s="16"/>
      <c r="N171" s="26"/>
    </row>
    <row r="172" spans="4:14">
      <c r="D172"/>
      <c r="J172"/>
      <c r="K172" s="26"/>
      <c r="L172" s="26"/>
      <c r="M172" s="16"/>
      <c r="N172" s="26"/>
    </row>
    <row r="173" spans="4:14">
      <c r="D173"/>
      <c r="J173"/>
      <c r="K173" s="26"/>
      <c r="L173" s="26"/>
      <c r="M173" s="16"/>
      <c r="N173" s="26"/>
    </row>
    <row r="174" spans="4:14">
      <c r="D174"/>
      <c r="J174"/>
      <c r="K174" s="26"/>
      <c r="L174" s="26"/>
      <c r="M174" s="16"/>
      <c r="N174" s="26"/>
    </row>
    <row r="175" spans="4:14">
      <c r="D175"/>
      <c r="J175"/>
      <c r="K175" s="26"/>
      <c r="L175" s="26"/>
      <c r="M175" s="16"/>
      <c r="N175" s="26"/>
    </row>
    <row r="176" spans="4:14">
      <c r="D176"/>
      <c r="J176"/>
      <c r="K176" s="26"/>
      <c r="L176" s="26"/>
      <c r="M176" s="16"/>
      <c r="N176" s="26"/>
    </row>
    <row r="177" spans="4:14">
      <c r="D177"/>
      <c r="J177"/>
      <c r="K177" s="26"/>
      <c r="L177" s="26"/>
      <c r="M177" s="16"/>
      <c r="N177" s="26"/>
    </row>
    <row r="178" spans="4:14">
      <c r="D178"/>
      <c r="J178"/>
      <c r="K178" s="26"/>
      <c r="L178" s="26"/>
      <c r="M178" s="16"/>
      <c r="N178" s="26"/>
    </row>
    <row r="179" spans="4:14">
      <c r="D179"/>
      <c r="J179"/>
      <c r="K179" s="26"/>
      <c r="L179" s="26"/>
      <c r="M179" s="16"/>
      <c r="N179" s="26"/>
    </row>
    <row r="180" spans="4:14">
      <c r="D180"/>
      <c r="J180"/>
      <c r="K180" s="26"/>
      <c r="L180" s="26"/>
      <c r="M180" s="16"/>
      <c r="N180" s="26"/>
    </row>
    <row r="181" spans="4:14">
      <c r="D181"/>
      <c r="J181"/>
      <c r="K181" s="26"/>
      <c r="L181" s="26"/>
      <c r="M181" s="16"/>
      <c r="N181" s="26"/>
    </row>
    <row r="182" spans="4:14">
      <c r="D182"/>
      <c r="J182"/>
      <c r="K182" s="26"/>
      <c r="L182" s="26"/>
      <c r="M182" s="16"/>
      <c r="N182" s="26"/>
    </row>
    <row r="183" spans="4:14">
      <c r="D183"/>
      <c r="J183"/>
      <c r="K183" s="26"/>
      <c r="L183" s="26"/>
      <c r="M183" s="16"/>
      <c r="N183" s="26"/>
    </row>
    <row r="184" spans="4:14">
      <c r="D184"/>
      <c r="J184"/>
      <c r="K184" s="26"/>
      <c r="L184" s="26"/>
      <c r="M184" s="16"/>
      <c r="N184" s="26"/>
    </row>
    <row r="185" spans="4:14">
      <c r="D185"/>
      <c r="J185"/>
      <c r="K185" s="26"/>
      <c r="L185" s="26"/>
      <c r="M185" s="16"/>
      <c r="N185" s="26"/>
    </row>
    <row r="186" spans="4:14">
      <c r="D186"/>
      <c r="J186"/>
      <c r="K186" s="26"/>
      <c r="L186" s="26"/>
      <c r="M186" s="16"/>
      <c r="N186" s="26"/>
    </row>
    <row r="187" spans="4:14">
      <c r="D187"/>
      <c r="J187"/>
      <c r="K187" s="26"/>
      <c r="L187" s="26"/>
      <c r="M187" s="16"/>
      <c r="N187" s="26"/>
    </row>
    <row r="188" spans="4:14">
      <c r="D188"/>
      <c r="J188"/>
      <c r="K188" s="26"/>
      <c r="L188" s="26"/>
      <c r="M188" s="16"/>
      <c r="N188" s="26"/>
    </row>
    <row r="189" spans="4:14">
      <c r="D189"/>
      <c r="J189"/>
      <c r="K189" s="26"/>
      <c r="L189" s="26"/>
      <c r="M189" s="16"/>
      <c r="N189" s="26"/>
    </row>
    <row r="190" spans="4:14">
      <c r="D190"/>
      <c r="J190"/>
      <c r="K190" s="26"/>
      <c r="L190" s="26"/>
      <c r="M190" s="16"/>
      <c r="N190" s="26"/>
    </row>
    <row r="191" spans="4:14">
      <c r="D191"/>
      <c r="J191"/>
      <c r="K191" s="26"/>
      <c r="L191" s="26"/>
      <c r="M191" s="16"/>
      <c r="N191" s="26"/>
    </row>
    <row r="192" spans="4:14">
      <c r="D192"/>
      <c r="J192"/>
      <c r="K192" s="26"/>
      <c r="L192" s="26"/>
      <c r="M192" s="16"/>
      <c r="N192" s="26"/>
    </row>
    <row r="193" spans="4:14">
      <c r="D193"/>
      <c r="J193"/>
      <c r="K193" s="26"/>
      <c r="L193" s="26"/>
      <c r="M193" s="16"/>
      <c r="N193" s="26"/>
    </row>
    <row r="194" spans="4:14">
      <c r="D194"/>
      <c r="J194"/>
      <c r="K194" s="26"/>
      <c r="L194" s="26"/>
      <c r="M194" s="16"/>
      <c r="N194" s="26"/>
    </row>
    <row r="195" spans="4:14">
      <c r="D195"/>
      <c r="J195"/>
      <c r="K195" s="26"/>
      <c r="L195" s="26"/>
      <c r="M195" s="16"/>
      <c r="N195" s="26"/>
    </row>
    <row r="196" spans="4:14">
      <c r="D196"/>
      <c r="J196"/>
      <c r="K196" s="26"/>
      <c r="L196" s="26"/>
      <c r="M196" s="16"/>
      <c r="N196" s="26"/>
    </row>
    <row r="197" spans="4:14">
      <c r="D197"/>
      <c r="J197"/>
      <c r="K197" s="26"/>
      <c r="L197" s="26"/>
      <c r="M197" s="16"/>
      <c r="N197" s="26"/>
    </row>
    <row r="198" spans="4:14">
      <c r="D198"/>
      <c r="J198"/>
      <c r="K198" s="26"/>
      <c r="L198" s="26"/>
      <c r="M198" s="16"/>
      <c r="N198" s="26"/>
    </row>
    <row r="199" spans="4:14">
      <c r="D199"/>
      <c r="J199"/>
      <c r="K199" s="26"/>
      <c r="L199" s="26"/>
      <c r="M199" s="16"/>
      <c r="N199" s="26"/>
    </row>
    <row r="200" spans="4:14">
      <c r="D200"/>
      <c r="J200"/>
      <c r="K200" s="26"/>
      <c r="L200" s="26"/>
      <c r="M200" s="16"/>
      <c r="N200" s="26"/>
    </row>
    <row r="201" spans="4:14">
      <c r="D201"/>
      <c r="J201"/>
      <c r="K201" s="26"/>
      <c r="L201" s="26"/>
      <c r="M201" s="16"/>
      <c r="N201" s="26"/>
    </row>
    <row r="202" spans="4:14">
      <c r="D202"/>
      <c r="J202"/>
      <c r="K202" s="26"/>
      <c r="L202" s="26"/>
      <c r="M202" s="16"/>
      <c r="N202" s="26"/>
    </row>
    <row r="203" spans="4:14">
      <c r="D203"/>
      <c r="J203"/>
      <c r="K203" s="26"/>
      <c r="L203" s="26"/>
      <c r="M203" s="16"/>
      <c r="N203" s="26"/>
    </row>
    <row r="204" spans="4:14">
      <c r="D204"/>
      <c r="J204"/>
      <c r="K204" s="26"/>
      <c r="L204" s="26"/>
      <c r="M204" s="16"/>
      <c r="N204" s="26"/>
    </row>
    <row r="205" spans="4:14">
      <c r="D205"/>
      <c r="J205"/>
      <c r="K205" s="26"/>
      <c r="L205" s="26"/>
      <c r="M205" s="16"/>
      <c r="N205" s="26"/>
    </row>
    <row r="206" spans="4:14">
      <c r="D206"/>
      <c r="J206"/>
      <c r="K206" s="26"/>
      <c r="L206" s="26"/>
      <c r="M206" s="16"/>
      <c r="N206" s="26"/>
    </row>
    <row r="207" spans="4:14">
      <c r="D207"/>
      <c r="J207"/>
      <c r="K207" s="26"/>
      <c r="L207" s="26"/>
      <c r="M207" s="16"/>
      <c r="N207" s="26"/>
    </row>
    <row r="208" spans="4:14">
      <c r="D208"/>
      <c r="J208"/>
      <c r="K208" s="26"/>
      <c r="L208" s="26"/>
      <c r="M208" s="16"/>
      <c r="N208" s="26"/>
    </row>
    <row r="209" spans="4:14">
      <c r="D209"/>
      <c r="J209"/>
      <c r="K209" s="26"/>
      <c r="L209" s="26"/>
      <c r="M209" s="16"/>
      <c r="N209" s="26"/>
    </row>
    <row r="210" spans="4:14">
      <c r="D210"/>
      <c r="J210"/>
      <c r="K210" s="26"/>
      <c r="L210" s="26"/>
      <c r="M210" s="16"/>
      <c r="N210" s="26"/>
    </row>
    <row r="211" spans="4:14">
      <c r="D211"/>
      <c r="J211"/>
      <c r="K211" s="26"/>
      <c r="L211" s="26"/>
      <c r="M211" s="16"/>
      <c r="N211" s="26"/>
    </row>
    <row r="212" spans="4:14">
      <c r="D212"/>
      <c r="J212"/>
      <c r="K212" s="26"/>
      <c r="L212" s="26"/>
      <c r="M212" s="16"/>
      <c r="N212" s="26"/>
    </row>
    <row r="213" spans="4:14">
      <c r="D213"/>
      <c r="J213"/>
    </row>
    <row r="214" spans="4:14">
      <c r="D214"/>
      <c r="J214"/>
    </row>
    <row r="215" spans="4:14">
      <c r="D215"/>
      <c r="J215"/>
    </row>
    <row r="216" spans="4:14">
      <c r="D216"/>
      <c r="J216"/>
    </row>
    <row r="217" spans="4:14">
      <c r="D217"/>
      <c r="J217"/>
    </row>
    <row r="218" spans="4:14">
      <c r="D218"/>
      <c r="J218"/>
    </row>
    <row r="219" spans="4:14">
      <c r="D219"/>
      <c r="J219"/>
    </row>
    <row r="220" spans="4:14">
      <c r="D220"/>
      <c r="J220"/>
    </row>
    <row r="221" spans="4:14">
      <c r="D221"/>
      <c r="J221"/>
    </row>
    <row r="222" spans="4:14">
      <c r="D222"/>
      <c r="J222"/>
    </row>
    <row r="223" spans="4:14">
      <c r="D223"/>
      <c r="J223"/>
    </row>
    <row r="224" spans="4:14">
      <c r="D224"/>
      <c r="J224"/>
    </row>
    <row r="225" spans="4:10">
      <c r="D225"/>
      <c r="J225"/>
    </row>
    <row r="226" spans="4:10">
      <c r="D226"/>
      <c r="J226"/>
    </row>
    <row r="227" spans="4:10">
      <c r="D227"/>
      <c r="J227"/>
    </row>
    <row r="228" spans="4:10">
      <c r="D228"/>
      <c r="J228"/>
    </row>
    <row r="229" spans="4:10">
      <c r="D229"/>
      <c r="J229"/>
    </row>
    <row r="230" spans="4:10">
      <c r="D230"/>
      <c r="J230"/>
    </row>
    <row r="231" spans="4:10">
      <c r="D231"/>
      <c r="J231"/>
    </row>
    <row r="232" spans="4:10">
      <c r="D232"/>
      <c r="J232"/>
    </row>
    <row r="233" spans="4:10">
      <c r="D233"/>
      <c r="J233"/>
    </row>
    <row r="234" spans="4:10">
      <c r="D234"/>
      <c r="J234"/>
    </row>
    <row r="235" spans="4:10">
      <c r="D235"/>
      <c r="J235"/>
    </row>
    <row r="236" spans="4:10">
      <c r="D236"/>
      <c r="J236"/>
    </row>
    <row r="237" spans="4:10">
      <c r="D237"/>
      <c r="J237"/>
    </row>
    <row r="238" spans="4:10">
      <c r="D238"/>
      <c r="J238"/>
    </row>
    <row r="239" spans="4:10">
      <c r="D239"/>
      <c r="J239"/>
    </row>
    <row r="240" spans="4:10">
      <c r="D240"/>
      <c r="J240"/>
    </row>
    <row r="241" spans="4:10">
      <c r="D241"/>
      <c r="J241"/>
    </row>
    <row r="242" spans="4:10">
      <c r="D242"/>
      <c r="J242"/>
    </row>
    <row r="243" spans="4:10">
      <c r="D243"/>
      <c r="J243"/>
    </row>
    <row r="244" spans="4:10">
      <c r="D244"/>
      <c r="J244"/>
    </row>
    <row r="245" spans="4:10">
      <c r="D245"/>
      <c r="J245"/>
    </row>
    <row r="246" spans="4:10">
      <c r="D246"/>
      <c r="J246"/>
    </row>
    <row r="247" spans="4:10">
      <c r="D247"/>
      <c r="J247"/>
    </row>
    <row r="248" spans="4:10">
      <c r="D248"/>
      <c r="J248"/>
    </row>
    <row r="249" spans="4:10">
      <c r="D249"/>
      <c r="J249"/>
    </row>
    <row r="250" spans="4:10">
      <c r="D250"/>
      <c r="J250"/>
    </row>
    <row r="251" spans="4:10">
      <c r="D251"/>
      <c r="J251"/>
    </row>
    <row r="252" spans="4:10">
      <c r="D252"/>
      <c r="J252"/>
    </row>
    <row r="253" spans="4:10">
      <c r="D253"/>
      <c r="J253"/>
    </row>
    <row r="254" spans="4:10">
      <c r="D254"/>
      <c r="J254"/>
    </row>
    <row r="255" spans="4:10">
      <c r="D255"/>
      <c r="J255"/>
    </row>
    <row r="256" spans="4:10">
      <c r="D256"/>
      <c r="J256"/>
    </row>
    <row r="257" spans="4:10">
      <c r="D257"/>
      <c r="J257"/>
    </row>
    <row r="258" spans="4:10">
      <c r="D258"/>
      <c r="J258"/>
    </row>
    <row r="259" spans="4:10">
      <c r="D259"/>
      <c r="J259"/>
    </row>
    <row r="260" spans="4:10">
      <c r="D260"/>
      <c r="J260"/>
    </row>
    <row r="261" spans="4:10">
      <c r="D261"/>
      <c r="J261"/>
    </row>
    <row r="262" spans="4:10">
      <c r="D262"/>
      <c r="J262"/>
    </row>
    <row r="263" spans="4:10">
      <c r="D263"/>
      <c r="J263"/>
    </row>
    <row r="264" spans="4:10">
      <c r="D264"/>
      <c r="J264"/>
    </row>
    <row r="265" spans="4:10">
      <c r="D265"/>
      <c r="J265"/>
    </row>
    <row r="266" spans="4:10">
      <c r="D266"/>
      <c r="J266"/>
    </row>
    <row r="267" spans="4:10">
      <c r="D267"/>
      <c r="J267"/>
    </row>
    <row r="268" spans="4:10">
      <c r="D268"/>
      <c r="J268"/>
    </row>
    <row r="269" spans="4:10">
      <c r="D269"/>
      <c r="J269"/>
    </row>
    <row r="270" spans="4:10">
      <c r="D270"/>
      <c r="J270"/>
    </row>
    <row r="271" spans="4:10">
      <c r="D271"/>
      <c r="J271"/>
    </row>
    <row r="272" spans="4:10">
      <c r="D272"/>
      <c r="J272"/>
    </row>
    <row r="273" spans="4:10">
      <c r="D273"/>
      <c r="J273"/>
    </row>
    <row r="274" spans="4:10">
      <c r="D274"/>
      <c r="J274"/>
    </row>
    <row r="275" spans="4:10">
      <c r="D275"/>
      <c r="J275"/>
    </row>
    <row r="276" spans="4:10">
      <c r="D276"/>
      <c r="J276"/>
    </row>
    <row r="277" spans="4:10">
      <c r="D277"/>
      <c r="J277"/>
    </row>
    <row r="278" spans="4:10">
      <c r="D278"/>
      <c r="J278"/>
    </row>
    <row r="279" spans="4:10">
      <c r="D279"/>
      <c r="J279"/>
    </row>
    <row r="280" spans="4:10">
      <c r="D280"/>
      <c r="J280"/>
    </row>
    <row r="281" spans="4:10">
      <c r="D281"/>
      <c r="J281"/>
    </row>
    <row r="282" spans="4:10">
      <c r="D282"/>
      <c r="J282"/>
    </row>
    <row r="283" spans="4:10">
      <c r="D283"/>
      <c r="J283"/>
    </row>
    <row r="284" spans="4:10">
      <c r="D284"/>
      <c r="J284"/>
    </row>
    <row r="285" spans="4:10">
      <c r="D285"/>
      <c r="J285"/>
    </row>
    <row r="286" spans="4:10">
      <c r="D286"/>
      <c r="J286"/>
    </row>
    <row r="287" spans="4:10">
      <c r="D287"/>
      <c r="J287"/>
    </row>
    <row r="288" spans="4:10">
      <c r="D288"/>
      <c r="J288"/>
    </row>
    <row r="289" spans="4:10">
      <c r="D289"/>
      <c r="J289"/>
    </row>
    <row r="290" spans="4:10">
      <c r="D290"/>
      <c r="J290"/>
    </row>
    <row r="291" spans="4:10">
      <c r="D291"/>
      <c r="J291"/>
    </row>
    <row r="292" spans="4:10">
      <c r="D292"/>
      <c r="J292"/>
    </row>
    <row r="293" spans="4:10">
      <c r="D293"/>
      <c r="J293"/>
    </row>
    <row r="294" spans="4:10">
      <c r="D294"/>
      <c r="J294"/>
    </row>
    <row r="295" spans="4:10">
      <c r="D295"/>
      <c r="J295"/>
    </row>
    <row r="296" spans="4:10">
      <c r="D296"/>
      <c r="J296"/>
    </row>
    <row r="297" spans="4:10">
      <c r="D297"/>
      <c r="J297"/>
    </row>
    <row r="298" spans="4:10">
      <c r="D298"/>
      <c r="J298"/>
    </row>
    <row r="299" spans="4:10">
      <c r="D299"/>
      <c r="J299"/>
    </row>
    <row r="300" spans="4:10">
      <c r="D300"/>
      <c r="J300"/>
    </row>
    <row r="301" spans="4:10">
      <c r="D301"/>
      <c r="J301"/>
    </row>
    <row r="302" spans="4:10">
      <c r="D302"/>
      <c r="J302"/>
    </row>
    <row r="303" spans="4:10">
      <c r="D303"/>
      <c r="J303"/>
    </row>
    <row r="304" spans="4:10">
      <c r="D304"/>
      <c r="J304"/>
    </row>
    <row r="305" spans="4:10">
      <c r="D305"/>
      <c r="J305"/>
    </row>
    <row r="306" spans="4:10">
      <c r="D306"/>
      <c r="J306"/>
    </row>
    <row r="307" spans="4:10">
      <c r="D307"/>
      <c r="J307"/>
    </row>
    <row r="308" spans="4:10">
      <c r="D308"/>
      <c r="J308"/>
    </row>
    <row r="309" spans="4:10">
      <c r="D309"/>
      <c r="J309"/>
    </row>
    <row r="310" spans="4:10">
      <c r="D310"/>
      <c r="J310"/>
    </row>
    <row r="311" spans="4:10">
      <c r="D311"/>
      <c r="J311"/>
    </row>
    <row r="312" spans="4:10">
      <c r="D312"/>
      <c r="J312"/>
    </row>
    <row r="313" spans="4:10">
      <c r="D313"/>
      <c r="J313"/>
    </row>
  </sheetData>
  <mergeCells count="1">
    <mergeCell ref="E4:N4"/>
  </mergeCells>
  <phoneticPr fontId="11" type="noConversion"/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4"/>
  <sheetViews>
    <sheetView topLeftCell="A27" zoomScaleNormal="100" workbookViewId="0">
      <pane xSplit="5" topLeftCell="G1" activePane="topRight" state="frozen"/>
      <selection activeCell="C104" sqref="C104"/>
      <selection pane="topRight" activeCell="A30" sqref="A30:XFD30"/>
    </sheetView>
  </sheetViews>
  <sheetFormatPr defaultColWidth="8.85546875" defaultRowHeight="12.75"/>
  <cols>
    <col min="1" max="1" width="9.140625" style="51" customWidth="1"/>
    <col min="2" max="2" width="6.7109375" style="51" customWidth="1"/>
    <col min="3" max="3" width="9.85546875" style="51" customWidth="1"/>
    <col min="4" max="5" width="9.140625" style="51" customWidth="1"/>
    <col min="6" max="6" width="9.140625" style="8" customWidth="1"/>
    <col min="7" max="7" width="5.85546875" style="51" customWidth="1"/>
    <col min="8" max="8" width="12.28515625" style="51" customWidth="1"/>
    <col min="9" max="9" width="8.85546875" style="51"/>
    <col min="10" max="10" width="9.140625" style="51" customWidth="1"/>
    <col min="11" max="11" width="13.28515625" style="67" customWidth="1"/>
    <col min="12" max="45" width="8.42578125" style="51" customWidth="1"/>
    <col min="46" max="47" width="12.140625" style="51" customWidth="1"/>
    <col min="48" max="48" width="9.140625" style="51" customWidth="1"/>
    <col min="49" max="49" width="10" style="51" customWidth="1"/>
    <col min="50" max="50" width="8.42578125" style="51" customWidth="1"/>
    <col min="51" max="52" width="12.140625" style="51" customWidth="1"/>
    <col min="53" max="53" width="9.140625" style="51" customWidth="1"/>
    <col min="54" max="54" width="10" style="51" customWidth="1"/>
    <col min="55" max="55" width="8.42578125" style="51" customWidth="1"/>
    <col min="56" max="57" width="12.140625" style="51" customWidth="1"/>
    <col min="58" max="58" width="9.140625" style="51" customWidth="1"/>
    <col min="59" max="59" width="10" style="51" customWidth="1"/>
    <col min="60" max="60" width="8.42578125" style="51" customWidth="1"/>
    <col min="61" max="62" width="12.140625" style="51" customWidth="1"/>
    <col min="63" max="63" width="9.140625" style="51" customWidth="1"/>
    <col min="64" max="64" width="10" style="51" customWidth="1"/>
    <col min="65" max="65" width="8.42578125" style="51" customWidth="1"/>
    <col min="66" max="67" width="12.140625" style="51" customWidth="1"/>
    <col min="68" max="68" width="9.140625" style="51" customWidth="1"/>
    <col min="69" max="69" width="10" style="51" customWidth="1"/>
    <col min="70" max="70" width="8.42578125" style="51" customWidth="1"/>
    <col min="71" max="72" width="12.140625" style="51" customWidth="1"/>
    <col min="73" max="73" width="9.140625" style="51" customWidth="1"/>
    <col min="74" max="74" width="10" style="51" customWidth="1"/>
    <col min="75" max="75" width="8.42578125" style="51" customWidth="1"/>
    <col min="76" max="77" width="12.140625" style="51" customWidth="1"/>
    <col min="78" max="78" width="9.140625" style="51" customWidth="1"/>
    <col min="79" max="79" width="10" style="51" customWidth="1"/>
    <col min="80" max="80" width="8.42578125" style="51" customWidth="1"/>
    <col min="81" max="82" width="12.140625" style="51" customWidth="1"/>
    <col min="83" max="83" width="9.140625" style="51" customWidth="1"/>
    <col min="84" max="84" width="10" style="51" customWidth="1"/>
    <col min="85" max="85" width="8.42578125" style="51" customWidth="1"/>
    <col min="86" max="87" width="12.140625" style="51" customWidth="1"/>
    <col min="88" max="88" width="9.140625" style="51" customWidth="1"/>
    <col min="89" max="89" width="10" style="51" customWidth="1"/>
    <col min="90" max="90" width="8.42578125" style="51" customWidth="1"/>
    <col min="91" max="92" width="12.140625" style="51" customWidth="1"/>
    <col min="93" max="93" width="9.140625" style="51" customWidth="1"/>
    <col min="94" max="94" width="10" style="51" customWidth="1"/>
    <col min="95" max="95" width="8.42578125" style="51" customWidth="1"/>
    <col min="96" max="97" width="12.140625" style="51" customWidth="1"/>
    <col min="98" max="98" width="9.140625" style="51" customWidth="1"/>
    <col min="99" max="99" width="10" style="51" customWidth="1"/>
    <col min="100" max="100" width="8.42578125" style="51" customWidth="1"/>
    <col min="101" max="102" width="12.140625" style="51" customWidth="1"/>
    <col min="103" max="103" width="9.140625" style="51" customWidth="1"/>
    <col min="104" max="104" width="10" style="51" customWidth="1"/>
    <col min="105" max="109" width="8.42578125" style="51" customWidth="1"/>
    <col min="110" max="110" width="8.85546875" style="51"/>
    <col min="111" max="114" width="8.42578125" style="51" customWidth="1"/>
    <col min="115" max="115" width="9.140625" style="51" customWidth="1"/>
    <col min="116" max="116" width="6.7109375" style="51" customWidth="1"/>
    <col min="117" max="120" width="9.140625" style="51" customWidth="1"/>
    <col min="121" max="121" width="8.85546875" style="51"/>
    <col min="122" max="122" width="12.140625" style="51" customWidth="1"/>
    <col min="123" max="123" width="2.7109375" style="51" customWidth="1"/>
    <col min="124" max="124" width="9.140625" style="51" customWidth="1"/>
    <col min="125" max="125" width="6.7109375" style="51" customWidth="1"/>
    <col min="126" max="129" width="9.140625" style="51" customWidth="1"/>
    <col min="130" max="130" width="10" style="51" customWidth="1"/>
    <col min="131" max="131" width="12.140625" style="51" customWidth="1"/>
    <col min="132" max="132" width="8.85546875" style="51"/>
    <col min="133" max="133" width="9.140625" style="51" customWidth="1"/>
    <col min="134" max="134" width="6.7109375" style="51" customWidth="1"/>
    <col min="135" max="138" width="9.140625" style="51" customWidth="1"/>
    <col min="139" max="139" width="8.85546875" style="51"/>
    <col min="140" max="140" width="12.140625" style="51" customWidth="1"/>
    <col min="141" max="141" width="2.7109375" style="51" customWidth="1"/>
    <col min="142" max="142" width="9.140625" style="51" customWidth="1"/>
    <col min="143" max="143" width="6.7109375" style="51" customWidth="1"/>
    <col min="144" max="147" width="9.140625" style="51" customWidth="1"/>
    <col min="148" max="148" width="10" style="51" customWidth="1"/>
    <col min="149" max="149" width="12.140625" style="51" customWidth="1"/>
    <col min="150" max="150" width="8.85546875" style="51"/>
    <col min="151" max="151" width="9.140625" style="51" customWidth="1"/>
    <col min="152" max="152" width="6.7109375" style="51" customWidth="1"/>
    <col min="153" max="156" width="9.140625" style="51" customWidth="1"/>
    <col min="157" max="157" width="8.85546875" style="51"/>
    <col min="158" max="158" width="12.140625" style="51" customWidth="1"/>
    <col min="159" max="159" width="2.7109375" style="51" customWidth="1"/>
    <col min="160" max="160" width="9.140625" style="51" customWidth="1"/>
    <col min="161" max="161" width="6.7109375" style="51" customWidth="1"/>
    <col min="162" max="165" width="9.140625" style="51" customWidth="1"/>
    <col min="166" max="166" width="10" style="51" customWidth="1"/>
    <col min="167" max="167" width="12.140625" style="51" customWidth="1"/>
    <col min="168" max="16384" width="8.85546875" style="51"/>
  </cols>
  <sheetData>
    <row r="1" spans="1:11">
      <c r="A1" s="66" t="s">
        <v>47</v>
      </c>
      <c r="B1" s="52"/>
      <c r="D1" s="17"/>
    </row>
    <row r="2" spans="1:11" s="66" customFormat="1">
      <c r="B2" s="67"/>
      <c r="D2" s="17"/>
      <c r="F2" s="8"/>
      <c r="I2" s="51" t="s">
        <v>16</v>
      </c>
      <c r="K2" s="67"/>
    </row>
    <row r="3" spans="1:11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68" t="s">
        <v>17</v>
      </c>
      <c r="J3" s="34"/>
      <c r="K3" s="67" t="s">
        <v>28</v>
      </c>
    </row>
    <row r="4" spans="1:11">
      <c r="A4" s="52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6"/>
      <c r="J4" s="33"/>
      <c r="K4" s="71" t="s">
        <v>29</v>
      </c>
    </row>
    <row r="5" spans="1:11">
      <c r="A5" s="52">
        <v>0</v>
      </c>
      <c r="B5" s="25"/>
      <c r="C5" s="63">
        <v>100000</v>
      </c>
      <c r="D5" s="28">
        <f t="shared" ref="D5:D68" si="0">C5-C6</f>
        <v>588</v>
      </c>
      <c r="E5" s="40">
        <f>SUMPRODUCT(D5:D$119*$A5:$A$119)/C5+0.5-$A5</f>
        <v>79.706914678580944</v>
      </c>
      <c r="F5" s="33">
        <f t="shared" ref="F5:F68" si="1">D5/C5</f>
        <v>5.8799999999999998E-3</v>
      </c>
      <c r="G5" s="50"/>
      <c r="H5" s="40">
        <f>'HRQOL scores'!D$6</f>
        <v>0.91844928389840597</v>
      </c>
      <c r="I5" s="37">
        <f t="shared" ref="I5:I36" si="2">(D5*0.5+C6)</f>
        <v>99706</v>
      </c>
      <c r="J5" s="37">
        <f t="shared" ref="J5:J36" si="3">I5*H5</f>
        <v>91574.904300374459</v>
      </c>
      <c r="K5" s="40">
        <f>SUM(J5:J$119)/C5</f>
        <v>65.992975266023208</v>
      </c>
    </row>
    <row r="6" spans="1:11">
      <c r="A6" s="52">
        <v>1</v>
      </c>
      <c r="B6" s="25"/>
      <c r="C6" s="63">
        <v>99412</v>
      </c>
      <c r="D6" s="28">
        <f t="shared" si="0"/>
        <v>44</v>
      </c>
      <c r="E6" s="40">
        <f>SUMPRODUCT(D6:D$119*$A6:$A$119)/C6+0.5-$A6</f>
        <v>79.175406066250488</v>
      </c>
      <c r="F6" s="33">
        <f t="shared" si="1"/>
        <v>4.4260250271596993E-4</v>
      </c>
      <c r="G6" s="32"/>
      <c r="H6" s="40">
        <f>'HRQOL scores'!D$6</f>
        <v>0.91844928389840597</v>
      </c>
      <c r="I6" s="37">
        <f t="shared" si="2"/>
        <v>99390</v>
      </c>
      <c r="J6" s="37">
        <f t="shared" si="3"/>
        <v>91284.674326662571</v>
      </c>
      <c r="K6" s="40">
        <f>SUM(J6:J$119)/C6</f>
        <v>65.462143627549452</v>
      </c>
    </row>
    <row r="7" spans="1:11">
      <c r="A7" s="52">
        <v>2</v>
      </c>
      <c r="B7" s="25"/>
      <c r="C7" s="63">
        <v>99368</v>
      </c>
      <c r="D7" s="28">
        <f t="shared" si="0"/>
        <v>34</v>
      </c>
      <c r="E7" s="40">
        <f>SUMPRODUCT(D7:D$119*$A7:$A$119)/C7+0.5-$A7</f>
        <v>78.210243416976226</v>
      </c>
      <c r="F7" s="33">
        <f t="shared" si="1"/>
        <v>3.4216246679011353E-4</v>
      </c>
      <c r="G7" s="32"/>
      <c r="H7" s="40">
        <f>'HRQOL scores'!D$6</f>
        <v>0.91844928389840597</v>
      </c>
      <c r="I7" s="37">
        <f t="shared" si="2"/>
        <v>99351</v>
      </c>
      <c r="J7" s="37">
        <f t="shared" si="3"/>
        <v>91248.854804590534</v>
      </c>
      <c r="K7" s="40">
        <f>SUM(J7:J$119)/C7</f>
        <v>64.572477537791684</v>
      </c>
    </row>
    <row r="8" spans="1:11">
      <c r="A8" s="52">
        <v>3</v>
      </c>
      <c r="B8" s="25"/>
      <c r="C8" s="63">
        <v>99334</v>
      </c>
      <c r="D8" s="28">
        <f t="shared" si="0"/>
        <v>27</v>
      </c>
      <c r="E8" s="40">
        <f>SUMPRODUCT(D8:D$119*$A8:$A$119)/C8+0.5-$A8</f>
        <v>77.236842046611372</v>
      </c>
      <c r="F8" s="33">
        <f t="shared" si="1"/>
        <v>2.7181025630700463E-4</v>
      </c>
      <c r="G8" s="32"/>
      <c r="H8" s="40">
        <f>'HRQOL scores'!D$6</f>
        <v>0.91844928389840597</v>
      </c>
      <c r="I8" s="37">
        <f t="shared" si="2"/>
        <v>99320.5</v>
      </c>
      <c r="J8" s="37">
        <f t="shared" si="3"/>
        <v>91220.842101431626</v>
      </c>
      <c r="K8" s="40">
        <f>SUM(J8:J$119)/C8</f>
        <v>63.675972911296164</v>
      </c>
    </row>
    <row r="9" spans="1:11">
      <c r="A9" s="52">
        <v>4</v>
      </c>
      <c r="B9" s="25"/>
      <c r="C9" s="63">
        <v>99307</v>
      </c>
      <c r="D9" s="28">
        <f t="shared" si="0"/>
        <v>22</v>
      </c>
      <c r="E9" s="40">
        <f>SUMPRODUCT(D9:D$119*$A9:$A$119)/C9+0.5-$A9</f>
        <v>76.257705578238131</v>
      </c>
      <c r="F9" s="33">
        <f t="shared" si="1"/>
        <v>2.2153523920770944E-4</v>
      </c>
      <c r="G9" s="32"/>
      <c r="H9" s="40">
        <f>'HRQOL scores'!D$6</f>
        <v>0.91844928389840597</v>
      </c>
      <c r="I9" s="37">
        <f t="shared" si="2"/>
        <v>99296</v>
      </c>
      <c r="J9" s="37">
        <f t="shared" si="3"/>
        <v>91198.34009397612</v>
      </c>
      <c r="K9" s="40">
        <f>SUM(J9:J$119)/C9</f>
        <v>62.774711259722494</v>
      </c>
    </row>
    <row r="10" spans="1:11">
      <c r="A10" s="52">
        <v>5</v>
      </c>
      <c r="B10" s="25"/>
      <c r="C10" s="63">
        <v>99285</v>
      </c>
      <c r="D10" s="28">
        <f t="shared" si="0"/>
        <v>18</v>
      </c>
      <c r="E10" s="40">
        <f>SUMPRODUCT(D10:D$119*$A10:$A$119)/C10+0.5-$A10</f>
        <v>75.274492298515327</v>
      </c>
      <c r="F10" s="33">
        <f t="shared" si="1"/>
        <v>1.8129626831847712E-4</v>
      </c>
      <c r="G10" s="32"/>
      <c r="H10" s="40">
        <f>'HRQOL scores'!D$7</f>
        <v>0.90893812810163321</v>
      </c>
      <c r="I10" s="37">
        <f t="shared" si="2"/>
        <v>99276</v>
      </c>
      <c r="J10" s="37">
        <f t="shared" si="3"/>
        <v>90235.741605417745</v>
      </c>
      <c r="K10" s="40">
        <f>SUM(J10:J$119)/C10</f>
        <v>61.870070111046836</v>
      </c>
    </row>
    <row r="11" spans="1:11">
      <c r="A11" s="52">
        <v>6</v>
      </c>
      <c r="B11" s="25"/>
      <c r="C11" s="63">
        <v>99267</v>
      </c>
      <c r="D11" s="28">
        <f t="shared" si="0"/>
        <v>16</v>
      </c>
      <c r="E11" s="40">
        <f>SUMPRODUCT(D11:D$119*$A11:$A$119)/C11+0.5-$A11</f>
        <v>74.288051093093316</v>
      </c>
      <c r="F11" s="33">
        <f t="shared" si="1"/>
        <v>1.6118146010255169E-4</v>
      </c>
      <c r="G11" s="32"/>
      <c r="H11" s="40">
        <f>'HRQOL scores'!D$7</f>
        <v>0.90893812810163321</v>
      </c>
      <c r="I11" s="37">
        <f t="shared" si="2"/>
        <v>99259</v>
      </c>
      <c r="J11" s="37">
        <f t="shared" si="3"/>
        <v>90220.289657240006</v>
      </c>
      <c r="K11" s="40">
        <f>SUM(J11:J$119)/C11</f>
        <v>60.972268421226268</v>
      </c>
    </row>
    <row r="12" spans="1:11">
      <c r="A12" s="52">
        <v>7</v>
      </c>
      <c r="B12" s="25"/>
      <c r="C12" s="63">
        <v>99251</v>
      </c>
      <c r="D12" s="28">
        <f t="shared" si="0"/>
        <v>15</v>
      </c>
      <c r="E12" s="40">
        <f>SUMPRODUCT(D12:D$119*$A12:$A$119)/C12+0.5-$A12</f>
        <v>73.299946276189601</v>
      </c>
      <c r="F12" s="33">
        <f t="shared" si="1"/>
        <v>1.5113197851910812E-4</v>
      </c>
      <c r="G12" s="32"/>
      <c r="H12" s="40">
        <f>'HRQOL scores'!D$7</f>
        <v>0.90893812810163321</v>
      </c>
      <c r="I12" s="37">
        <f t="shared" si="2"/>
        <v>99243.5</v>
      </c>
      <c r="J12" s="37">
        <f t="shared" si="3"/>
        <v>90206.201116254437</v>
      </c>
      <c r="K12" s="40">
        <f>SUM(J12:J$119)/C12</f>
        <v>60.073086212860602</v>
      </c>
    </row>
    <row r="13" spans="1:11">
      <c r="A13" s="52">
        <v>8</v>
      </c>
      <c r="B13" s="25"/>
      <c r="C13" s="63">
        <v>99236</v>
      </c>
      <c r="D13" s="28">
        <f t="shared" si="0"/>
        <v>14</v>
      </c>
      <c r="E13" s="40">
        <f>SUMPRODUCT(D13:D$119*$A13:$A$119)/C13+0.5-$A13</f>
        <v>72.310950339172209</v>
      </c>
      <c r="F13" s="33">
        <f t="shared" si="1"/>
        <v>1.4107783465677778E-4</v>
      </c>
      <c r="G13" s="32"/>
      <c r="H13" s="40">
        <f>'HRQOL scores'!D$7</f>
        <v>0.90893812810163321</v>
      </c>
      <c r="I13" s="37">
        <f t="shared" si="2"/>
        <v>99229</v>
      </c>
      <c r="J13" s="37">
        <f t="shared" si="3"/>
        <v>90193.021513396961</v>
      </c>
      <c r="K13" s="40">
        <f>SUM(J13:J$119)/C13</f>
        <v>59.173159726272466</v>
      </c>
    </row>
    <row r="14" spans="1:11">
      <c r="A14" s="52">
        <v>9</v>
      </c>
      <c r="B14" s="25"/>
      <c r="C14" s="64">
        <v>99222</v>
      </c>
      <c r="D14" s="28">
        <f t="shared" si="0"/>
        <v>12</v>
      </c>
      <c r="E14" s="40">
        <f>SUMPRODUCT(D14:D$119*$A14:$A$119)/C14+0.5-$A14</f>
        <v>71.321082702002514</v>
      </c>
      <c r="F14" s="33">
        <f t="shared" si="1"/>
        <v>1.2094092036040394E-4</v>
      </c>
      <c r="G14" s="32"/>
      <c r="H14" s="40">
        <f>'HRQOL scores'!D$7</f>
        <v>0.90893812810163321</v>
      </c>
      <c r="I14" s="37">
        <f t="shared" si="2"/>
        <v>99216</v>
      </c>
      <c r="J14" s="37">
        <f t="shared" si="3"/>
        <v>90181.205317731641</v>
      </c>
      <c r="K14" s="40">
        <f>SUM(J14:J$119)/C14</f>
        <v>58.272506672743724</v>
      </c>
    </row>
    <row r="15" spans="1:11">
      <c r="A15" s="52">
        <v>10</v>
      </c>
      <c r="B15" s="25"/>
      <c r="C15" s="63">
        <v>99210</v>
      </c>
      <c r="D15" s="28">
        <f t="shared" si="0"/>
        <v>12</v>
      </c>
      <c r="E15" s="40">
        <f>SUMPRODUCT(D15:D$119*$A15:$A$119)/C15+0.5-$A15</f>
        <v>70.329648904929883</v>
      </c>
      <c r="F15" s="33">
        <f t="shared" si="1"/>
        <v>1.2095554883580284E-4</v>
      </c>
      <c r="G15" s="32"/>
      <c r="H15" s="40">
        <f>'HRQOL scores'!D$7</f>
        <v>0.90893812810163321</v>
      </c>
      <c r="I15" s="37">
        <f t="shared" si="2"/>
        <v>99204</v>
      </c>
      <c r="J15" s="37">
        <f t="shared" si="3"/>
        <v>90170.298060194415</v>
      </c>
      <c r="K15" s="40">
        <f>SUM(J15:J$119)/C15</f>
        <v>57.370561957113658</v>
      </c>
    </row>
    <row r="16" spans="1:11">
      <c r="A16" s="52">
        <v>11</v>
      </c>
      <c r="B16" s="25"/>
      <c r="C16" s="63">
        <v>99198</v>
      </c>
      <c r="D16" s="28">
        <f t="shared" si="0"/>
        <v>12</v>
      </c>
      <c r="E16" s="40">
        <f>SUMPRODUCT(D16:D$119*$A16:$A$119)/C16+0.5-$A16</f>
        <v>69.338096210186634</v>
      </c>
      <c r="F16" s="33">
        <f t="shared" si="1"/>
        <v>1.2097018085042038E-4</v>
      </c>
      <c r="G16" s="32"/>
      <c r="H16" s="40">
        <f>'HRQOL scores'!D$7</f>
        <v>0.90893812810163321</v>
      </c>
      <c r="I16" s="37">
        <f t="shared" si="2"/>
        <v>99192</v>
      </c>
      <c r="J16" s="37">
        <f t="shared" si="3"/>
        <v>90159.390802657203</v>
      </c>
      <c r="K16" s="40">
        <f>SUM(J16:J$119)/C16</f>
        <v>56.468508979062591</v>
      </c>
    </row>
    <row r="17" spans="1:11">
      <c r="A17" s="52">
        <v>12</v>
      </c>
      <c r="B17" s="25"/>
      <c r="C17" s="63">
        <v>99186</v>
      </c>
      <c r="D17" s="28">
        <f t="shared" si="0"/>
        <v>15</v>
      </c>
      <c r="E17" s="40">
        <f>SUMPRODUCT(D17:D$119*$A17:$A$119)/C17+0.5-$A17</f>
        <v>68.346424574618325</v>
      </c>
      <c r="F17" s="33">
        <f t="shared" si="1"/>
        <v>1.5123102050692639E-4</v>
      </c>
      <c r="G17" s="32"/>
      <c r="H17" s="40">
        <f>'HRQOL scores'!D$7</f>
        <v>0.90893812810163321</v>
      </c>
      <c r="I17" s="37">
        <f t="shared" si="2"/>
        <v>99178.5</v>
      </c>
      <c r="J17" s="37">
        <f t="shared" si="3"/>
        <v>90147.120137927835</v>
      </c>
      <c r="K17" s="40">
        <f>SUM(J17:J$119)/C17</f>
        <v>55.566347699296209</v>
      </c>
    </row>
    <row r="18" spans="1:11">
      <c r="A18" s="52">
        <v>13</v>
      </c>
      <c r="B18" s="25"/>
      <c r="C18" s="63">
        <v>99171</v>
      </c>
      <c r="D18" s="28">
        <f t="shared" si="0"/>
        <v>20</v>
      </c>
      <c r="E18" s="40">
        <f>SUMPRODUCT(D18:D$119*$A18:$A$119)/C18+0.5-$A18</f>
        <v>67.35668661058267</v>
      </c>
      <c r="F18" s="33">
        <f t="shared" si="1"/>
        <v>2.0167185971705438E-4</v>
      </c>
      <c r="G18" s="32"/>
      <c r="H18" s="40">
        <f>'HRQOL scores'!D$7</f>
        <v>0.90893812810163321</v>
      </c>
      <c r="I18" s="37">
        <f t="shared" si="2"/>
        <v>99161</v>
      </c>
      <c r="J18" s="37">
        <f t="shared" si="3"/>
        <v>90131.21372068605</v>
      </c>
      <c r="K18" s="40">
        <f>SUM(J18:J$119)/C18</f>
        <v>54.665745457487226</v>
      </c>
    </row>
    <row r="19" spans="1:11">
      <c r="A19" s="52">
        <v>14</v>
      </c>
      <c r="B19" s="25"/>
      <c r="C19" s="63">
        <v>99151</v>
      </c>
      <c r="D19" s="28">
        <f t="shared" si="0"/>
        <v>26</v>
      </c>
      <c r="E19" s="40">
        <f>SUMPRODUCT(D19:D$119*$A19:$A$119)/C19+0.5-$A19</f>
        <v>66.370172442618767</v>
      </c>
      <c r="F19" s="33">
        <f t="shared" si="1"/>
        <v>2.6222630129802018E-4</v>
      </c>
      <c r="G19" s="32"/>
      <c r="H19" s="40">
        <f>'HRQOL scores'!D$7</f>
        <v>0.90893812810163321</v>
      </c>
      <c r="I19" s="37">
        <f t="shared" si="2"/>
        <v>99138</v>
      </c>
      <c r="J19" s="37">
        <f t="shared" si="3"/>
        <v>90110.30814373972</v>
      </c>
      <c r="K19" s="40">
        <f>SUM(J19:J$119)/C19</f>
        <v>53.76774242361428</v>
      </c>
    </row>
    <row r="20" spans="1:11">
      <c r="A20" s="52">
        <v>15</v>
      </c>
      <c r="B20" s="25"/>
      <c r="C20" s="63">
        <v>99125</v>
      </c>
      <c r="D20" s="28">
        <f t="shared" si="0"/>
        <v>34</v>
      </c>
      <c r="E20" s="40">
        <f>SUMPRODUCT(D20:D$119*$A20:$A$119)/C20+0.5-$A20</f>
        <v>65.387449864898798</v>
      </c>
      <c r="F20" s="33">
        <f t="shared" si="1"/>
        <v>3.430012610340479E-4</v>
      </c>
      <c r="G20" s="32"/>
      <c r="H20" s="40">
        <f>'HRQOL scores'!D$8</f>
        <v>0.86998790600050457</v>
      </c>
      <c r="I20" s="37">
        <f t="shared" si="2"/>
        <v>99108</v>
      </c>
      <c r="J20" s="37">
        <f t="shared" si="3"/>
        <v>86222.761387898005</v>
      </c>
      <c r="K20" s="40">
        <f>SUM(J20:J$119)/C20</f>
        <v>52.872788104918442</v>
      </c>
    </row>
    <row r="21" spans="1:11">
      <c r="A21" s="52">
        <v>16</v>
      </c>
      <c r="B21" s="25"/>
      <c r="C21" s="63">
        <v>99091</v>
      </c>
      <c r="D21" s="28">
        <f t="shared" si="0"/>
        <v>41</v>
      </c>
      <c r="E21" s="40">
        <f>SUMPRODUCT(D21:D$119*$A21:$A$119)/C21+0.5-$A21</f>
        <v>64.409713978646835</v>
      </c>
      <c r="F21" s="33">
        <f t="shared" si="1"/>
        <v>4.1376108829257953E-4</v>
      </c>
      <c r="G21" s="32"/>
      <c r="H21" s="40">
        <f>'HRQOL scores'!D$8</f>
        <v>0.86998790600050457</v>
      </c>
      <c r="I21" s="37">
        <f t="shared" si="2"/>
        <v>99070.5</v>
      </c>
      <c r="J21" s="37">
        <f t="shared" si="3"/>
        <v>86190.136841422995</v>
      </c>
      <c r="K21" s="40">
        <f>SUM(J21:J$119)/C21</f>
        <v>52.020792599854104</v>
      </c>
    </row>
    <row r="22" spans="1:11">
      <c r="A22" s="52">
        <v>17</v>
      </c>
      <c r="B22" s="25"/>
      <c r="C22" s="63">
        <v>99050</v>
      </c>
      <c r="D22" s="28">
        <f t="shared" si="0"/>
        <v>45</v>
      </c>
      <c r="E22" s="40">
        <f>SUMPRODUCT(D22:D$119*$A22:$A$119)/C22+0.5-$A22</f>
        <v>63.436168277214477</v>
      </c>
      <c r="F22" s="33">
        <f t="shared" si="1"/>
        <v>4.5431600201918226E-4</v>
      </c>
      <c r="G22" s="32"/>
      <c r="H22" s="40">
        <f>'HRQOL scores'!D$8</f>
        <v>0.86998790600050457</v>
      </c>
      <c r="I22" s="37">
        <f t="shared" si="2"/>
        <v>99027.5</v>
      </c>
      <c r="J22" s="37">
        <f t="shared" si="3"/>
        <v>86152.72736146496</v>
      </c>
      <c r="K22" s="40">
        <f>SUM(J22:J$119)/C22</f>
        <v>51.172157725095609</v>
      </c>
    </row>
    <row r="23" spans="1:11">
      <c r="A23" s="52">
        <v>18</v>
      </c>
      <c r="B23" s="25"/>
      <c r="C23" s="63">
        <v>99005</v>
      </c>
      <c r="D23" s="28">
        <f t="shared" si="0"/>
        <v>47</v>
      </c>
      <c r="E23" s="40">
        <f>SUMPRODUCT(D23:D$119*$A23:$A$119)/C23+0.5-$A23</f>
        <v>62.464774181688739</v>
      </c>
      <c r="F23" s="33">
        <f t="shared" si="1"/>
        <v>4.7472349881319125E-4</v>
      </c>
      <c r="G23" s="32"/>
      <c r="H23" s="40">
        <f>'HRQOL scores'!D$8</f>
        <v>0.86998790600050457</v>
      </c>
      <c r="I23" s="37">
        <f t="shared" si="2"/>
        <v>98981.5</v>
      </c>
      <c r="J23" s="37">
        <f t="shared" si="3"/>
        <v>86112.707917788939</v>
      </c>
      <c r="K23" s="40">
        <f>SUM(J23:J$119)/C23</f>
        <v>50.325231001558038</v>
      </c>
    </row>
    <row r="24" spans="1:11">
      <c r="A24" s="52">
        <v>19</v>
      </c>
      <c r="B24" s="25"/>
      <c r="C24" s="64">
        <v>98958</v>
      </c>
      <c r="D24" s="28">
        <f t="shared" si="0"/>
        <v>46</v>
      </c>
      <c r="E24" s="40">
        <f>SUMPRODUCT(D24:D$119*$A24:$A$119)/C24+0.5-$A24</f>
        <v>61.494204287254121</v>
      </c>
      <c r="F24" s="33">
        <f t="shared" si="1"/>
        <v>4.6484367105236563E-4</v>
      </c>
      <c r="G24" s="32"/>
      <c r="H24" s="40">
        <f>'HRQOL scores'!D$8</f>
        <v>0.86998790600050457</v>
      </c>
      <c r="I24" s="37">
        <f t="shared" si="2"/>
        <v>98935</v>
      </c>
      <c r="J24" s="37">
        <f t="shared" si="3"/>
        <v>86072.253480159925</v>
      </c>
      <c r="K24" s="40">
        <f>SUM(J24:J$119)/C24</f>
        <v>49.478938412169455</v>
      </c>
    </row>
    <row r="25" spans="1:11">
      <c r="A25" s="52">
        <v>20</v>
      </c>
      <c r="B25" s="25"/>
      <c r="C25" s="63">
        <v>98912</v>
      </c>
      <c r="D25" s="28">
        <f t="shared" si="0"/>
        <v>44</v>
      </c>
      <c r="E25" s="40">
        <f>SUMPRODUCT(D25:D$119*$A25:$A$119)/C25+0.5-$A25</f>
        <v>60.522570242822852</v>
      </c>
      <c r="F25" s="33">
        <f t="shared" si="1"/>
        <v>4.4483985765124553E-4</v>
      </c>
      <c r="G25" s="32"/>
      <c r="H25" s="40">
        <f>'HRQOL scores'!D$8</f>
        <v>0.86998790600050457</v>
      </c>
      <c r="I25" s="37">
        <f t="shared" si="2"/>
        <v>98890</v>
      </c>
      <c r="J25" s="37">
        <f t="shared" si="3"/>
        <v>86033.104024389904</v>
      </c>
      <c r="K25" s="40">
        <f>SUM(J25:J$119)/C25</f>
        <v>48.631758875680461</v>
      </c>
    </row>
    <row r="26" spans="1:11">
      <c r="A26" s="52">
        <v>21</v>
      </c>
      <c r="B26" s="25"/>
      <c r="C26" s="63">
        <v>98868</v>
      </c>
      <c r="D26" s="28">
        <f t="shared" si="0"/>
        <v>44</v>
      </c>
      <c r="E26" s="40">
        <f>SUMPRODUCT(D26:D$119*$A26:$A$119)/C26+0.5-$A26</f>
        <v>59.549282557127626</v>
      </c>
      <c r="F26" s="33">
        <f t="shared" si="1"/>
        <v>4.450378282153983E-4</v>
      </c>
      <c r="G26" s="32"/>
      <c r="H26" s="40">
        <f>'HRQOL scores'!D$8</f>
        <v>0.86998790600050457</v>
      </c>
      <c r="I26" s="37">
        <f t="shared" si="2"/>
        <v>98846</v>
      </c>
      <c r="J26" s="37">
        <f t="shared" si="3"/>
        <v>85994.824556525869</v>
      </c>
      <c r="K26" s="40">
        <f>SUM(J26:J$119)/C26</f>
        <v>47.783220353268163</v>
      </c>
    </row>
    <row r="27" spans="1:11">
      <c r="A27" s="52">
        <v>22</v>
      </c>
      <c r="B27" s="25"/>
      <c r="C27" s="63">
        <v>98824</v>
      </c>
      <c r="D27" s="28">
        <f t="shared" si="0"/>
        <v>44</v>
      </c>
      <c r="E27" s="40">
        <f>SUMPRODUCT(D27:D$119*$A27:$A$119)/C27+0.5-$A27</f>
        <v>58.575573422023936</v>
      </c>
      <c r="F27" s="33">
        <f t="shared" si="1"/>
        <v>4.4523597506678539E-4</v>
      </c>
      <c r="G27" s="32"/>
      <c r="H27" s="40">
        <f>'HRQOL scores'!D$8</f>
        <v>0.86998790600050457</v>
      </c>
      <c r="I27" s="37">
        <f t="shared" si="2"/>
        <v>98802</v>
      </c>
      <c r="J27" s="37">
        <f t="shared" si="3"/>
        <v>85956.545088661849</v>
      </c>
      <c r="K27" s="40">
        <f>SUM(J27:J$119)/C27</f>
        <v>46.934313581016653</v>
      </c>
    </row>
    <row r="28" spans="1:11">
      <c r="A28" s="52">
        <v>23</v>
      </c>
      <c r="B28" s="25"/>
      <c r="C28" s="64">
        <v>98780</v>
      </c>
      <c r="D28" s="28">
        <f t="shared" si="0"/>
        <v>45</v>
      </c>
      <c r="E28" s="40">
        <f>SUMPRODUCT(D28:D$119*$A28:$A$119)/C28+0.5-$A28</f>
        <v>57.601442274327738</v>
      </c>
      <c r="F28" s="33">
        <f t="shared" si="1"/>
        <v>4.5555780522372948E-4</v>
      </c>
      <c r="G28" s="32"/>
      <c r="H28" s="40">
        <f>'HRQOL scores'!D$8</f>
        <v>0.86998790600050457</v>
      </c>
      <c r="I28" s="37">
        <f t="shared" si="2"/>
        <v>98757.5</v>
      </c>
      <c r="J28" s="37">
        <f t="shared" si="3"/>
        <v>85917.830626844836</v>
      </c>
      <c r="K28" s="40">
        <f>SUM(J28:J$119)/C28</f>
        <v>46.085038066832638</v>
      </c>
    </row>
    <row r="29" spans="1:11">
      <c r="A29" s="52">
        <v>24</v>
      </c>
      <c r="B29" s="25"/>
      <c r="C29" s="63">
        <v>98735</v>
      </c>
      <c r="D29" s="28">
        <f t="shared" si="0"/>
        <v>47</v>
      </c>
      <c r="E29" s="40">
        <f>SUMPRODUCT(D29:D$119*$A29:$A$119)/C29+0.5-$A29</f>
        <v>56.627467137875058</v>
      </c>
      <c r="F29" s="33">
        <f t="shared" si="1"/>
        <v>4.7602167417835618E-4</v>
      </c>
      <c r="G29" s="32"/>
      <c r="H29" s="40">
        <f>'HRQOL scores'!D$8</f>
        <v>0.86998790600050457</v>
      </c>
      <c r="I29" s="37">
        <f t="shared" si="2"/>
        <v>98711.5</v>
      </c>
      <c r="J29" s="37">
        <f t="shared" si="3"/>
        <v>85877.8111831688</v>
      </c>
      <c r="K29" s="40">
        <f>SUM(J29:J$119)/C29</f>
        <v>45.235855872941535</v>
      </c>
    </row>
    <row r="30" spans="1:11">
      <c r="A30" s="52">
        <v>25</v>
      </c>
      <c r="B30" s="25"/>
      <c r="C30" s="63">
        <v>98688</v>
      </c>
      <c r="D30" s="28">
        <f t="shared" si="0"/>
        <v>49</v>
      </c>
      <c r="E30" s="40">
        <f>SUMPRODUCT(D30:D$119*$A30:$A$119)/C30+0.5-$A30</f>
        <v>55.654197753101627</v>
      </c>
      <c r="F30" s="33">
        <f t="shared" si="1"/>
        <v>4.9651426718547338E-4</v>
      </c>
      <c r="G30" s="32"/>
      <c r="H30" s="40">
        <f>'HRQOL scores'!D$9</f>
        <v>0.83791627307769512</v>
      </c>
      <c r="I30" s="37">
        <f t="shared" si="2"/>
        <v>98663.5</v>
      </c>
      <c r="J30" s="37">
        <f t="shared" si="3"/>
        <v>82671.752208801176</v>
      </c>
      <c r="K30" s="40">
        <f>SUM(J30:J$119)/C30</f>
        <v>44.387204304796057</v>
      </c>
    </row>
    <row r="31" spans="1:11">
      <c r="A31" s="52">
        <v>26</v>
      </c>
      <c r="B31" s="25"/>
      <c r="C31" s="63">
        <v>98639</v>
      </c>
      <c r="D31" s="28">
        <f t="shared" si="0"/>
        <v>51</v>
      </c>
      <c r="E31" s="40">
        <f>SUMPRODUCT(D31:D$119*$A31:$A$119)/C31+0.5-$A31</f>
        <v>54.68159620290244</v>
      </c>
      <c r="F31" s="33">
        <f t="shared" si="1"/>
        <v>5.1703687182554569E-4</v>
      </c>
      <c r="G31" s="32"/>
      <c r="H31" s="40">
        <f>'HRQOL scores'!D$9</f>
        <v>0.83791627307769512</v>
      </c>
      <c r="I31" s="37">
        <f t="shared" si="2"/>
        <v>98613.5</v>
      </c>
      <c r="J31" s="37">
        <f t="shared" si="3"/>
        <v>82629.85639514729</v>
      </c>
      <c r="K31" s="40">
        <f>SUM(J31:J$119)/C31</f>
        <v>43.571129737962799</v>
      </c>
    </row>
    <row r="32" spans="1:11">
      <c r="A32" s="52">
        <v>27</v>
      </c>
      <c r="B32" s="25"/>
      <c r="C32" s="63">
        <v>98588</v>
      </c>
      <c r="D32" s="28">
        <f t="shared" si="0"/>
        <v>54</v>
      </c>
      <c r="E32" s="40">
        <f>SUMPRODUCT(D32:D$119*$A32:$A$119)/C32+0.5-$A32</f>
        <v>53.709624577616893</v>
      </c>
      <c r="F32" s="33">
        <f t="shared" si="1"/>
        <v>5.4773400413843474E-4</v>
      </c>
      <c r="G32" s="32"/>
      <c r="H32" s="40">
        <f>'HRQOL scores'!D$9</f>
        <v>0.83791627307769512</v>
      </c>
      <c r="I32" s="37">
        <f t="shared" si="2"/>
        <v>98561</v>
      </c>
      <c r="J32" s="37">
        <f t="shared" si="3"/>
        <v>82585.865790810712</v>
      </c>
      <c r="K32" s="40">
        <f>SUM(J32:J$119)/C32</f>
        <v>42.755536270415917</v>
      </c>
    </row>
    <row r="33" spans="1:11">
      <c r="A33" s="52">
        <v>28</v>
      </c>
      <c r="B33" s="25"/>
      <c r="C33" s="63">
        <v>98534</v>
      </c>
      <c r="D33" s="28">
        <f t="shared" si="0"/>
        <v>56</v>
      </c>
      <c r="E33" s="40">
        <f>SUMPRODUCT(D33:D$119*$A33:$A$119)/C33+0.5-$A33</f>
        <v>52.738785270648648</v>
      </c>
      <c r="F33" s="33">
        <f t="shared" si="1"/>
        <v>5.6833174335762279E-4</v>
      </c>
      <c r="G33" s="32"/>
      <c r="H33" s="40">
        <f>'HRQOL scores'!D$9</f>
        <v>0.83791627307769512</v>
      </c>
      <c r="I33" s="37">
        <f t="shared" si="2"/>
        <v>98506</v>
      </c>
      <c r="J33" s="37">
        <f t="shared" si="3"/>
        <v>82539.780395791429</v>
      </c>
      <c r="K33" s="40">
        <f>SUM(J33:J$119)/C33</f>
        <v>41.940821889266175</v>
      </c>
    </row>
    <row r="34" spans="1:11">
      <c r="A34" s="52">
        <v>29</v>
      </c>
      <c r="B34" s="25"/>
      <c r="C34" s="64">
        <v>98478</v>
      </c>
      <c r="D34" s="28">
        <f t="shared" si="0"/>
        <v>59</v>
      </c>
      <c r="E34" s="40">
        <f>SUMPRODUCT(D34:D$119*$A34:$A$119)/C34+0.5-$A34</f>
        <v>51.768491113325751</v>
      </c>
      <c r="F34" s="33">
        <f t="shared" si="1"/>
        <v>5.9911858486159345E-4</v>
      </c>
      <c r="G34" s="32"/>
      <c r="H34" s="40">
        <f>'HRQOL scores'!D$9</f>
        <v>0.83791627307769512</v>
      </c>
      <c r="I34" s="37">
        <f t="shared" si="2"/>
        <v>98448.5</v>
      </c>
      <c r="J34" s="37">
        <f t="shared" si="3"/>
        <v>82491.600210089469</v>
      </c>
      <c r="K34" s="40">
        <f>SUM(J34:J$119)/C34</f>
        <v>41.126517228631386</v>
      </c>
    </row>
    <row r="35" spans="1:11">
      <c r="A35" s="52">
        <v>30</v>
      </c>
      <c r="B35" s="25"/>
      <c r="C35" s="63">
        <v>98419</v>
      </c>
      <c r="D35" s="28">
        <f t="shared" si="0"/>
        <v>62</v>
      </c>
      <c r="E35" s="40">
        <f>SUMPRODUCT(D35:D$119*$A35:$A$119)/C35+0.5-$A35</f>
        <v>50.799225432671477</v>
      </c>
      <c r="F35" s="33">
        <f t="shared" si="1"/>
        <v>6.299596622603359E-4</v>
      </c>
      <c r="G35" s="32"/>
      <c r="H35" s="40">
        <f>'HRQOL scores'!D$9</f>
        <v>0.83791627307769512</v>
      </c>
      <c r="I35" s="37">
        <f t="shared" si="2"/>
        <v>98388</v>
      </c>
      <c r="J35" s="37">
        <f t="shared" si="3"/>
        <v>82440.906275568268</v>
      </c>
      <c r="K35" s="40">
        <f>SUM(J35:J$119)/C35</f>
        <v>40.313004231206087</v>
      </c>
    </row>
    <row r="36" spans="1:11">
      <c r="A36" s="52">
        <v>31</v>
      </c>
      <c r="B36" s="25"/>
      <c r="C36" s="63">
        <v>98357</v>
      </c>
      <c r="D36" s="28">
        <f t="shared" si="0"/>
        <v>65</v>
      </c>
      <c r="E36" s="40">
        <f>SUMPRODUCT(D36:D$119*$A36:$A$119)/C36+0.5-$A36</f>
        <v>49.830931889525843</v>
      </c>
      <c r="F36" s="33">
        <f t="shared" si="1"/>
        <v>6.6085789521843892E-4</v>
      </c>
      <c r="G36" s="32"/>
      <c r="H36" s="40">
        <f>'HRQOL scores'!D$9</f>
        <v>0.83791627307769512</v>
      </c>
      <c r="I36" s="37">
        <f t="shared" si="2"/>
        <v>98324.5</v>
      </c>
      <c r="J36" s="37">
        <f t="shared" si="3"/>
        <v>82387.69859222784</v>
      </c>
      <c r="K36" s="40">
        <f>SUM(J36:J$119)/C36</f>
        <v>39.500235439831471</v>
      </c>
    </row>
    <row r="37" spans="1:11">
      <c r="A37" s="52">
        <v>32</v>
      </c>
      <c r="B37" s="25"/>
      <c r="C37" s="64">
        <v>98292</v>
      </c>
      <c r="D37" s="28">
        <f t="shared" si="0"/>
        <v>70</v>
      </c>
      <c r="E37" s="40">
        <f>SUMPRODUCT(D37:D$119*$A37:$A$119)/C37+0.5-$A37</f>
        <v>48.863554184044418</v>
      </c>
      <c r="F37" s="33">
        <f t="shared" si="1"/>
        <v>7.12163756969031E-4</v>
      </c>
      <c r="G37" s="32"/>
      <c r="H37" s="40">
        <f>'HRQOL scores'!D$9</f>
        <v>0.83791627307769512</v>
      </c>
      <c r="I37" s="37">
        <f t="shared" ref="I37:I68" si="4">(D37*0.5+C38)</f>
        <v>98257</v>
      </c>
      <c r="J37" s="37">
        <f t="shared" ref="J37:J68" si="5">I37*H37</f>
        <v>82331.139243795085</v>
      </c>
      <c r="K37" s="40">
        <f>SUM(J37:J$119)/C37</f>
        <v>38.688163416791561</v>
      </c>
    </row>
    <row r="38" spans="1:11">
      <c r="A38" s="52">
        <v>33</v>
      </c>
      <c r="B38" s="25"/>
      <c r="C38" s="63">
        <v>98222</v>
      </c>
      <c r="D38" s="28">
        <f t="shared" si="0"/>
        <v>75</v>
      </c>
      <c r="E38" s="40">
        <f>SUMPRODUCT(D38:D$119*$A38:$A$119)/C38+0.5-$A38</f>
        <v>47.898021500866335</v>
      </c>
      <c r="F38" s="33">
        <f t="shared" si="1"/>
        <v>7.6357638818187377E-4</v>
      </c>
      <c r="G38" s="32"/>
      <c r="H38" s="40">
        <f>'HRQOL scores'!D$9</f>
        <v>0.83791627307769512</v>
      </c>
      <c r="I38" s="37">
        <f t="shared" si="4"/>
        <v>98184.5</v>
      </c>
      <c r="J38" s="37">
        <f t="shared" si="5"/>
        <v>82270.390313996963</v>
      </c>
      <c r="K38" s="40">
        <f>SUM(J38:J$119)/C38</f>
        <v>37.877520507823917</v>
      </c>
    </row>
    <row r="39" spans="1:11">
      <c r="A39" s="52">
        <v>34</v>
      </c>
      <c r="B39" s="25"/>
      <c r="C39" s="63">
        <v>98147</v>
      </c>
      <c r="D39" s="28">
        <f t="shared" si="0"/>
        <v>80</v>
      </c>
      <c r="E39" s="40">
        <f>SUMPRODUCT(D39:D$119*$A39:$A$119)/C39+0.5-$A39</f>
        <v>46.934241167413106</v>
      </c>
      <c r="F39" s="33">
        <f t="shared" si="1"/>
        <v>8.1510387480004487E-4</v>
      </c>
      <c r="G39" s="32"/>
      <c r="H39" s="40">
        <f>'HRQOL scores'!D$9</f>
        <v>0.83791627307769512</v>
      </c>
      <c r="I39" s="37">
        <f t="shared" si="4"/>
        <v>98107</v>
      </c>
      <c r="J39" s="37">
        <f t="shared" si="5"/>
        <v>82205.451802833428</v>
      </c>
      <c r="K39" s="40">
        <f>SUM(J39:J$119)/C39</f>
        <v>37.068228565371172</v>
      </c>
    </row>
    <row r="40" spans="1:11">
      <c r="A40" s="52">
        <v>35</v>
      </c>
      <c r="B40" s="25"/>
      <c r="C40" s="63">
        <v>98067</v>
      </c>
      <c r="D40" s="28">
        <f t="shared" si="0"/>
        <v>87</v>
      </c>
      <c r="E40" s="40">
        <f>SUMPRODUCT(D40:D$119*$A40:$A$119)/C40+0.5-$A40</f>
        <v>45.972120773125454</v>
      </c>
      <c r="F40" s="33">
        <f t="shared" si="1"/>
        <v>8.8714858209183517E-4</v>
      </c>
      <c r="G40" s="32"/>
      <c r="H40" s="40">
        <f>'HRQOL scores'!D$10</f>
        <v>0.82948561352505457</v>
      </c>
      <c r="I40" s="37">
        <f t="shared" si="4"/>
        <v>98023.5</v>
      </c>
      <c r="J40" s="37">
        <f t="shared" si="5"/>
        <v>81309.083037373188</v>
      </c>
      <c r="K40" s="40">
        <f>SUM(J40:J$119)/C40</f>
        <v>36.260209624059577</v>
      </c>
    </row>
    <row r="41" spans="1:11">
      <c r="A41" s="52">
        <v>36</v>
      </c>
      <c r="B41" s="25"/>
      <c r="C41" s="63">
        <v>97980</v>
      </c>
      <c r="D41" s="28">
        <f t="shared" si="0"/>
        <v>95</v>
      </c>
      <c r="E41" s="40">
        <f>SUMPRODUCT(D41:D$119*$A41:$A$119)/C41+0.5-$A41</f>
        <v>45.012497120413286</v>
      </c>
      <c r="F41" s="33">
        <f t="shared" si="1"/>
        <v>9.6958562972035108E-4</v>
      </c>
      <c r="G41" s="32"/>
      <c r="H41" s="40">
        <f>'HRQOL scores'!D$10</f>
        <v>0.82948561352505457</v>
      </c>
      <c r="I41" s="37">
        <f t="shared" si="4"/>
        <v>97932.5</v>
      </c>
      <c r="J41" s="37">
        <f t="shared" si="5"/>
        <v>81233.599846542405</v>
      </c>
      <c r="K41" s="40">
        <f>SUM(J41:J$119)/C41</f>
        <v>35.462552502197155</v>
      </c>
    </row>
    <row r="42" spans="1:11">
      <c r="A42" s="52">
        <v>37</v>
      </c>
      <c r="B42" s="25"/>
      <c r="C42" s="63">
        <v>97885</v>
      </c>
      <c r="D42" s="28">
        <f t="shared" si="0"/>
        <v>101</v>
      </c>
      <c r="E42" s="40">
        <f>SUMPRODUCT(D42:D$119*$A42:$A$119)/C42+0.5-$A42</f>
        <v>44.05569768461045</v>
      </c>
      <c r="F42" s="33">
        <f t="shared" si="1"/>
        <v>1.0318230576697146E-3</v>
      </c>
      <c r="G42" s="32"/>
      <c r="H42" s="40">
        <f>'HRQOL scores'!D$10</f>
        <v>0.82948561352505457</v>
      </c>
      <c r="I42" s="37">
        <f t="shared" si="4"/>
        <v>97834.5</v>
      </c>
      <c r="J42" s="37">
        <f t="shared" si="5"/>
        <v>81152.310256416953</v>
      </c>
      <c r="K42" s="40">
        <f>SUM(J42:J$119)/C42</f>
        <v>34.667081721599175</v>
      </c>
    </row>
    <row r="43" spans="1:11">
      <c r="A43" s="52">
        <v>38</v>
      </c>
      <c r="B43" s="25"/>
      <c r="C43" s="63">
        <v>97784</v>
      </c>
      <c r="D43" s="28">
        <f t="shared" si="0"/>
        <v>107</v>
      </c>
      <c r="E43" s="40">
        <f>SUMPRODUCT(D43:D$119*$A43:$A$119)/C43+0.5-$A43</f>
        <v>43.100685877629203</v>
      </c>
      <c r="F43" s="33">
        <f t="shared" si="1"/>
        <v>1.0942485478196843E-3</v>
      </c>
      <c r="G43" s="32"/>
      <c r="H43" s="40">
        <f>'HRQOL scores'!D$10</f>
        <v>0.82948561352505457</v>
      </c>
      <c r="I43" s="37">
        <f t="shared" si="4"/>
        <v>97730.5</v>
      </c>
      <c r="J43" s="37">
        <f t="shared" si="5"/>
        <v>81066.043752610349</v>
      </c>
      <c r="K43" s="40">
        <f>SUM(J43:J$119)/C43</f>
        <v>33.872974965866788</v>
      </c>
    </row>
    <row r="44" spans="1:11">
      <c r="A44" s="52">
        <v>39</v>
      </c>
      <c r="B44" s="25"/>
      <c r="C44" s="64">
        <v>97677</v>
      </c>
      <c r="D44" s="28">
        <f t="shared" si="0"/>
        <v>113</v>
      </c>
      <c r="E44" s="40">
        <f>SUMPRODUCT(D44:D$119*$A44:$A$119)/C44+0.5-$A44</f>
        <v>42.147352681369142</v>
      </c>
      <c r="F44" s="33">
        <f t="shared" si="1"/>
        <v>1.1568741873726671E-3</v>
      </c>
      <c r="G44" s="32"/>
      <c r="H44" s="40">
        <f>'HRQOL scores'!D$10</f>
        <v>0.82948561352505457</v>
      </c>
      <c r="I44" s="37">
        <f t="shared" si="4"/>
        <v>97620.5</v>
      </c>
      <c r="J44" s="37">
        <f t="shared" si="5"/>
        <v>80974.800335122593</v>
      </c>
      <c r="K44" s="40">
        <f>SUM(J44:J$119)/C44</f>
        <v>33.08014108039464</v>
      </c>
    </row>
    <row r="45" spans="1:11">
      <c r="A45" s="52">
        <v>40</v>
      </c>
      <c r="B45" s="25"/>
      <c r="C45" s="63">
        <v>97564</v>
      </c>
      <c r="D45" s="28">
        <f t="shared" si="0"/>
        <v>119</v>
      </c>
      <c r="E45" s="40">
        <f>SUMPRODUCT(D45:D$119*$A45:$A$119)/C45+0.5-$A45</f>
        <v>41.195589232279261</v>
      </c>
      <c r="F45" s="33">
        <f t="shared" si="1"/>
        <v>1.2197121889221435E-3</v>
      </c>
      <c r="G45" s="32"/>
      <c r="H45" s="40">
        <f>'HRQOL scores'!D$10</f>
        <v>0.82948561352505457</v>
      </c>
      <c r="I45" s="37">
        <f t="shared" si="4"/>
        <v>97504.5</v>
      </c>
      <c r="J45" s="37">
        <f t="shared" si="5"/>
        <v>80878.580003953684</v>
      </c>
      <c r="K45" s="40">
        <f>SUM(J45:J$119)/C45</f>
        <v>32.288488991580763</v>
      </c>
    </row>
    <row r="46" spans="1:11">
      <c r="A46" s="52">
        <v>41</v>
      </c>
      <c r="B46" s="25"/>
      <c r="C46" s="63">
        <v>97445</v>
      </c>
      <c r="D46" s="28">
        <f t="shared" si="0"/>
        <v>127</v>
      </c>
      <c r="E46" s="40">
        <f>SUMPRODUCT(D46:D$119*$A46:$A$119)/C46+0.5-$A46</f>
        <v>40.24528675517567</v>
      </c>
      <c r="F46" s="33">
        <f t="shared" si="1"/>
        <v>1.3032992970393555E-3</v>
      </c>
      <c r="G46" s="32"/>
      <c r="H46" s="40">
        <f>'HRQOL scores'!D$10</f>
        <v>0.82948561352505457</v>
      </c>
      <c r="I46" s="37">
        <f t="shared" si="4"/>
        <v>97381.5</v>
      </c>
      <c r="J46" s="37">
        <f t="shared" si="5"/>
        <v>80776.553273490106</v>
      </c>
      <c r="K46" s="40">
        <f>SUM(J46:J$119)/C46</f>
        <v>31.497927651194331</v>
      </c>
    </row>
    <row r="47" spans="1:11">
      <c r="A47" s="52">
        <v>42</v>
      </c>
      <c r="B47" s="25"/>
      <c r="C47" s="64">
        <v>97318</v>
      </c>
      <c r="D47" s="28">
        <f t="shared" si="0"/>
        <v>137</v>
      </c>
      <c r="E47" s="40">
        <f>SUMPRODUCT(D47:D$119*$A47:$A$119)/C47+0.5-$A47</f>
        <v>39.29715435847524</v>
      </c>
      <c r="F47" s="33">
        <f t="shared" si="1"/>
        <v>1.4077560163587414E-3</v>
      </c>
      <c r="G47" s="32"/>
      <c r="H47" s="40">
        <f>'HRQOL scores'!D$10</f>
        <v>0.82948561352505457</v>
      </c>
      <c r="I47" s="37">
        <f t="shared" si="4"/>
        <v>97249.5</v>
      </c>
      <c r="J47" s="37">
        <f t="shared" si="5"/>
        <v>80667.061172504793</v>
      </c>
      <c r="K47" s="40">
        <f>SUM(J47:J$119)/C47</f>
        <v>30.709005597085238</v>
      </c>
    </row>
    <row r="48" spans="1:11">
      <c r="A48" s="52">
        <v>43</v>
      </c>
      <c r="B48" s="25"/>
      <c r="C48" s="63">
        <v>97181</v>
      </c>
      <c r="D48" s="28">
        <f t="shared" si="0"/>
        <v>150</v>
      </c>
      <c r="E48" s="40">
        <f>SUMPRODUCT(D48:D$119*$A48:$A$119)/C48+0.5-$A48</f>
        <v>38.351848281640386</v>
      </c>
      <c r="F48" s="33">
        <f t="shared" si="1"/>
        <v>1.5435115917720541E-3</v>
      </c>
      <c r="G48" s="32"/>
      <c r="H48" s="40">
        <f>'HRQOL scores'!D$10</f>
        <v>0.82948561352505457</v>
      </c>
      <c r="I48" s="37">
        <f t="shared" si="4"/>
        <v>97106</v>
      </c>
      <c r="J48" s="37">
        <f t="shared" si="5"/>
        <v>80548.029986963942</v>
      </c>
      <c r="K48" s="40">
        <f>SUM(J48:J$119)/C48</f>
        <v>29.922227035373552</v>
      </c>
    </row>
    <row r="49" spans="1:11">
      <c r="A49" s="52">
        <v>44</v>
      </c>
      <c r="B49" s="25"/>
      <c r="C49" s="63">
        <v>97031</v>
      </c>
      <c r="D49" s="28">
        <f t="shared" si="0"/>
        <v>165</v>
      </c>
      <c r="E49" s="40">
        <f>SUMPRODUCT(D49:D$119*$A49:$A$119)/C49+0.5-$A49</f>
        <v>37.410363366945546</v>
      </c>
      <c r="F49" s="33">
        <f t="shared" si="1"/>
        <v>1.700487473075615E-3</v>
      </c>
      <c r="G49" s="32"/>
      <c r="H49" s="40">
        <f>'HRQOL scores'!D$10</f>
        <v>0.82948561352505457</v>
      </c>
      <c r="I49" s="37">
        <f t="shared" si="4"/>
        <v>96948.5</v>
      </c>
      <c r="J49" s="37">
        <f t="shared" si="5"/>
        <v>80417.386002833751</v>
      </c>
      <c r="K49" s="40">
        <f>SUM(J49:J$119)/C49</f>
        <v>29.13835697393279</v>
      </c>
    </row>
    <row r="50" spans="1:11">
      <c r="A50" s="52">
        <v>45</v>
      </c>
      <c r="B50" s="25"/>
      <c r="C50" s="63">
        <v>96866</v>
      </c>
      <c r="D50" s="28">
        <f t="shared" si="0"/>
        <v>181</v>
      </c>
      <c r="E50" s="40">
        <f>SUMPRODUCT(D50:D$119*$A50:$A$119)/C50+0.5-$A50</f>
        <v>36.473235891417971</v>
      </c>
      <c r="F50" s="33">
        <f t="shared" si="1"/>
        <v>1.8685606920901038E-3</v>
      </c>
      <c r="G50" s="32"/>
      <c r="H50" s="40">
        <f>'HRQOL scores'!D$11</f>
        <v>0.81768983407849871</v>
      </c>
      <c r="I50" s="37">
        <f t="shared" si="4"/>
        <v>96775.5</v>
      </c>
      <c r="J50" s="37">
        <f t="shared" si="5"/>
        <v>79132.342537863748</v>
      </c>
      <c r="K50" s="40">
        <f>SUM(J50:J$119)/C50</f>
        <v>28.35779870682013</v>
      </c>
    </row>
    <row r="51" spans="1:11">
      <c r="A51" s="52">
        <v>46</v>
      </c>
      <c r="B51" s="25"/>
      <c r="C51" s="63">
        <v>96685</v>
      </c>
      <c r="D51" s="28">
        <f t="shared" si="0"/>
        <v>200</v>
      </c>
      <c r="E51" s="40">
        <f>SUMPRODUCT(D51:D$119*$A51:$A$119)/C51+0.5-$A51</f>
        <v>35.540579902343623</v>
      </c>
      <c r="F51" s="33">
        <f t="shared" si="1"/>
        <v>2.0685732016341727E-3</v>
      </c>
      <c r="G51" s="32"/>
      <c r="H51" s="40">
        <f>'HRQOL scores'!D$11</f>
        <v>0.81768983407849871</v>
      </c>
      <c r="I51" s="37">
        <f t="shared" si="4"/>
        <v>96585</v>
      </c>
      <c r="J51" s="37">
        <f t="shared" si="5"/>
        <v>78976.572624471795</v>
      </c>
      <c r="K51" s="40">
        <f>SUM(J51:J$119)/C51</f>
        <v>27.59243095616667</v>
      </c>
    </row>
    <row r="52" spans="1:11">
      <c r="A52" s="52">
        <v>47</v>
      </c>
      <c r="B52" s="25"/>
      <c r="C52" s="63">
        <v>96485</v>
      </c>
      <c r="D52" s="28">
        <f t="shared" si="0"/>
        <v>220</v>
      </c>
      <c r="E52" s="40">
        <f>SUMPRODUCT(D52:D$119*$A52:$A$119)/C52+0.5-$A52</f>
        <v>34.613214156170329</v>
      </c>
      <c r="F52" s="33">
        <f t="shared" si="1"/>
        <v>2.2801471731357208E-3</v>
      </c>
      <c r="G52" s="32"/>
      <c r="H52" s="40">
        <f>'HRQOL scores'!D$11</f>
        <v>0.81768983407849871</v>
      </c>
      <c r="I52" s="37">
        <f t="shared" si="4"/>
        <v>96375</v>
      </c>
      <c r="J52" s="37">
        <f t="shared" si="5"/>
        <v>78804.857759315317</v>
      </c>
      <c r="K52" s="40">
        <f>SUM(J52:J$119)/C52</f>
        <v>26.831088919236187</v>
      </c>
    </row>
    <row r="53" spans="1:11">
      <c r="A53" s="52">
        <v>48</v>
      </c>
      <c r="B53" s="25"/>
      <c r="C53" s="63">
        <v>96265</v>
      </c>
      <c r="D53" s="28">
        <f t="shared" si="0"/>
        <v>243</v>
      </c>
      <c r="E53" s="40">
        <f>SUMPRODUCT(D53:D$119*$A53:$A$119)/C53+0.5-$A53</f>
        <v>33.691175067346322</v>
      </c>
      <c r="F53" s="33">
        <f t="shared" si="1"/>
        <v>2.5242819300888173E-3</v>
      </c>
      <c r="G53" s="32"/>
      <c r="H53" s="40">
        <f>'HRQOL scores'!D$11</f>
        <v>0.81768983407849871</v>
      </c>
      <c r="I53" s="37">
        <f t="shared" si="4"/>
        <v>96143.5</v>
      </c>
      <c r="J53" s="37">
        <f t="shared" si="5"/>
        <v>78615.562562726147</v>
      </c>
      <c r="K53" s="40">
        <f>SUM(J53:J$119)/C53</f>
        <v>26.073783375195429</v>
      </c>
    </row>
    <row r="54" spans="1:11">
      <c r="A54" s="52">
        <v>49</v>
      </c>
      <c r="B54" s="25"/>
      <c r="C54" s="64">
        <v>96022</v>
      </c>
      <c r="D54" s="28">
        <f t="shared" si="0"/>
        <v>268</v>
      </c>
      <c r="E54" s="40">
        <f>SUMPRODUCT(D54:D$119*$A54:$A$119)/C54+0.5-$A54</f>
        <v>32.775170980172192</v>
      </c>
      <c r="F54" s="33">
        <f t="shared" si="1"/>
        <v>2.791027056299598E-3</v>
      </c>
      <c r="G54" s="32"/>
      <c r="H54" s="40">
        <f>'HRQOL scores'!D$11</f>
        <v>0.81768983407849871</v>
      </c>
      <c r="I54" s="37">
        <f t="shared" si="4"/>
        <v>95888</v>
      </c>
      <c r="J54" s="37">
        <f t="shared" si="5"/>
        <v>78406.642810119083</v>
      </c>
      <c r="K54" s="40">
        <f>SUM(J54:J$119)/C54</f>
        <v>25.321043032330735</v>
      </c>
    </row>
    <row r="55" spans="1:11">
      <c r="A55" s="52">
        <v>50</v>
      </c>
      <c r="B55" s="25"/>
      <c r="C55" s="63">
        <v>95754</v>
      </c>
      <c r="D55" s="28">
        <f t="shared" si="0"/>
        <v>295</v>
      </c>
      <c r="E55" s="40">
        <f>SUMPRODUCT(D55:D$119*$A55:$A$119)/C55+0.5-$A55</f>
        <v>31.865503977464058</v>
      </c>
      <c r="F55" s="33">
        <f t="shared" si="1"/>
        <v>3.0808112454832172E-3</v>
      </c>
      <c r="G55" s="32"/>
      <c r="H55" s="40">
        <f>'HRQOL scores'!D$11</f>
        <v>0.81768983407849871</v>
      </c>
      <c r="I55" s="37">
        <f t="shared" si="4"/>
        <v>95606.5</v>
      </c>
      <c r="J55" s="37">
        <f t="shared" si="5"/>
        <v>78176.463121825989</v>
      </c>
      <c r="K55" s="40">
        <f>SUM(J55:J$119)/C55</f>
        <v>24.573078422210489</v>
      </c>
    </row>
    <row r="56" spans="1:11">
      <c r="A56" s="52">
        <v>51</v>
      </c>
      <c r="B56" s="25"/>
      <c r="C56" s="63">
        <v>95459</v>
      </c>
      <c r="D56" s="28">
        <f t="shared" si="0"/>
        <v>326</v>
      </c>
      <c r="E56" s="40">
        <f>SUMPRODUCT(D56:D$119*$A56:$A$119)/C56+0.5-$A56</f>
        <v>30.962433797317104</v>
      </c>
      <c r="F56" s="33">
        <f t="shared" si="1"/>
        <v>3.4150787248976001E-3</v>
      </c>
      <c r="G56" s="32"/>
      <c r="H56" s="40">
        <f>'HRQOL scores'!D$11</f>
        <v>0.81768983407849871</v>
      </c>
      <c r="I56" s="37">
        <f t="shared" si="4"/>
        <v>95296</v>
      </c>
      <c r="J56" s="37">
        <f t="shared" si="5"/>
        <v>77922.57042834461</v>
      </c>
      <c r="K56" s="40">
        <f>SUM(J56:J$119)/C56</f>
        <v>23.830064091584003</v>
      </c>
    </row>
    <row r="57" spans="1:11">
      <c r="A57" s="52">
        <v>52</v>
      </c>
      <c r="B57" s="25"/>
      <c r="C57" s="63">
        <v>95133</v>
      </c>
      <c r="D57" s="28">
        <f t="shared" si="0"/>
        <v>357</v>
      </c>
      <c r="E57" s="40">
        <f>SUMPRODUCT(D57:D$119*$A57:$A$119)/C57+0.5-$A57</f>
        <v>30.066821900477166</v>
      </c>
      <c r="F57" s="33">
        <f t="shared" si="1"/>
        <v>3.7526410393869634E-3</v>
      </c>
      <c r="G57" s="32"/>
      <c r="H57" s="40">
        <f>'HRQOL scores'!D$11</f>
        <v>0.81768983407849871</v>
      </c>
      <c r="I57" s="37">
        <f t="shared" si="4"/>
        <v>94954.5</v>
      </c>
      <c r="J57" s="37">
        <f t="shared" si="5"/>
        <v>77643.32935000681</v>
      </c>
      <c r="K57" s="40">
        <f>SUM(J57:J$119)/C57</f>
        <v>23.092633656987299</v>
      </c>
    </row>
    <row r="58" spans="1:11">
      <c r="A58" s="52">
        <v>53</v>
      </c>
      <c r="B58" s="25"/>
      <c r="C58" s="63">
        <v>94776</v>
      </c>
      <c r="D58" s="28">
        <f t="shared" si="0"/>
        <v>390</v>
      </c>
      <c r="E58" s="40">
        <f>SUMPRODUCT(D58:D$119*$A58:$A$119)/C58+0.5-$A58</f>
        <v>29.178193507407926</v>
      </c>
      <c r="F58" s="33">
        <f t="shared" si="1"/>
        <v>4.1149658141301599E-3</v>
      </c>
      <c r="G58" s="32"/>
      <c r="H58" s="40">
        <f>'HRQOL scores'!D$11</f>
        <v>0.81768983407849871</v>
      </c>
      <c r="I58" s="37">
        <f t="shared" si="4"/>
        <v>94581</v>
      </c>
      <c r="J58" s="37">
        <f t="shared" si="5"/>
        <v>77337.922196978485</v>
      </c>
      <c r="K58" s="40">
        <f>SUM(J58:J$119)/C58</f>
        <v>22.360388582976334</v>
      </c>
    </row>
    <row r="59" spans="1:11">
      <c r="A59" s="52">
        <v>54</v>
      </c>
      <c r="B59" s="25"/>
      <c r="C59" s="63">
        <v>94386</v>
      </c>
      <c r="D59" s="28">
        <f t="shared" si="0"/>
        <v>425</v>
      </c>
      <c r="E59" s="40">
        <f>SUMPRODUCT(D59:D$119*$A59:$A$119)/C59+0.5-$A59</f>
        <v>28.296690906046379</v>
      </c>
      <c r="F59" s="33">
        <f t="shared" si="1"/>
        <v>4.5027864301909184E-3</v>
      </c>
      <c r="G59" s="32"/>
      <c r="H59" s="40">
        <f>'HRQOL scores'!D$11</f>
        <v>0.81768983407849871</v>
      </c>
      <c r="I59" s="37">
        <f t="shared" si="4"/>
        <v>94173.5</v>
      </c>
      <c r="J59" s="37">
        <f t="shared" si="5"/>
        <v>77004.713589591498</v>
      </c>
      <c r="K59" s="40">
        <f>SUM(J59:J$119)/C59</f>
        <v>21.633401840772859</v>
      </c>
    </row>
    <row r="60" spans="1:11">
      <c r="A60" s="52">
        <v>55</v>
      </c>
      <c r="B60" s="25"/>
      <c r="C60" s="63">
        <v>93961</v>
      </c>
      <c r="D60" s="28">
        <f t="shared" si="0"/>
        <v>462</v>
      </c>
      <c r="E60" s="40">
        <f>SUMPRODUCT(D60:D$119*$A60:$A$119)/C60+0.5-$A60</f>
        <v>27.422419598110849</v>
      </c>
      <c r="F60" s="33">
        <f t="shared" si="1"/>
        <v>4.9169336213961108E-3</v>
      </c>
      <c r="G60" s="32"/>
      <c r="H60" s="40">
        <f>'HRQOL scores'!D$12</f>
        <v>0.80655994294393196</v>
      </c>
      <c r="I60" s="37">
        <f t="shared" si="4"/>
        <v>93730</v>
      </c>
      <c r="J60" s="37">
        <f t="shared" si="5"/>
        <v>75598.863452134741</v>
      </c>
      <c r="K60" s="40">
        <f>SUM(J60:J$119)/C60</f>
        <v>20.911713929753788</v>
      </c>
    </row>
    <row r="61" spans="1:11">
      <c r="A61" s="52">
        <v>56</v>
      </c>
      <c r="B61" s="25"/>
      <c r="C61" s="63">
        <v>93499</v>
      </c>
      <c r="D61" s="28">
        <f t="shared" si="0"/>
        <v>503</v>
      </c>
      <c r="E61" s="40">
        <f>SUMPRODUCT(D61:D$119*$A61:$A$119)/C61+0.5-$A61</f>
        <v>26.55544944713948</v>
      </c>
      <c r="F61" s="33">
        <f t="shared" si="1"/>
        <v>5.3797366816757397E-3</v>
      </c>
      <c r="G61" s="32"/>
      <c r="H61" s="40">
        <f>'HRQOL scores'!D$12</f>
        <v>0.80655994294393196</v>
      </c>
      <c r="I61" s="37">
        <f t="shared" si="4"/>
        <v>93247.5</v>
      </c>
      <c r="J61" s="37">
        <f t="shared" si="5"/>
        <v>75209.698279664299</v>
      </c>
      <c r="K61" s="40">
        <f>SUM(J61:J$119)/C61</f>
        <v>20.206490861949973</v>
      </c>
    </row>
    <row r="62" spans="1:11">
      <c r="A62" s="52">
        <v>57</v>
      </c>
      <c r="B62" s="25"/>
      <c r="C62" s="63">
        <v>92996</v>
      </c>
      <c r="D62" s="28">
        <f t="shared" si="0"/>
        <v>551</v>
      </c>
      <c r="E62" s="40">
        <f>SUMPRODUCT(D62:D$119*$A62:$A$119)/C62+0.5-$A62</f>
        <v>25.696379068541589</v>
      </c>
      <c r="F62" s="33">
        <f t="shared" si="1"/>
        <v>5.9249860209041249E-3</v>
      </c>
      <c r="G62" s="32"/>
      <c r="H62" s="40">
        <f>'HRQOL scores'!D$12</f>
        <v>0.80655994294393196</v>
      </c>
      <c r="I62" s="37">
        <f t="shared" si="4"/>
        <v>92720.5</v>
      </c>
      <c r="J62" s="37">
        <f t="shared" si="5"/>
        <v>74784.641189732851</v>
      </c>
      <c r="K62" s="40">
        <f>SUM(J62:J$119)/C62</f>
        <v>19.507043214996301</v>
      </c>
    </row>
    <row r="63" spans="1:11">
      <c r="A63" s="52">
        <v>58</v>
      </c>
      <c r="B63" s="25"/>
      <c r="C63" s="63">
        <v>92445</v>
      </c>
      <c r="D63" s="28">
        <f t="shared" si="0"/>
        <v>608</v>
      </c>
      <c r="E63" s="40">
        <f>SUMPRODUCT(D63:D$119*$A63:$A$119)/C63+0.5-$A63</f>
        <v>24.846557064828744</v>
      </c>
      <c r="F63" s="33">
        <f t="shared" si="1"/>
        <v>6.5768835523824978E-3</v>
      </c>
      <c r="G63" s="32"/>
      <c r="H63" s="40">
        <f>'HRQOL scores'!D$12</f>
        <v>0.80655994294393196</v>
      </c>
      <c r="I63" s="37">
        <f t="shared" si="4"/>
        <v>92141</v>
      </c>
      <c r="J63" s="37">
        <f t="shared" si="5"/>
        <v>74317.23970279684</v>
      </c>
      <c r="K63" s="40">
        <f>SUM(J63:J$119)/C63</f>
        <v>18.814347445854978</v>
      </c>
    </row>
    <row r="64" spans="1:11">
      <c r="A64" s="52">
        <v>59</v>
      </c>
      <c r="B64" s="25"/>
      <c r="C64" s="64">
        <v>91837</v>
      </c>
      <c r="D64" s="28">
        <f t="shared" si="0"/>
        <v>673</v>
      </c>
      <c r="E64" s="40">
        <f>SUMPRODUCT(D64:D$119*$A64:$A$119)/C64+0.5-$A64</f>
        <v>24.007741627645657</v>
      </c>
      <c r="F64" s="33">
        <f t="shared" si="1"/>
        <v>7.3282010518636283E-3</v>
      </c>
      <c r="G64" s="32"/>
      <c r="H64" s="40">
        <f>'HRQOL scores'!D$12</f>
        <v>0.80655994294393196</v>
      </c>
      <c r="I64" s="37">
        <f t="shared" si="4"/>
        <v>91500.5</v>
      </c>
      <c r="J64" s="37">
        <f t="shared" si="5"/>
        <v>73800.638059341247</v>
      </c>
      <c r="K64" s="40">
        <f>SUM(J64:J$119)/C64</f>
        <v>18.129676600164057</v>
      </c>
    </row>
    <row r="65" spans="1:11">
      <c r="A65" s="52">
        <v>60</v>
      </c>
      <c r="B65" s="25"/>
      <c r="C65" s="63">
        <v>91164</v>
      </c>
      <c r="D65" s="28">
        <f t="shared" si="0"/>
        <v>743</v>
      </c>
      <c r="E65" s="40">
        <f>SUMPRODUCT(D65:D$119*$A65:$A$119)/C65+0.5-$A65</f>
        <v>23.181282829385438</v>
      </c>
      <c r="F65" s="33">
        <f t="shared" si="1"/>
        <v>8.1501469878460797E-3</v>
      </c>
      <c r="G65" s="32"/>
      <c r="H65" s="40">
        <f>'HRQOL scores'!D$12</f>
        <v>0.80655994294393196</v>
      </c>
      <c r="I65" s="37">
        <f t="shared" si="4"/>
        <v>90792.5</v>
      </c>
      <c r="J65" s="37">
        <f t="shared" si="5"/>
        <v>73229.593619736945</v>
      </c>
      <c r="K65" s="40">
        <f>SUM(J65:J$119)/C65</f>
        <v>17.453978235596562</v>
      </c>
    </row>
    <row r="66" spans="1:11">
      <c r="A66" s="52">
        <v>61</v>
      </c>
      <c r="B66" s="25"/>
      <c r="C66" s="63">
        <v>90421</v>
      </c>
      <c r="D66" s="28">
        <f t="shared" si="0"/>
        <v>815</v>
      </c>
      <c r="E66" s="40">
        <f>SUMPRODUCT(D66:D$119*$A66:$A$119)/C66+0.5-$A66</f>
        <v>22.367657600093935</v>
      </c>
      <c r="F66" s="33">
        <f t="shared" si="1"/>
        <v>9.0133929065150803E-3</v>
      </c>
      <c r="G66" s="32"/>
      <c r="H66" s="40">
        <f>'HRQOL scores'!D$12</f>
        <v>0.80655994294393196</v>
      </c>
      <c r="I66" s="37">
        <f t="shared" si="4"/>
        <v>90013.5</v>
      </c>
      <c r="J66" s="37">
        <f t="shared" si="5"/>
        <v>72601.283424183624</v>
      </c>
      <c r="K66" s="40">
        <f>SUM(J66:J$119)/C66</f>
        <v>16.787525887240665</v>
      </c>
    </row>
    <row r="67" spans="1:11">
      <c r="A67" s="52">
        <v>62</v>
      </c>
      <c r="B67" s="25"/>
      <c r="C67" s="63">
        <v>89606</v>
      </c>
      <c r="D67" s="28">
        <f t="shared" si="0"/>
        <v>887</v>
      </c>
      <c r="E67" s="40">
        <f>SUMPRODUCT(D67:D$119*$A67:$A$119)/C67+0.5-$A67</f>
        <v>21.566552104302104</v>
      </c>
      <c r="F67" s="33">
        <f t="shared" si="1"/>
        <v>9.8988906992835309E-3</v>
      </c>
      <c r="G67" s="32"/>
      <c r="H67" s="40">
        <f>'HRQOL scores'!D$12</f>
        <v>0.80655994294393196</v>
      </c>
      <c r="I67" s="37">
        <f t="shared" si="4"/>
        <v>89162.5</v>
      </c>
      <c r="J67" s="37">
        <f t="shared" si="5"/>
        <v>71914.900912738332</v>
      </c>
      <c r="K67" s="40">
        <f>SUM(J67:J$119)/C67</f>
        <v>16.129986773497361</v>
      </c>
    </row>
    <row r="68" spans="1:11">
      <c r="A68" s="52">
        <v>63</v>
      </c>
      <c r="B68" s="25"/>
      <c r="C68" s="63">
        <v>88719</v>
      </c>
      <c r="D68" s="28">
        <f t="shared" si="0"/>
        <v>957</v>
      </c>
      <c r="E68" s="40">
        <f>SUMPRODUCT(D68:D$119*$A68:$A$119)/C68+0.5-$A68</f>
        <v>20.777172509362074</v>
      </c>
      <c r="F68" s="33">
        <f t="shared" si="1"/>
        <v>1.078686639840395E-2</v>
      </c>
      <c r="G68" s="32"/>
      <c r="H68" s="40">
        <f>'HRQOL scores'!D$12</f>
        <v>0.80655994294393196</v>
      </c>
      <c r="I68" s="37">
        <f t="shared" si="4"/>
        <v>88240.5</v>
      </c>
      <c r="J68" s="37">
        <f t="shared" si="5"/>
        <v>71171.252645344022</v>
      </c>
      <c r="K68" s="40">
        <f>SUM(J68:J$119)/C68</f>
        <v>15.480660218366596</v>
      </c>
    </row>
    <row r="69" spans="1:11">
      <c r="A69" s="52">
        <v>64</v>
      </c>
      <c r="B69" s="25"/>
      <c r="C69" s="63">
        <v>87762</v>
      </c>
      <c r="D69" s="28">
        <f t="shared" ref="D69:D119" si="6">C69-C70</f>
        <v>1027</v>
      </c>
      <c r="E69" s="40">
        <f>SUMPRODUCT(D69:D$119*$A69:$A$119)/C69+0.5-$A69</f>
        <v>19.998284768556942</v>
      </c>
      <c r="F69" s="33">
        <f t="shared" ref="F69:F116" si="7">D69/C69</f>
        <v>1.1702103416057064E-2</v>
      </c>
      <c r="G69" s="32"/>
      <c r="H69" s="40">
        <f>'HRQOL scores'!D$12</f>
        <v>0.80655994294393196</v>
      </c>
      <c r="I69" s="37">
        <f t="shared" ref="I69:I100" si="8">(D69*0.5+C70)</f>
        <v>87248.5</v>
      </c>
      <c r="J69" s="37">
        <f t="shared" ref="J69:J100" si="9">I69*H69</f>
        <v>70371.145181943648</v>
      </c>
      <c r="K69" s="40">
        <f>SUM(J69:J$119)/C69</f>
        <v>14.838511443083819</v>
      </c>
    </row>
    <row r="70" spans="1:11">
      <c r="A70" s="52">
        <v>65</v>
      </c>
      <c r="B70" s="25"/>
      <c r="C70" s="63">
        <v>86735</v>
      </c>
      <c r="D70" s="28">
        <f t="shared" si="6"/>
        <v>1100</v>
      </c>
      <c r="E70" s="40">
        <f>SUMPRODUCT(D70:D$119*$A70:$A$119)/C70+0.5-$A70</f>
        <v>19.229157408867167</v>
      </c>
      <c r="F70" s="33">
        <f t="shared" si="7"/>
        <v>1.2682308180088777E-2</v>
      </c>
      <c r="G70" s="32"/>
      <c r="H70" s="40">
        <f>'HRQOL scores'!D$13</f>
        <v>0.78551785995229217</v>
      </c>
      <c r="I70" s="37">
        <f t="shared" si="8"/>
        <v>86185</v>
      </c>
      <c r="J70" s="37">
        <f t="shared" si="9"/>
        <v>67699.856759988295</v>
      </c>
      <c r="K70" s="40">
        <f>SUM(J70:J$119)/C70</f>
        <v>14.202874227082244</v>
      </c>
    </row>
    <row r="71" spans="1:11">
      <c r="A71" s="52">
        <v>66</v>
      </c>
      <c r="B71" s="25"/>
      <c r="C71" s="63">
        <v>85635</v>
      </c>
      <c r="D71" s="28">
        <f t="shared" si="6"/>
        <v>1178</v>
      </c>
      <c r="E71" s="40">
        <f>SUMPRODUCT(D71:D$119*$A71:$A$119)/C71+0.5-$A71</f>
        <v>18.469737465500017</v>
      </c>
      <c r="F71" s="33">
        <f t="shared" si="7"/>
        <v>1.3756057686693525E-2</v>
      </c>
      <c r="G71" s="32"/>
      <c r="H71" s="40">
        <f>'HRQOL scores'!D$13</f>
        <v>0.78551785995229217</v>
      </c>
      <c r="I71" s="37">
        <f t="shared" si="8"/>
        <v>85046</v>
      </c>
      <c r="J71" s="37">
        <f t="shared" si="9"/>
        <v>66805.151917502633</v>
      </c>
      <c r="K71" s="40">
        <f>SUM(J71:J$119)/C71</f>
        <v>13.594750269469143</v>
      </c>
    </row>
    <row r="72" spans="1:11">
      <c r="A72" s="52">
        <v>67</v>
      </c>
      <c r="B72" s="25"/>
      <c r="C72" s="63">
        <v>84457</v>
      </c>
      <c r="D72" s="28">
        <f t="shared" si="6"/>
        <v>1265</v>
      </c>
      <c r="E72" s="40">
        <f>SUMPRODUCT(D72:D$119*$A72:$A$119)/C72+0.5-$A72</f>
        <v>17.72037803684826</v>
      </c>
      <c r="F72" s="33">
        <f t="shared" si="7"/>
        <v>1.4978036160412992E-2</v>
      </c>
      <c r="G72" s="32"/>
      <c r="H72" s="40">
        <f>'HRQOL scores'!D$13</f>
        <v>0.78551785995229217</v>
      </c>
      <c r="I72" s="37">
        <f t="shared" si="8"/>
        <v>83824.5</v>
      </c>
      <c r="J72" s="37">
        <f t="shared" si="9"/>
        <v>65845.641851570908</v>
      </c>
      <c r="K72" s="40">
        <f>SUM(J72:J$119)/C72</f>
        <v>12.993372809932719</v>
      </c>
    </row>
    <row r="73" spans="1:11">
      <c r="A73" s="52">
        <v>68</v>
      </c>
      <c r="B73" s="25"/>
      <c r="C73" s="63">
        <v>83192</v>
      </c>
      <c r="D73" s="28">
        <f t="shared" si="6"/>
        <v>1363</v>
      </c>
      <c r="E73" s="40">
        <f>SUMPRODUCT(D73:D$119*$A73:$A$119)/C73+0.5-$A73</f>
        <v>16.982227472089789</v>
      </c>
      <c r="F73" s="33">
        <f t="shared" si="7"/>
        <v>1.6383786902586787E-2</v>
      </c>
      <c r="G73" s="32"/>
      <c r="H73" s="40">
        <f>'HRQOL scores'!D$13</f>
        <v>0.78551785995229217</v>
      </c>
      <c r="I73" s="37">
        <f t="shared" si="8"/>
        <v>82510.5</v>
      </c>
      <c r="J73" s="37">
        <f t="shared" si="9"/>
        <v>64813.471383593605</v>
      </c>
      <c r="K73" s="40">
        <f>SUM(J73:J$119)/C73</f>
        <v>12.399457226138528</v>
      </c>
    </row>
    <row r="74" spans="1:11">
      <c r="A74" s="52">
        <v>69</v>
      </c>
      <c r="B74" s="25"/>
      <c r="C74" s="64">
        <v>81829</v>
      </c>
      <c r="D74" s="28">
        <f t="shared" si="6"/>
        <v>1468</v>
      </c>
      <c r="E74" s="40">
        <f>SUMPRODUCT(D74:D$119*$A74:$A$119)/C74+0.5-$A74</f>
        <v>16.256766767992929</v>
      </c>
      <c r="F74" s="33">
        <f t="shared" si="7"/>
        <v>1.7939850175365701E-2</v>
      </c>
      <c r="G74" s="32"/>
      <c r="H74" s="40">
        <f>'HRQOL scores'!D$13</f>
        <v>0.78551785995229217</v>
      </c>
      <c r="I74" s="37">
        <f t="shared" si="8"/>
        <v>81095</v>
      </c>
      <c r="J74" s="37">
        <f t="shared" si="9"/>
        <v>63701.570852831137</v>
      </c>
      <c r="K74" s="40">
        <f>SUM(J74:J$119)/C74</f>
        <v>11.813931175662944</v>
      </c>
    </row>
    <row r="75" spans="1:11">
      <c r="A75" s="52">
        <v>70</v>
      </c>
      <c r="B75" s="25"/>
      <c r="C75" s="63">
        <v>80361</v>
      </c>
      <c r="D75" s="28">
        <f t="shared" si="6"/>
        <v>1580</v>
      </c>
      <c r="E75" s="40">
        <f>SUMPRODUCT(D75:D$119*$A75:$A$119)/C75+0.5-$A75</f>
        <v>15.544604570103587</v>
      </c>
      <c r="F75" s="33">
        <f t="shared" si="7"/>
        <v>1.9661278480855141E-2</v>
      </c>
      <c r="G75" s="32"/>
      <c r="H75" s="40">
        <f>'HRQOL scores'!D$13</f>
        <v>0.78551785995229217</v>
      </c>
      <c r="I75" s="37">
        <f t="shared" si="8"/>
        <v>79571</v>
      </c>
      <c r="J75" s="37">
        <f t="shared" si="9"/>
        <v>62504.441634263843</v>
      </c>
      <c r="K75" s="40">
        <f>SUM(J75:J$119)/C75</f>
        <v>11.237050351793677</v>
      </c>
    </row>
    <row r="76" spans="1:11">
      <c r="A76" s="52">
        <v>71</v>
      </c>
      <c r="B76" s="25"/>
      <c r="C76" s="63">
        <v>78781</v>
      </c>
      <c r="D76" s="28">
        <f t="shared" si="6"/>
        <v>1695</v>
      </c>
      <c r="E76" s="40">
        <f>SUMPRODUCT(D76:D$119*$A76:$A$119)/C76+0.5-$A76</f>
        <v>14.846333098819443</v>
      </c>
      <c r="F76" s="33">
        <f t="shared" si="7"/>
        <v>2.1515339993145557E-2</v>
      </c>
      <c r="G76" s="32"/>
      <c r="H76" s="40">
        <f>'HRQOL scores'!D$13</f>
        <v>0.78551785995229217</v>
      </c>
      <c r="I76" s="37">
        <f t="shared" si="8"/>
        <v>77933.5</v>
      </c>
      <c r="J76" s="37">
        <f t="shared" si="9"/>
        <v>61218.156138591963</v>
      </c>
      <c r="K76" s="40">
        <f>SUM(J76:J$119)/C76</f>
        <v>10.669021232102002</v>
      </c>
    </row>
    <row r="77" spans="1:11">
      <c r="A77" s="52">
        <v>72</v>
      </c>
      <c r="B77" s="25"/>
      <c r="C77" s="64">
        <v>77086</v>
      </c>
      <c r="D77" s="28">
        <f t="shared" si="6"/>
        <v>1812</v>
      </c>
      <c r="E77" s="40">
        <f>SUMPRODUCT(D77:D$119*$A77:$A$119)/C77+0.5-$A77</f>
        <v>14.161786418520805</v>
      </c>
      <c r="F77" s="33">
        <f t="shared" si="7"/>
        <v>2.350621383908881E-2</v>
      </c>
      <c r="G77" s="32"/>
      <c r="H77" s="40">
        <f>'HRQOL scores'!D$13</f>
        <v>0.78551785995229217</v>
      </c>
      <c r="I77" s="37">
        <f t="shared" si="8"/>
        <v>76180</v>
      </c>
      <c r="J77" s="37">
        <f t="shared" si="9"/>
        <v>59840.750571165619</v>
      </c>
      <c r="K77" s="40">
        <f>SUM(J77:J$119)/C77</f>
        <v>10.109462231113767</v>
      </c>
    </row>
    <row r="78" spans="1:11">
      <c r="A78" s="52">
        <v>73</v>
      </c>
      <c r="B78" s="25"/>
      <c r="C78" s="63">
        <v>75274</v>
      </c>
      <c r="D78" s="28">
        <f t="shared" si="6"/>
        <v>1933</v>
      </c>
      <c r="E78" s="40">
        <f>SUMPRODUCT(D78:D$119*$A78:$A$119)/C78+0.5-$A78</f>
        <v>13.49065371653019</v>
      </c>
      <c r="F78" s="33">
        <f t="shared" si="7"/>
        <v>2.5679517496080984E-2</v>
      </c>
      <c r="G78" s="32"/>
      <c r="H78" s="40">
        <f>'HRQOL scores'!D$13</f>
        <v>0.78551785995229217</v>
      </c>
      <c r="I78" s="37">
        <f t="shared" si="8"/>
        <v>74307.5</v>
      </c>
      <c r="J78" s="37">
        <f t="shared" si="9"/>
        <v>58369.86837840495</v>
      </c>
      <c r="K78" s="40">
        <f>SUM(J78:J$119)/C78</f>
        <v>9.5578454044752537</v>
      </c>
    </row>
    <row r="79" spans="1:11">
      <c r="A79" s="52">
        <v>74</v>
      </c>
      <c r="B79" s="25"/>
      <c r="C79" s="63">
        <v>73341</v>
      </c>
      <c r="D79" s="28">
        <f t="shared" si="6"/>
        <v>2055</v>
      </c>
      <c r="E79" s="40">
        <f>SUMPRODUCT(D79:D$119*$A79:$A$119)/C79+0.5-$A79</f>
        <v>12.833039743909865</v>
      </c>
      <c r="F79" s="33">
        <f t="shared" si="7"/>
        <v>2.8019797930216386E-2</v>
      </c>
      <c r="G79" s="32"/>
      <c r="H79" s="40">
        <f>'HRQOL scores'!D$13</f>
        <v>0.78551785995229217</v>
      </c>
      <c r="I79" s="37">
        <f t="shared" si="8"/>
        <v>72313.5</v>
      </c>
      <c r="J79" s="37">
        <f t="shared" si="9"/>
        <v>56803.545765660077</v>
      </c>
      <c r="K79" s="40">
        <f>SUM(J79:J$119)/C79</f>
        <v>9.0138856382932495</v>
      </c>
    </row>
    <row r="80" spans="1:11">
      <c r="A80" s="52">
        <v>75</v>
      </c>
      <c r="B80" s="66" t="s">
        <v>31</v>
      </c>
      <c r="C80" s="64">
        <v>71286</v>
      </c>
      <c r="D80" s="28">
        <f t="shared" si="6"/>
        <v>2183</v>
      </c>
      <c r="E80" s="40">
        <f>SUMPRODUCT(D80:D$119*$A80:$A$119)/C80+0.5-$A80</f>
        <v>12.188570937604766</v>
      </c>
      <c r="F80" s="33">
        <f t="shared" si="7"/>
        <v>3.0623123755015011E-2</v>
      </c>
      <c r="G80" s="32"/>
      <c r="H80" s="40">
        <f>'HRQOL scores'!D$14</f>
        <v>0.72791229760911169</v>
      </c>
      <c r="I80" s="37">
        <f t="shared" si="8"/>
        <v>70194.5</v>
      </c>
      <c r="J80" s="37">
        <f t="shared" si="9"/>
        <v>51095.439774522791</v>
      </c>
      <c r="K80" s="40">
        <f>SUM(J80:J$119)/C80</f>
        <v>8.4768936513818325</v>
      </c>
    </row>
    <row r="81" spans="1:11">
      <c r="A81" s="52">
        <v>76</v>
      </c>
      <c r="B81" s="66" t="s">
        <v>32</v>
      </c>
      <c r="C81" s="63">
        <v>69103</v>
      </c>
      <c r="D81" s="28">
        <f t="shared" si="6"/>
        <v>2316</v>
      </c>
      <c r="E81" s="40">
        <f>SUMPRODUCT(D81:D$119*$A81:$A$119)/C81+0.5-$A81</f>
        <v>11.557819021722551</v>
      </c>
      <c r="F81" s="33">
        <f t="shared" si="7"/>
        <v>3.3515187473771038E-2</v>
      </c>
      <c r="G81" s="32"/>
      <c r="H81" s="40">
        <f>'HRQOL scores'!D$14</f>
        <v>0.72791229760911169</v>
      </c>
      <c r="I81" s="37">
        <f t="shared" si="8"/>
        <v>67945</v>
      </c>
      <c r="J81" s="37">
        <f t="shared" si="9"/>
        <v>49458.001061051094</v>
      </c>
      <c r="K81" s="40">
        <f>SUM(J81:J$119)/C81</f>
        <v>8.0052733030097478</v>
      </c>
    </row>
    <row r="82" spans="1:11">
      <c r="A82" s="52">
        <v>77</v>
      </c>
      <c r="B82" s="66" t="s">
        <v>19</v>
      </c>
      <c r="C82" s="63">
        <v>66787</v>
      </c>
      <c r="D82" s="28">
        <f t="shared" si="6"/>
        <v>2455</v>
      </c>
      <c r="E82" s="40">
        <f>SUMPRODUCT(D82:D$119*$A82:$A$119)/C82+0.5-$A82</f>
        <v>10.941275515565806</v>
      </c>
      <c r="F82" s="33">
        <f t="shared" si="7"/>
        <v>3.6758650635602734E-2</v>
      </c>
      <c r="G82" s="32"/>
      <c r="H82" s="40">
        <f>'HRQOL scores'!D$14</f>
        <v>0.72791229760911169</v>
      </c>
      <c r="I82" s="37">
        <f t="shared" si="8"/>
        <v>65559.5</v>
      </c>
      <c r="J82" s="37">
        <f t="shared" si="9"/>
        <v>47721.56627510456</v>
      </c>
      <c r="K82" s="40">
        <f>SUM(J82:J$119)/C82</f>
        <v>7.5423420725115911</v>
      </c>
    </row>
    <row r="83" spans="1:11">
      <c r="A83" s="52">
        <v>78</v>
      </c>
      <c r="B83" s="72" t="s">
        <v>33</v>
      </c>
      <c r="C83" s="63">
        <v>64332</v>
      </c>
      <c r="D83" s="28">
        <f t="shared" si="6"/>
        <v>2602</v>
      </c>
      <c r="E83" s="40">
        <f>SUMPRODUCT(D83:D$119*$A83:$A$119)/C83+0.5-$A83</f>
        <v>10.339729339334909</v>
      </c>
      <c r="F83" s="33">
        <f t="shared" si="7"/>
        <v>4.0446434122987006E-2</v>
      </c>
      <c r="G83" s="32"/>
      <c r="H83" s="40">
        <f>'HRQOL scores'!D$14</f>
        <v>0.72791229760911169</v>
      </c>
      <c r="I83" s="37">
        <f t="shared" si="8"/>
        <v>63031</v>
      </c>
      <c r="J83" s="37">
        <f t="shared" si="9"/>
        <v>45881.040030599921</v>
      </c>
      <c r="K83" s="40">
        <f>SUM(J83:J$119)/C83</f>
        <v>7.0883671224542528</v>
      </c>
    </row>
    <row r="84" spans="1:11">
      <c r="A84" s="52">
        <v>79</v>
      </c>
      <c r="B84" s="72" t="s">
        <v>34</v>
      </c>
      <c r="C84" s="64">
        <v>61730</v>
      </c>
      <c r="D84" s="28">
        <f t="shared" si="6"/>
        <v>2754</v>
      </c>
      <c r="E84" s="40">
        <f>SUMPRODUCT(D84:D$119*$A84:$A$119)/C84+0.5-$A84</f>
        <v>9.7544867626452998</v>
      </c>
      <c r="F84" s="33">
        <f t="shared" si="7"/>
        <v>4.4613640045358824E-2</v>
      </c>
      <c r="G84" s="32"/>
      <c r="H84" s="40">
        <f>'HRQOL scores'!D$14</f>
        <v>0.72791229760911169</v>
      </c>
      <c r="I84" s="37">
        <f t="shared" si="8"/>
        <v>60353</v>
      </c>
      <c r="J84" s="37">
        <f t="shared" si="9"/>
        <v>43931.690897602719</v>
      </c>
      <c r="K84" s="40">
        <f>SUM(J84:J$119)/C84</f>
        <v>6.6438975164608314</v>
      </c>
    </row>
    <row r="85" spans="1:11">
      <c r="A85" s="52">
        <v>80</v>
      </c>
      <c r="B85" s="72" t="s">
        <v>6</v>
      </c>
      <c r="C85" s="63">
        <v>58976</v>
      </c>
      <c r="D85" s="28">
        <f t="shared" si="6"/>
        <v>2912</v>
      </c>
      <c r="E85" s="40">
        <f>SUMPRODUCT(D85:D$119*$A85:$A$119)/C85+0.5-$A85</f>
        <v>9.1866431744793573</v>
      </c>
      <c r="F85" s="33">
        <f t="shared" si="7"/>
        <v>4.9376017362995114E-2</v>
      </c>
      <c r="G85" s="32"/>
      <c r="H85" s="40">
        <f>'HRQOL scores'!D$14</f>
        <v>0.72791229760911169</v>
      </c>
      <c r="I85" s="37">
        <f t="shared" si="8"/>
        <v>57520</v>
      </c>
      <c r="J85" s="37">
        <f t="shared" si="9"/>
        <v>41869.515358476106</v>
      </c>
      <c r="K85" s="40">
        <f>SUM(J85:J$119)/C85</f>
        <v>6.2092393989677905</v>
      </c>
    </row>
    <row r="86" spans="1:11">
      <c r="A86" s="52">
        <v>81</v>
      </c>
      <c r="B86" s="25" t="s">
        <v>48</v>
      </c>
      <c r="C86" s="64">
        <v>56064</v>
      </c>
      <c r="D86" s="28">
        <f t="shared" si="6"/>
        <v>3075</v>
      </c>
      <c r="E86" s="40">
        <f>SUMPRODUCT(D86:D$119*$A86:$A$119)/C86+0.5-$A86</f>
        <v>8.6378329740670239</v>
      </c>
      <c r="F86" s="33">
        <f t="shared" si="7"/>
        <v>5.4848030821917811E-2</v>
      </c>
      <c r="G86" s="32"/>
      <c r="H86" s="40">
        <f>'HRQOL scores'!D$14</f>
        <v>0.72791229760911169</v>
      </c>
      <c r="I86" s="37">
        <f t="shared" si="8"/>
        <v>54526.5</v>
      </c>
      <c r="J86" s="37">
        <f t="shared" si="9"/>
        <v>39690.509895583229</v>
      </c>
      <c r="K86" s="40">
        <f>SUM(J86:J$119)/C86</f>
        <v>5.7849348500829105</v>
      </c>
    </row>
    <row r="87" spans="1:11">
      <c r="A87" s="52">
        <v>82</v>
      </c>
      <c r="B87" s="25"/>
      <c r="C87" s="64">
        <v>52989</v>
      </c>
      <c r="D87" s="28">
        <f t="shared" si="6"/>
        <v>3243</v>
      </c>
      <c r="E87" s="40">
        <f>SUMPRODUCT(D87:D$119*$A87:$A$119)/C87+0.5-$A87</f>
        <v>8.11007884387503</v>
      </c>
      <c r="F87" s="33">
        <f t="shared" si="7"/>
        <v>6.1201381418785034E-2</v>
      </c>
      <c r="G87" s="32"/>
      <c r="H87" s="40">
        <f>'HRQOL scores'!D$14</f>
        <v>0.72791229760911169</v>
      </c>
      <c r="I87" s="37">
        <f t="shared" si="8"/>
        <v>51367.5</v>
      </c>
      <c r="J87" s="37">
        <f t="shared" si="9"/>
        <v>37391.034947436048</v>
      </c>
      <c r="K87" s="40">
        <f>SUM(J87:J$119)/C87</f>
        <v>5.3716068908540446</v>
      </c>
    </row>
    <row r="88" spans="1:11">
      <c r="A88" s="52">
        <v>83</v>
      </c>
      <c r="C88" s="63">
        <v>49746</v>
      </c>
      <c r="D88" s="28">
        <f t="shared" si="6"/>
        <v>3414</v>
      </c>
      <c r="E88" s="40">
        <f>SUMPRODUCT(D88:D$119*$A88:$A$119)/C88+0.5-$A88</f>
        <v>7.606188796246812</v>
      </c>
      <c r="F88" s="33">
        <f t="shared" si="7"/>
        <v>6.8628633457966465E-2</v>
      </c>
      <c r="G88" s="32"/>
      <c r="H88" s="40">
        <f>'HRQOL scores'!D$14</f>
        <v>0.72791229760911169</v>
      </c>
      <c r="I88" s="37">
        <f t="shared" si="8"/>
        <v>48039</v>
      </c>
      <c r="J88" s="37">
        <f t="shared" si="9"/>
        <v>34968.178864844114</v>
      </c>
      <c r="K88" s="40">
        <f>SUM(J88:J$119)/C88</f>
        <v>4.9701492098264977</v>
      </c>
    </row>
    <row r="89" spans="1:11">
      <c r="A89" s="52">
        <v>84</v>
      </c>
      <c r="B89" s="7">
        <v>44988</v>
      </c>
      <c r="C89" s="63">
        <v>46332</v>
      </c>
      <c r="D89" s="28">
        <f t="shared" si="6"/>
        <v>3513.9322485996308</v>
      </c>
      <c r="E89" s="40">
        <f>SUMPRODUCT(D89:D$119*$A89:$A$119)/C89+0.5-$A89</f>
        <v>7.129812394416291</v>
      </c>
      <c r="F89" s="33">
        <f t="shared" si="7"/>
        <v>7.5842446874722247E-2</v>
      </c>
      <c r="G89" s="32"/>
      <c r="H89" s="40">
        <f>'HRQOL scores'!D$14</f>
        <v>0.72791229760911169</v>
      </c>
      <c r="I89" s="37">
        <f t="shared" si="8"/>
        <v>44575.033875700188</v>
      </c>
      <c r="J89" s="37">
        <f t="shared" si="9"/>
        <v>32446.715324464913</v>
      </c>
      <c r="K89" s="40">
        <f>SUM(J89:J$119)/C89</f>
        <v>4.5816468904252972</v>
      </c>
    </row>
    <row r="90" spans="1:11">
      <c r="A90" s="52">
        <v>85</v>
      </c>
      <c r="B90" s="7">
        <v>41576</v>
      </c>
      <c r="C90" s="83">
        <f t="shared" ref="C90:C119" si="10">C89*IF(B90=0,0,(B90/B89))</f>
        <v>42818.067751400369</v>
      </c>
      <c r="D90" s="28">
        <f t="shared" si="6"/>
        <v>3593.2325953587642</v>
      </c>
      <c r="E90" s="40">
        <f>SUMPRODUCT(D90:D$119*$A90:$A$119)/C90+0.5-$A90</f>
        <v>6.6738984029247632</v>
      </c>
      <c r="F90" s="33">
        <f t="shared" si="7"/>
        <v>8.3918606888589625E-2</v>
      </c>
      <c r="G90" s="32"/>
      <c r="H90" s="40">
        <f>'HRQOL scores'!D$15</f>
        <v>0.62929726836148869</v>
      </c>
      <c r="I90" s="37">
        <f t="shared" si="8"/>
        <v>41021.451453720991</v>
      </c>
      <c r="J90" s="37">
        <f t="shared" si="9"/>
        <v>25814.687344050039</v>
      </c>
      <c r="K90" s="40">
        <f>IF(C90=0,0,SUM(J90:J$119)/C90)</f>
        <v>4.1998660342826559</v>
      </c>
    </row>
    <row r="91" spans="1:11">
      <c r="A91" s="52">
        <v>86</v>
      </c>
      <c r="B91" s="7">
        <v>38087</v>
      </c>
      <c r="C91" s="83">
        <f t="shared" si="10"/>
        <v>39224.835156041605</v>
      </c>
      <c r="D91" s="28">
        <f t="shared" si="6"/>
        <v>3643.696452387303</v>
      </c>
      <c r="E91" s="40">
        <f>SUMPRODUCT(D91:D$119*$A91:$A$119)/C91+0.5-$A91</f>
        <v>6.2394649092866246</v>
      </c>
      <c r="F91" s="33">
        <f t="shared" si="7"/>
        <v>9.28925880221598E-2</v>
      </c>
      <c r="G91" s="32"/>
      <c r="H91" s="40">
        <f>'HRQOL scores'!D$15</f>
        <v>0.62929726836148869</v>
      </c>
      <c r="I91" s="37">
        <f t="shared" si="8"/>
        <v>37402.986929847953</v>
      </c>
      <c r="J91" s="37">
        <f t="shared" si="9"/>
        <v>23537.597503513782</v>
      </c>
      <c r="K91" s="40">
        <f>IF(C91=0,0,SUM(J91:J$119)/C91)</f>
        <v>3.9264782234514417</v>
      </c>
    </row>
    <row r="92" spans="1:11">
      <c r="A92" s="52">
        <v>87</v>
      </c>
      <c r="B92" s="7">
        <v>34549</v>
      </c>
      <c r="C92" s="83">
        <f t="shared" si="10"/>
        <v>35581.138703654302</v>
      </c>
      <c r="D92" s="28">
        <f t="shared" si="6"/>
        <v>3657.0848226193666</v>
      </c>
      <c r="E92" s="40">
        <f>SUMPRODUCT(D92:D$119*$A92:$A$119)/C92+0.5-$A92</f>
        <v>5.8272164172624201</v>
      </c>
      <c r="F92" s="33">
        <f t="shared" si="7"/>
        <v>0.10278155662971437</v>
      </c>
      <c r="G92" s="32"/>
      <c r="H92" s="40">
        <f>'HRQOL scores'!D$15</f>
        <v>0.62929726836148869</v>
      </c>
      <c r="I92" s="37">
        <f t="shared" si="8"/>
        <v>33752.59629234462</v>
      </c>
      <c r="J92" s="37">
        <f t="shared" si="9"/>
        <v>21240.416646880582</v>
      </c>
      <c r="K92" s="40">
        <f>IF(C92=0,0,SUM(J92:J$119)/C92)</f>
        <v>3.6670513735344743</v>
      </c>
    </row>
    <row r="93" spans="1:11">
      <c r="A93" s="52">
        <v>88</v>
      </c>
      <c r="B93" s="7">
        <v>30998</v>
      </c>
      <c r="C93" s="83">
        <f t="shared" si="10"/>
        <v>31924.053881034935</v>
      </c>
      <c r="D93" s="28">
        <f t="shared" si="6"/>
        <v>3629.2782075220057</v>
      </c>
      <c r="E93" s="40">
        <f>SUMPRODUCT(D93:D$119*$A93:$A$119)/C93+0.5-$A93</f>
        <v>5.4374798374088584</v>
      </c>
      <c r="F93" s="33">
        <f t="shared" si="7"/>
        <v>0.11368475385508744</v>
      </c>
      <c r="G93" s="32"/>
      <c r="H93" s="40">
        <f>'HRQOL scores'!D$15</f>
        <v>0.62929726836148869</v>
      </c>
      <c r="I93" s="37">
        <f t="shared" si="8"/>
        <v>30109.414777273931</v>
      </c>
      <c r="J93" s="37">
        <f t="shared" si="9"/>
        <v>18947.772471301527</v>
      </c>
      <c r="K93" s="40">
        <f>IF(C93=0,0,SUM(J93:J$119)/C93)</f>
        <v>3.421791208452071</v>
      </c>
    </row>
    <row r="94" spans="1:11">
      <c r="A94" s="52">
        <v>89</v>
      </c>
      <c r="B94" s="7">
        <v>27474</v>
      </c>
      <c r="C94" s="83">
        <f t="shared" si="10"/>
        <v>28294.77567351293</v>
      </c>
      <c r="D94" s="28">
        <f t="shared" si="6"/>
        <v>3554.0973592958107</v>
      </c>
      <c r="E94" s="40">
        <f>SUMPRODUCT(D94:D$119*$A94:$A$119)/C94+0.5-$A94</f>
        <v>5.0707942054305875</v>
      </c>
      <c r="F94" s="33">
        <f t="shared" si="7"/>
        <v>0.12560966732183154</v>
      </c>
      <c r="G94" s="32"/>
      <c r="H94" s="40">
        <f>'HRQOL scores'!D$15</f>
        <v>0.62929726836148869</v>
      </c>
      <c r="I94" s="37">
        <f t="shared" si="8"/>
        <v>26517.726993865024</v>
      </c>
      <c r="J94" s="37">
        <f t="shared" si="9"/>
        <v>16687.533160394971</v>
      </c>
      <c r="K94" s="40">
        <f>IF(C94=0,0,SUM(J94:J$119)/C94)</f>
        <v>3.1910369419007361</v>
      </c>
    </row>
    <row r="95" spans="1:11">
      <c r="A95" s="52">
        <v>90</v>
      </c>
      <c r="B95" s="7">
        <v>24023</v>
      </c>
      <c r="C95" s="83">
        <f t="shared" si="10"/>
        <v>24740.678314217119</v>
      </c>
      <c r="D95" s="28">
        <f t="shared" si="6"/>
        <v>3426.392904774606</v>
      </c>
      <c r="E95" s="40">
        <f>SUMPRODUCT(D95:D$119*$A95:$A$119)/C95+0.5-$A95</f>
        <v>4.7274070682262845</v>
      </c>
      <c r="F95" s="33">
        <f t="shared" si="7"/>
        <v>0.13849227823335972</v>
      </c>
      <c r="G95" s="32"/>
      <c r="H95" s="40">
        <f>'HRQOL scores'!D$15</f>
        <v>0.62929726836148869</v>
      </c>
      <c r="I95" s="37">
        <f t="shared" si="8"/>
        <v>23027.481861829816</v>
      </c>
      <c r="J95" s="37">
        <f t="shared" si="9"/>
        <v>14491.131432893231</v>
      </c>
      <c r="K95" s="40">
        <f>IF(C95=0,0,SUM(J95:J$119)/C95)</f>
        <v>2.9749443544675946</v>
      </c>
    </row>
    <row r="96" spans="1:11">
      <c r="A96" s="52">
        <v>91</v>
      </c>
      <c r="B96" s="7">
        <v>20696</v>
      </c>
      <c r="C96" s="83">
        <f t="shared" si="10"/>
        <v>21314.285409442513</v>
      </c>
      <c r="D96" s="28">
        <f t="shared" si="6"/>
        <v>3248.2245932248588</v>
      </c>
      <c r="E96" s="40">
        <f>SUMPRODUCT(D96:D$119*$A96:$A$119)/C96+0.5-$A96</f>
        <v>4.4069868573637336</v>
      </c>
      <c r="F96" s="33">
        <f t="shared" si="7"/>
        <v>0.15239659837649785</v>
      </c>
      <c r="G96" s="32"/>
      <c r="H96" s="40">
        <f>'HRQOL scores'!D$15</f>
        <v>0.62929726836148869</v>
      </c>
      <c r="I96" s="37">
        <f t="shared" si="8"/>
        <v>19690.173112830082</v>
      </c>
      <c r="J96" s="37">
        <f t="shared" si="9"/>
        <v>12390.972153468801</v>
      </c>
      <c r="K96" s="40">
        <f>IF(C96=0,0,SUM(J96:J$119)/C96)</f>
        <v>2.7733047910439854</v>
      </c>
    </row>
    <row r="97" spans="1:11">
      <c r="A97" s="52">
        <v>92</v>
      </c>
      <c r="B97" s="7">
        <v>17542</v>
      </c>
      <c r="C97" s="83">
        <f t="shared" si="10"/>
        <v>18066.060816217654</v>
      </c>
      <c r="D97" s="28">
        <f t="shared" si="6"/>
        <v>3023.7119231795132</v>
      </c>
      <c r="E97" s="40">
        <f>SUMPRODUCT(D97:D$119*$A97:$A$119)/C97+0.5-$A97</f>
        <v>4.1094516018697931</v>
      </c>
      <c r="F97" s="33">
        <f t="shared" si="7"/>
        <v>0.16736974119256637</v>
      </c>
      <c r="G97" s="32"/>
      <c r="H97" s="40">
        <f>'HRQOL scores'!D$15</f>
        <v>0.62929726836148869</v>
      </c>
      <c r="I97" s="37">
        <f t="shared" si="8"/>
        <v>16554.204854627897</v>
      </c>
      <c r="J97" s="37">
        <f t="shared" si="9"/>
        <v>10417.515894913829</v>
      </c>
      <c r="K97" s="40">
        <f>IF(C97=0,0,SUM(J97:J$119)/C97)</f>
        <v>2.5860666675204094</v>
      </c>
    </row>
    <row r="98" spans="1:11">
      <c r="A98" s="52">
        <v>93</v>
      </c>
      <c r="B98" s="7">
        <v>14606</v>
      </c>
      <c r="C98" s="83">
        <f t="shared" si="10"/>
        <v>15042.348893038141</v>
      </c>
      <c r="D98" s="28">
        <f t="shared" si="6"/>
        <v>2758.0042678047466</v>
      </c>
      <c r="E98" s="40">
        <f>SUMPRODUCT(D98:D$119*$A98:$A$119)/C98+0.5-$A98</f>
        <v>3.8349993153498474</v>
      </c>
      <c r="F98" s="33">
        <f t="shared" si="7"/>
        <v>0.18334930850335474</v>
      </c>
      <c r="G98" s="32"/>
      <c r="H98" s="40">
        <f>'HRQOL scores'!D$15</f>
        <v>0.62929726836148869</v>
      </c>
      <c r="I98" s="37">
        <f t="shared" si="8"/>
        <v>13663.346759135768</v>
      </c>
      <c r="J98" s="37">
        <f t="shared" si="9"/>
        <v>8598.3067921999373</v>
      </c>
      <c r="K98" s="40">
        <f>IF(C98=0,0,SUM(J98:J$119)/C98)</f>
        <v>2.413354593317846</v>
      </c>
    </row>
    <row r="99" spans="1:11">
      <c r="A99" s="52">
        <v>94</v>
      </c>
      <c r="B99" s="7">
        <v>11928</v>
      </c>
      <c r="C99" s="83">
        <f t="shared" si="10"/>
        <v>12284.344625233394</v>
      </c>
      <c r="D99" s="28">
        <f t="shared" si="6"/>
        <v>2459.3406241664452</v>
      </c>
      <c r="E99" s="40">
        <f>SUMPRODUCT(D99:D$119*$A99:$A$119)/C99+0.5-$A99</f>
        <v>3.5837525150905378</v>
      </c>
      <c r="F99" s="33">
        <f t="shared" si="7"/>
        <v>0.20020120724346085</v>
      </c>
      <c r="G99" s="32"/>
      <c r="H99" s="40">
        <f>'HRQOL scores'!D$15</f>
        <v>0.62929726836148869</v>
      </c>
      <c r="I99" s="37">
        <f t="shared" si="8"/>
        <v>11054.674313150172</v>
      </c>
      <c r="J99" s="37">
        <f t="shared" si="9"/>
        <v>6956.676347891319</v>
      </c>
      <c r="K99" s="40">
        <f>IF(C99=0,0,SUM(J99:J$119)/C99)</f>
        <v>2.2552456682300934</v>
      </c>
    </row>
    <row r="100" spans="1:11">
      <c r="A100" s="52">
        <v>95</v>
      </c>
      <c r="B100" s="7">
        <v>9540</v>
      </c>
      <c r="C100" s="83">
        <f t="shared" si="10"/>
        <v>9825.0040010669491</v>
      </c>
      <c r="D100" s="28">
        <f t="shared" si="6"/>
        <v>2135.9599893304876</v>
      </c>
      <c r="E100" s="40">
        <f>SUMPRODUCT(D100:D$119*$A100:$A$119)/C100+0.5-$A100</f>
        <v>3.3556603773585039</v>
      </c>
      <c r="F100" s="33">
        <f t="shared" si="7"/>
        <v>0.21740041928721174</v>
      </c>
      <c r="G100" s="32"/>
      <c r="H100" s="40">
        <f>'HRQOL scores'!D$15</f>
        <v>0.62929726836148869</v>
      </c>
      <c r="I100" s="37">
        <f t="shared" si="8"/>
        <v>8757.0240064017053</v>
      </c>
      <c r="J100" s="37">
        <f t="shared" si="9"/>
        <v>5510.7712862045728</v>
      </c>
      <c r="K100" s="40">
        <f>IF(C100=0,0,SUM(J100:J$119)/C100)</f>
        <v>2.1117079090205806</v>
      </c>
    </row>
    <row r="101" spans="1:11">
      <c r="A101" s="52">
        <v>96</v>
      </c>
      <c r="B101" s="7">
        <v>7466</v>
      </c>
      <c r="C101" s="83">
        <f t="shared" si="10"/>
        <v>7689.0440117364615</v>
      </c>
      <c r="D101" s="28">
        <f t="shared" si="6"/>
        <v>1804.3403574286467</v>
      </c>
      <c r="E101" s="40">
        <f>SUMPRODUCT(D101:D$119*$A101:$A$119)/C101+0.5-$A101</f>
        <v>3.1489418698098319</v>
      </c>
      <c r="F101" s="33">
        <f t="shared" si="7"/>
        <v>0.23466380926868463</v>
      </c>
      <c r="G101" s="32"/>
      <c r="H101" s="40">
        <f>'HRQOL scores'!D$15</f>
        <v>0.62929726836148869</v>
      </c>
      <c r="I101" s="37">
        <f t="shared" ref="I101:I119" si="11">(D101*0.5+C102)</f>
        <v>6786.8738330221386</v>
      </c>
      <c r="J101" s="37">
        <f t="shared" ref="J101:J119" si="12">I101*H101</f>
        <v>4270.9611638348979</v>
      </c>
      <c r="K101" s="40">
        <f>IF(C101=0,0,SUM(J101:J$119)/C101)</f>
        <v>1.9816205169004284</v>
      </c>
    </row>
    <row r="102" spans="1:11">
      <c r="A102" s="52">
        <v>97</v>
      </c>
      <c r="B102" s="7">
        <v>5714</v>
      </c>
      <c r="C102" s="83">
        <f t="shared" si="10"/>
        <v>5884.7036543078148</v>
      </c>
      <c r="D102" s="28">
        <f t="shared" si="6"/>
        <v>1480.9597225926909</v>
      </c>
      <c r="E102" s="40">
        <f>SUMPRODUCT(D102:D$119*$A102:$A$119)/C102+0.5-$A102</f>
        <v>2.9611480574028946</v>
      </c>
      <c r="F102" s="33">
        <f t="shared" si="7"/>
        <v>0.2516625831291564</v>
      </c>
      <c r="G102" s="32"/>
      <c r="H102" s="40">
        <f>'HRQOL scores'!D$15</f>
        <v>0.62929726836148869</v>
      </c>
      <c r="I102" s="37">
        <f t="shared" si="11"/>
        <v>5144.2237930114698</v>
      </c>
      <c r="J102" s="37">
        <f t="shared" si="12"/>
        <v>3237.2459807822943</v>
      </c>
      <c r="K102" s="40">
        <f>IF(C102=0,0,SUM(J102:J$119)/C102)</f>
        <v>1.8634423837375547</v>
      </c>
    </row>
    <row r="103" spans="1:11">
      <c r="A103" s="52">
        <v>98</v>
      </c>
      <c r="B103" s="7">
        <v>4276</v>
      </c>
      <c r="C103" s="83">
        <f t="shared" si="10"/>
        <v>4403.7439317151238</v>
      </c>
      <c r="D103" s="28">
        <f t="shared" si="6"/>
        <v>1182.2960789543877</v>
      </c>
      <c r="E103" s="40">
        <f>SUMPRODUCT(D103:D$119*$A103:$A$119)/C103+0.5-$A103</f>
        <v>2.7888213283442269</v>
      </c>
      <c r="F103" s="33">
        <f t="shared" si="7"/>
        <v>0.26847521047708134</v>
      </c>
      <c r="G103" s="32"/>
      <c r="H103" s="40">
        <f>'HRQOL scores'!D$15</f>
        <v>0.62929726836148869</v>
      </c>
      <c r="I103" s="37">
        <f t="shared" si="11"/>
        <v>3812.59589223793</v>
      </c>
      <c r="J103" s="37">
        <f t="shared" si="12"/>
        <v>2399.2561803515619</v>
      </c>
      <c r="K103" s="40">
        <f>IF(C103=0,0,SUM(J103:J$119)/C103)</f>
        <v>1.754997643875293</v>
      </c>
    </row>
    <row r="104" spans="1:11">
      <c r="A104" s="52">
        <v>99</v>
      </c>
      <c r="B104" s="7">
        <v>3128</v>
      </c>
      <c r="C104" s="83">
        <f t="shared" si="10"/>
        <v>3221.4478527607362</v>
      </c>
      <c r="D104" s="28">
        <f t="shared" si="6"/>
        <v>916.58842357962112</v>
      </c>
      <c r="E104" s="40">
        <f>SUMPRODUCT(D104:D$119*$A104:$A$119)/C104+0.5-$A104</f>
        <v>2.6288363171355229</v>
      </c>
      <c r="F104" s="33">
        <f t="shared" si="7"/>
        <v>0.28452685421994883</v>
      </c>
      <c r="G104" s="32"/>
      <c r="H104" s="40">
        <f>'HRQOL scores'!D$15</f>
        <v>0.62929726836148869</v>
      </c>
      <c r="I104" s="37">
        <f t="shared" si="11"/>
        <v>2763.1536409709256</v>
      </c>
      <c r="J104" s="37">
        <f t="shared" si="12"/>
        <v>1738.8450383261052</v>
      </c>
      <c r="K104" s="40">
        <f>IF(C104=0,0,SUM(J104:J$119)/C104)</f>
        <v>1.6543195133428776</v>
      </c>
    </row>
    <row r="105" spans="1:11">
      <c r="A105" s="52">
        <v>100</v>
      </c>
      <c r="B105" s="7">
        <v>2238</v>
      </c>
      <c r="C105" s="83">
        <f t="shared" si="10"/>
        <v>2304.859429181115</v>
      </c>
      <c r="D105" s="28">
        <f t="shared" si="6"/>
        <v>695.16537743398248</v>
      </c>
      <c r="E105" s="40">
        <f>SUMPRODUCT(D105:D$119*$A105:$A$119)/C105+0.5-$A105</f>
        <v>2.4754244861483414</v>
      </c>
      <c r="F105" s="33">
        <f t="shared" si="7"/>
        <v>0.30160857908847188</v>
      </c>
      <c r="G105" s="32"/>
      <c r="H105" s="40">
        <f>'HRQOL scores'!D$15</f>
        <v>0.62929726836148869</v>
      </c>
      <c r="I105" s="37">
        <f t="shared" si="11"/>
        <v>1957.2767404641238</v>
      </c>
      <c r="J105" s="37">
        <f t="shared" si="12"/>
        <v>1231.7089062015516</v>
      </c>
      <c r="K105" s="40">
        <f>IF(C105=0,0,SUM(J105:J$119)/C105)</f>
        <v>1.557777867168296</v>
      </c>
    </row>
    <row r="106" spans="1:11">
      <c r="A106" s="52">
        <v>101</v>
      </c>
      <c r="B106" s="7">
        <v>1563</v>
      </c>
      <c r="C106" s="83">
        <f t="shared" si="10"/>
        <v>1609.6940517471326</v>
      </c>
      <c r="D106" s="28">
        <f t="shared" si="6"/>
        <v>514.93731661776474</v>
      </c>
      <c r="E106" s="40">
        <f>SUMPRODUCT(D106:D$119*$A106:$A$119)/C106+0.5-$A106</f>
        <v>2.328534868841956</v>
      </c>
      <c r="F106" s="33">
        <f t="shared" si="7"/>
        <v>0.31989763275751759</v>
      </c>
      <c r="G106" s="32"/>
      <c r="H106" s="40">
        <f>'HRQOL scores'!D$15</f>
        <v>0.62929726836148869</v>
      </c>
      <c r="I106" s="37">
        <f t="shared" si="11"/>
        <v>1352.2253934382502</v>
      </c>
      <c r="J106" s="37">
        <f t="shared" si="12"/>
        <v>850.95174629973019</v>
      </c>
      <c r="K106" s="40">
        <f>IF(C106=0,0,SUM(J106:J$119)/C106)</f>
        <v>1.4653406322467291</v>
      </c>
    </row>
    <row r="107" spans="1:11">
      <c r="A107" s="52">
        <v>102</v>
      </c>
      <c r="B107" s="7">
        <v>1063</v>
      </c>
      <c r="C107" s="83">
        <f t="shared" si="10"/>
        <v>1094.7567351293678</v>
      </c>
      <c r="D107" s="28">
        <f t="shared" si="6"/>
        <v>370.75486796479061</v>
      </c>
      <c r="E107" s="40">
        <f>SUMPRODUCT(D107:D$119*$A107:$A$119)/C107+0.5-$A107</f>
        <v>2.1886171213546817</v>
      </c>
      <c r="F107" s="33">
        <f t="shared" si="7"/>
        <v>0.33866415804327377</v>
      </c>
      <c r="G107" s="32"/>
      <c r="H107" s="40">
        <f>'HRQOL scores'!D$15</f>
        <v>0.62929726836148869</v>
      </c>
      <c r="I107" s="37">
        <f t="shared" si="11"/>
        <v>909.37930114697247</v>
      </c>
      <c r="J107" s="37">
        <f t="shared" si="12"/>
        <v>572.26991011626933</v>
      </c>
      <c r="K107" s="40">
        <f>IF(C107=0,0,SUM(J107:J$119)/C107)</f>
        <v>1.3772907759576705</v>
      </c>
    </row>
    <row r="108" spans="1:11">
      <c r="A108" s="52">
        <v>103</v>
      </c>
      <c r="B108" s="7">
        <v>703</v>
      </c>
      <c r="C108" s="83">
        <f t="shared" si="10"/>
        <v>724.00186716457722</v>
      </c>
      <c r="D108" s="28">
        <f t="shared" si="6"/>
        <v>260.55828220858893</v>
      </c>
      <c r="E108" s="40">
        <f>SUMPRODUCT(D108:D$119*$A108:$A$119)/C108+0.5-$A108</f>
        <v>2.0533428165007308</v>
      </c>
      <c r="F108" s="33">
        <f t="shared" si="7"/>
        <v>0.35988620199146509</v>
      </c>
      <c r="G108" s="32"/>
      <c r="H108" s="40">
        <f>'HRQOL scores'!D$15</f>
        <v>0.62929726836148869</v>
      </c>
      <c r="I108" s="37">
        <f t="shared" si="11"/>
        <v>593.72272606028275</v>
      </c>
      <c r="J108" s="37">
        <f t="shared" si="12"/>
        <v>373.62808967387241</v>
      </c>
      <c r="K108" s="40">
        <f>IF(C108=0,0,SUM(J108:J$119)/C108)</f>
        <v>1.2921630254335832</v>
      </c>
    </row>
    <row r="109" spans="1:11">
      <c r="A109" s="52">
        <v>104</v>
      </c>
      <c r="B109" s="7">
        <v>450</v>
      </c>
      <c r="C109" s="83">
        <f t="shared" si="10"/>
        <v>463.44358495598829</v>
      </c>
      <c r="D109" s="28">
        <f t="shared" si="6"/>
        <v>176.10856228327555</v>
      </c>
      <c r="E109" s="40">
        <f>SUMPRODUCT(D109:D$119*$A109:$A$119)/C109+0.5-$A109</f>
        <v>1.9266666666666623</v>
      </c>
      <c r="F109" s="33">
        <f t="shared" si="7"/>
        <v>0.38</v>
      </c>
      <c r="G109" s="32"/>
      <c r="H109" s="40">
        <f>'HRQOL scores'!D$15</f>
        <v>0.62929726836148869</v>
      </c>
      <c r="I109" s="37">
        <f t="shared" si="11"/>
        <v>375.38930381435051</v>
      </c>
      <c r="J109" s="37">
        <f t="shared" si="12"/>
        <v>236.23146346249175</v>
      </c>
      <c r="K109" s="40">
        <f>IF(C109=0,0,SUM(J109:J$119)/C109)</f>
        <v>1.2124460703764681</v>
      </c>
    </row>
    <row r="110" spans="1:11">
      <c r="A110" s="52">
        <v>105</v>
      </c>
      <c r="B110" s="7">
        <v>279</v>
      </c>
      <c r="C110" s="83">
        <f t="shared" si="10"/>
        <v>287.33502267271274</v>
      </c>
      <c r="D110" s="28">
        <f t="shared" si="6"/>
        <v>116.37583355561486</v>
      </c>
      <c r="E110" s="40">
        <f>SUMPRODUCT(D110:D$119*$A110:$A$119)/C110+0.5-$A110</f>
        <v>1.8010752688172005</v>
      </c>
      <c r="F110" s="33">
        <f t="shared" si="7"/>
        <v>0.40501792114695351</v>
      </c>
      <c r="G110" s="32"/>
      <c r="H110" s="40">
        <f>'HRQOL scores'!D$15</f>
        <v>0.62929726836148869</v>
      </c>
      <c r="I110" s="37">
        <f t="shared" si="11"/>
        <v>229.14710589490531</v>
      </c>
      <c r="J110" s="37">
        <f t="shared" si="12"/>
        <v>144.20164779260469</v>
      </c>
      <c r="K110" s="40">
        <f>IF(C110=0,0,SUM(J110:J$119)/C110)</f>
        <v>1.1334117467801006</v>
      </c>
    </row>
    <row r="111" spans="1:11">
      <c r="A111" s="52">
        <v>106</v>
      </c>
      <c r="B111" s="7">
        <v>166</v>
      </c>
      <c r="C111" s="83">
        <f t="shared" si="10"/>
        <v>170.95918911709788</v>
      </c>
      <c r="D111" s="28">
        <f t="shared" si="6"/>
        <v>73.121098959722588</v>
      </c>
      <c r="E111" s="40">
        <f>SUMPRODUCT(D111:D$119*$A111:$A$119)/C111+0.5-$A111</f>
        <v>1.6867469879518211</v>
      </c>
      <c r="F111" s="33">
        <f t="shared" si="7"/>
        <v>0.42771084337349397</v>
      </c>
      <c r="G111" s="32"/>
      <c r="H111" s="40">
        <f>'HRQOL scores'!D$15</f>
        <v>0.62929726836148869</v>
      </c>
      <c r="I111" s="37">
        <f t="shared" si="11"/>
        <v>134.39863963723658</v>
      </c>
      <c r="J111" s="37">
        <f t="shared" si="12"/>
        <v>84.576696795213081</v>
      </c>
      <c r="K111" s="40">
        <f>IF(C111=0,0,SUM(J111:J$119)/C111)</f>
        <v>1.0614652719350413</v>
      </c>
    </row>
    <row r="112" spans="1:11">
      <c r="A112" s="52">
        <v>107</v>
      </c>
      <c r="B112" s="7">
        <v>95</v>
      </c>
      <c r="C112" s="83">
        <f t="shared" si="10"/>
        <v>97.838090157375291</v>
      </c>
      <c r="D112" s="28">
        <f t="shared" si="6"/>
        <v>44.28460922912776</v>
      </c>
      <c r="E112" s="40">
        <f>SUMPRODUCT(D112:D$119*$A112:$A$119)/C112+0.5-$A112</f>
        <v>1.5736842105263094</v>
      </c>
      <c r="F112" s="33">
        <f t="shared" si="7"/>
        <v>0.45263157894736838</v>
      </c>
      <c r="G112" s="32"/>
      <c r="H112" s="40">
        <f>'HRQOL scores'!D$15</f>
        <v>0.62929726836148869</v>
      </c>
      <c r="I112" s="37">
        <f t="shared" si="11"/>
        <v>75.695785542811407</v>
      </c>
      <c r="J112" s="37">
        <f t="shared" si="12"/>
        <v>47.635151068568284</v>
      </c>
      <c r="K112" s="40">
        <f>IF(C112=0,0,SUM(J112:J$119)/C112)</f>
        <v>0.9903151749478164</v>
      </c>
    </row>
    <row r="113" spans="1:11">
      <c r="A113" s="52">
        <v>108</v>
      </c>
      <c r="B113" s="7">
        <v>52</v>
      </c>
      <c r="C113" s="83">
        <f t="shared" si="10"/>
        <v>53.553480928247531</v>
      </c>
      <c r="D113" s="28">
        <f t="shared" si="6"/>
        <v>25.746865830888233</v>
      </c>
      <c r="E113" s="40">
        <f>SUMPRODUCT(D113:D$119*$A113:$A$119)/C113+0.5-$A113</f>
        <v>1.4615384615384528</v>
      </c>
      <c r="F113" s="33">
        <f t="shared" si="7"/>
        <v>0.48076923076923073</v>
      </c>
      <c r="G113" s="32"/>
      <c r="H113" s="40">
        <f>'HRQOL scores'!D$15</f>
        <v>0.62929726836148869</v>
      </c>
      <c r="I113" s="37">
        <f t="shared" si="11"/>
        <v>40.680048012803411</v>
      </c>
      <c r="J113" s="37">
        <f t="shared" si="12"/>
        <v>25.599843091271392</v>
      </c>
      <c r="K113" s="40">
        <f>IF(C113=0,0,SUM(J113:J$119)/C113)</f>
        <v>0.91974216145140653</v>
      </c>
    </row>
    <row r="114" spans="1:11">
      <c r="A114" s="52">
        <v>109</v>
      </c>
      <c r="B114" s="7">
        <v>27</v>
      </c>
      <c r="C114" s="83">
        <f t="shared" si="10"/>
        <v>27.806615097359298</v>
      </c>
      <c r="D114" s="28">
        <f t="shared" si="6"/>
        <v>14.418244865297414</v>
      </c>
      <c r="E114" s="40">
        <f>SUMPRODUCT(D114:D$119*$A114:$A$119)/C114+0.5-$A114</f>
        <v>1.3518518518518476</v>
      </c>
      <c r="F114" s="33">
        <f t="shared" si="7"/>
        <v>0.51851851851851849</v>
      </c>
      <c r="G114" s="32"/>
      <c r="H114" s="40">
        <f>'HRQOL scores'!D$15</f>
        <v>0.62929726836148869</v>
      </c>
      <c r="I114" s="37">
        <f t="shared" si="11"/>
        <v>20.597492664710593</v>
      </c>
      <c r="J114" s="37">
        <f t="shared" si="12"/>
        <v>12.961945868998177</v>
      </c>
      <c r="K114" s="40">
        <f>IF(C114=0,0,SUM(J114:J$119)/C114)</f>
        <v>0.85071667759979031</v>
      </c>
    </row>
    <row r="115" spans="1:11">
      <c r="A115" s="52">
        <v>110</v>
      </c>
      <c r="B115" s="7">
        <v>13</v>
      </c>
      <c r="C115" s="83">
        <f t="shared" si="10"/>
        <v>13.388370232061884</v>
      </c>
      <c r="D115" s="28">
        <f t="shared" si="6"/>
        <v>7.2091224326487069</v>
      </c>
      <c r="E115" s="40">
        <f>SUMPRODUCT(D115:D$119*$A115:$A$119)/C115+0.5-$A115</f>
        <v>1.2692307692307878</v>
      </c>
      <c r="F115" s="33">
        <f t="shared" si="7"/>
        <v>0.53846153846153844</v>
      </c>
      <c r="G115" s="32"/>
      <c r="H115" s="40">
        <f>'HRQOL scores'!D$15</f>
        <v>0.62929726836148869</v>
      </c>
      <c r="I115" s="37">
        <f t="shared" si="11"/>
        <v>9.7838090157375319</v>
      </c>
      <c r="J115" s="37">
        <f t="shared" si="12"/>
        <v>6.1569242877741344</v>
      </c>
      <c r="K115" s="40">
        <f>IF(C115=0,0,SUM(J115:J$119)/C115)</f>
        <v>0.79872345599727412</v>
      </c>
    </row>
    <row r="116" spans="1:11">
      <c r="A116" s="52">
        <v>111</v>
      </c>
      <c r="B116" s="7">
        <v>6</v>
      </c>
      <c r="C116" s="83">
        <f t="shared" si="10"/>
        <v>6.1792477994131776</v>
      </c>
      <c r="D116" s="28">
        <f t="shared" si="6"/>
        <v>3.0896238997065888</v>
      </c>
      <c r="E116" s="40">
        <f>SUMPRODUCT(D116:D$119*$A116:$A$119)/C116+0.5-$A116</f>
        <v>1.1666666666666572</v>
      </c>
      <c r="F116" s="33">
        <f t="shared" si="7"/>
        <v>0.5</v>
      </c>
      <c r="G116" s="32"/>
      <c r="H116" s="40">
        <f>'HRQOL scores'!D$15</f>
        <v>0.62929726836148869</v>
      </c>
      <c r="I116" s="37">
        <f t="shared" si="11"/>
        <v>4.6344358495598836</v>
      </c>
      <c r="J116" s="37">
        <f t="shared" si="12"/>
        <v>2.9164378205245898</v>
      </c>
      <c r="K116" s="40">
        <f>IF(C116=0,0,SUM(J116:J$119)/C116)</f>
        <v>0.7341801464217369</v>
      </c>
    </row>
    <row r="117" spans="1:11">
      <c r="A117" s="52">
        <v>112</v>
      </c>
      <c r="B117" s="7">
        <v>3</v>
      </c>
      <c r="C117" s="83">
        <f t="shared" si="10"/>
        <v>3.0896238997065888</v>
      </c>
      <c r="D117" s="28">
        <f t="shared" si="6"/>
        <v>2.0597492664710595</v>
      </c>
      <c r="E117" s="40">
        <f>IF(C117=0,0,SUMPRODUCT(D117:D$119*$A117:$A$119)/C117+0.5-$A117)</f>
        <v>0.8333333333333286</v>
      </c>
      <c r="F117" s="33">
        <f>IF(D117=0,0,D117/C117)</f>
        <v>0.66666666666666674</v>
      </c>
      <c r="G117" s="32"/>
      <c r="H117" s="40">
        <f>'HRQOL scores'!D$15</f>
        <v>0.62929726836148869</v>
      </c>
      <c r="I117" s="37">
        <f t="shared" si="11"/>
        <v>2.0597492664710595</v>
      </c>
      <c r="J117" s="37">
        <f t="shared" si="12"/>
        <v>1.2961945868998177</v>
      </c>
      <c r="K117" s="40">
        <f>IF(C117=0,0,SUM(J117:J$119)/C117)</f>
        <v>0.5244143903012406</v>
      </c>
    </row>
    <row r="118" spans="1:11">
      <c r="A118" s="52">
        <v>113</v>
      </c>
      <c r="B118" s="7">
        <v>1</v>
      </c>
      <c r="C118" s="83">
        <f t="shared" si="10"/>
        <v>1.0298746332355295</v>
      </c>
      <c r="D118" s="28">
        <f t="shared" si="6"/>
        <v>1.0298746332355295</v>
      </c>
      <c r="E118" s="40">
        <f>IF($C118=0,0,SUMPRODUCT(D118:D$119*$A118:$A$119)/C118+0.5-$A118)</f>
        <v>0.5</v>
      </c>
      <c r="F118" s="33">
        <f>IF(D118=0,0,D118/C118)</f>
        <v>1</v>
      </c>
      <c r="G118" s="32"/>
      <c r="H118" s="40">
        <f>'HRQOL scores'!D$15</f>
        <v>0.62929726836148869</v>
      </c>
      <c r="I118" s="37">
        <f t="shared" si="11"/>
        <v>0.51493731661776476</v>
      </c>
      <c r="J118" s="37">
        <f t="shared" si="12"/>
        <v>0.32404864672495437</v>
      </c>
      <c r="K118" s="40">
        <f>IF(C118=0,0,SUM(J118:J$119)/C118)</f>
        <v>0.31464863418074435</v>
      </c>
    </row>
    <row r="119" spans="1:11">
      <c r="A119" s="52">
        <v>114</v>
      </c>
      <c r="B119" s="7">
        <v>0</v>
      </c>
      <c r="C119" s="83">
        <f t="shared" si="10"/>
        <v>0</v>
      </c>
      <c r="D119" s="28">
        <f t="shared" si="6"/>
        <v>0</v>
      </c>
      <c r="E119" s="40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scores'!D$15</f>
        <v>0.62929726836148869</v>
      </c>
      <c r="I119" s="37">
        <f t="shared" si="11"/>
        <v>0</v>
      </c>
      <c r="J119" s="37">
        <f t="shared" si="12"/>
        <v>0</v>
      </c>
      <c r="K119" s="40">
        <f>IF(C119=0,0,SUM(J119:J$119)/C119)</f>
        <v>0</v>
      </c>
    </row>
    <row r="121" spans="1:11">
      <c r="E121" s="31"/>
    </row>
    <row r="123" spans="1:11">
      <c r="B123" s="57"/>
    </row>
    <row r="124" spans="1:11">
      <c r="A124" s="56"/>
      <c r="B124" s="57"/>
    </row>
  </sheetData>
  <phoneticPr fontId="11" type="noConversion"/>
  <pageMargins left="0.17" right="0.18" top="1" bottom="1" header="0.5" footer="0.5"/>
  <pageSetup orientation="portrait" horizontalDpi="4294967292" verticalDpi="429496729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4"/>
  <sheetViews>
    <sheetView workbookViewId="0">
      <pane xSplit="5" topLeftCell="G1" activePane="topRight" state="frozen"/>
      <selection activeCell="C104" sqref="C104"/>
      <selection pane="topRight"/>
    </sheetView>
  </sheetViews>
  <sheetFormatPr defaultColWidth="8.85546875" defaultRowHeight="12.75"/>
  <cols>
    <col min="1" max="1" width="9.140625" style="48" customWidth="1"/>
    <col min="2" max="2" width="7.7109375" style="48" customWidth="1"/>
    <col min="3" max="3" width="9.85546875" style="48" customWidth="1"/>
    <col min="4" max="5" width="9.140625" style="48" customWidth="1"/>
    <col min="6" max="6" width="9.140625" style="8" customWidth="1"/>
    <col min="7" max="7" width="5.85546875" style="48" customWidth="1"/>
    <col min="8" max="8" width="11.85546875" style="48" customWidth="1"/>
    <col min="9" max="9" width="8.85546875" style="48"/>
    <col min="10" max="10" width="9.140625" style="48" customWidth="1"/>
    <col min="11" max="11" width="13.28515625" style="67" customWidth="1"/>
    <col min="12" max="45" width="8.42578125" style="48" customWidth="1"/>
    <col min="46" max="47" width="12.140625" style="48" customWidth="1"/>
    <col min="48" max="48" width="9.140625" style="48" customWidth="1"/>
    <col min="49" max="49" width="10" style="48" customWidth="1"/>
    <col min="50" max="50" width="8.42578125" style="48" customWidth="1"/>
    <col min="51" max="52" width="12.140625" style="48" customWidth="1"/>
    <col min="53" max="53" width="9.140625" style="48" customWidth="1"/>
    <col min="54" max="54" width="10" style="48" customWidth="1"/>
    <col min="55" max="55" width="8.42578125" style="48" customWidth="1"/>
    <col min="56" max="57" width="12.140625" style="48" customWidth="1"/>
    <col min="58" max="58" width="9.140625" style="48" customWidth="1"/>
    <col min="59" max="59" width="10" style="48" customWidth="1"/>
    <col min="60" max="60" width="8.42578125" style="48" customWidth="1"/>
    <col min="61" max="62" width="12.140625" style="48" customWidth="1"/>
    <col min="63" max="63" width="9.140625" style="48" customWidth="1"/>
    <col min="64" max="64" width="10" style="48" customWidth="1"/>
    <col min="65" max="65" width="8.42578125" style="48" customWidth="1"/>
    <col min="66" max="67" width="12.140625" style="48" customWidth="1"/>
    <col min="68" max="68" width="9.140625" style="48" customWidth="1"/>
    <col min="69" max="69" width="10" style="48" customWidth="1"/>
    <col min="70" max="70" width="8.42578125" style="48" customWidth="1"/>
    <col min="71" max="72" width="12.140625" style="48" customWidth="1"/>
    <col min="73" max="73" width="9.140625" style="48" customWidth="1"/>
    <col min="74" max="74" width="10" style="48" customWidth="1"/>
    <col min="75" max="75" width="8.42578125" style="48" customWidth="1"/>
    <col min="76" max="77" width="12.140625" style="48" customWidth="1"/>
    <col min="78" max="78" width="9.140625" style="48" customWidth="1"/>
    <col min="79" max="79" width="10" style="48" customWidth="1"/>
    <col min="80" max="80" width="8.42578125" style="48" customWidth="1"/>
    <col min="81" max="82" width="12.140625" style="48" customWidth="1"/>
    <col min="83" max="83" width="9.140625" style="48" customWidth="1"/>
    <col min="84" max="84" width="10" style="48" customWidth="1"/>
    <col min="85" max="85" width="8.42578125" style="48" customWidth="1"/>
    <col min="86" max="87" width="12.140625" style="48" customWidth="1"/>
    <col min="88" max="88" width="9.140625" style="48" customWidth="1"/>
    <col min="89" max="89" width="10" style="48" customWidth="1"/>
    <col min="90" max="90" width="8.42578125" style="48" customWidth="1"/>
    <col min="91" max="92" width="12.140625" style="48" customWidth="1"/>
    <col min="93" max="93" width="9.140625" style="48" customWidth="1"/>
    <col min="94" max="94" width="10" style="48" customWidth="1"/>
    <col min="95" max="95" width="8.42578125" style="48" customWidth="1"/>
    <col min="96" max="97" width="12.140625" style="48" customWidth="1"/>
    <col min="98" max="98" width="9.140625" style="48" customWidth="1"/>
    <col min="99" max="99" width="10" style="48" customWidth="1"/>
    <col min="100" max="100" width="8.42578125" style="48" customWidth="1"/>
    <col min="101" max="102" width="12.140625" style="48" customWidth="1"/>
    <col min="103" max="103" width="9.140625" style="48" customWidth="1"/>
    <col min="104" max="104" width="10" style="48" customWidth="1"/>
    <col min="105" max="109" width="8.42578125" style="48" customWidth="1"/>
    <col min="110" max="110" width="8.85546875" style="48"/>
    <col min="111" max="114" width="8.42578125" style="48" customWidth="1"/>
    <col min="115" max="115" width="9.140625" style="48" customWidth="1"/>
    <col min="116" max="116" width="6.7109375" style="48" customWidth="1"/>
    <col min="117" max="120" width="9.140625" style="48" customWidth="1"/>
    <col min="121" max="121" width="8.85546875" style="48"/>
    <col min="122" max="122" width="12.140625" style="48" customWidth="1"/>
    <col min="123" max="123" width="2.7109375" style="48" customWidth="1"/>
    <col min="124" max="124" width="9.140625" style="48" customWidth="1"/>
    <col min="125" max="125" width="6.7109375" style="48" customWidth="1"/>
    <col min="126" max="129" width="9.140625" style="48" customWidth="1"/>
    <col min="130" max="130" width="10" style="48" customWidth="1"/>
    <col min="131" max="131" width="12.140625" style="48" customWidth="1"/>
    <col min="132" max="132" width="8.85546875" style="48"/>
    <col min="133" max="133" width="9.140625" style="48" customWidth="1"/>
    <col min="134" max="134" width="6.7109375" style="48" customWidth="1"/>
    <col min="135" max="138" width="9.140625" style="48" customWidth="1"/>
    <col min="139" max="139" width="8.85546875" style="48"/>
    <col min="140" max="140" width="12.140625" style="48" customWidth="1"/>
    <col min="141" max="141" width="2.7109375" style="48" customWidth="1"/>
    <col min="142" max="142" width="9.140625" style="48" customWidth="1"/>
    <col min="143" max="143" width="6.7109375" style="48" customWidth="1"/>
    <col min="144" max="147" width="9.140625" style="48" customWidth="1"/>
    <col min="148" max="148" width="10" style="48" customWidth="1"/>
    <col min="149" max="149" width="12.140625" style="48" customWidth="1"/>
    <col min="150" max="150" width="8.85546875" style="48"/>
    <col min="151" max="151" width="9.140625" style="48" customWidth="1"/>
    <col min="152" max="152" width="6.7109375" style="48" customWidth="1"/>
    <col min="153" max="156" width="9.140625" style="48" customWidth="1"/>
    <col min="157" max="157" width="8.85546875" style="48"/>
    <col min="158" max="158" width="12.140625" style="48" customWidth="1"/>
    <col min="159" max="159" width="2.7109375" style="48" customWidth="1"/>
    <col min="160" max="160" width="9.140625" style="48" customWidth="1"/>
    <col min="161" max="161" width="6.7109375" style="48" customWidth="1"/>
    <col min="162" max="165" width="9.140625" style="48" customWidth="1"/>
    <col min="166" max="166" width="10" style="48" customWidth="1"/>
    <col min="167" max="167" width="12.140625" style="48" customWidth="1"/>
    <col min="168" max="16384" width="8.85546875" style="48"/>
  </cols>
  <sheetData>
    <row r="1" spans="1:11">
      <c r="A1" s="66" t="s">
        <v>49</v>
      </c>
      <c r="B1"/>
    </row>
    <row r="2" spans="1:11" s="66" customFormat="1">
      <c r="F2" s="8"/>
      <c r="K2" s="67"/>
    </row>
    <row r="3" spans="1:11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48" t="s">
        <v>16</v>
      </c>
      <c r="J3" s="34"/>
      <c r="K3" s="67" t="s">
        <v>28</v>
      </c>
    </row>
    <row r="4" spans="1:11">
      <c r="A4" s="47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</row>
    <row r="5" spans="1:11">
      <c r="A5" s="47">
        <v>0</v>
      </c>
      <c r="C5" s="22">
        <v>100000</v>
      </c>
      <c r="D5" s="28">
        <f t="shared" ref="D5:D68" si="0">C5-C6</f>
        <v>513</v>
      </c>
      <c r="E5" s="40">
        <f>SUMPRODUCT(D5:D$119*$A5:$A$119)/C5+0.5-$A5</f>
        <v>79.857740605700698</v>
      </c>
      <c r="F5" s="33">
        <f t="shared" ref="F5:F68" si="1">D5/C5</f>
        <v>5.13E-3</v>
      </c>
      <c r="G5" s="50"/>
      <c r="H5" s="40">
        <f>'HRQOL scores'!E$6</f>
        <v>0.91721357297793871</v>
      </c>
      <c r="I5" s="37">
        <f t="shared" ref="I5:I36" si="2">(D5*0.5+C6)</f>
        <v>99743.5</v>
      </c>
      <c r="J5" s="37">
        <f t="shared" ref="J5:J36" si="3">I5*H5</f>
        <v>91486.092016325027</v>
      </c>
      <c r="K5" s="40">
        <f>SUM(J5:J$119)/C5</f>
        <v>65.883577585384401</v>
      </c>
    </row>
    <row r="6" spans="1:11">
      <c r="A6" s="47">
        <v>1</v>
      </c>
      <c r="C6" s="22">
        <v>99487</v>
      </c>
      <c r="D6" s="28">
        <f t="shared" si="0"/>
        <v>42</v>
      </c>
      <c r="E6" s="40">
        <f>SUMPRODUCT(D6:D$119*$A6:$A$119)/C6+0.5-$A6</f>
        <v>79.266945033723701</v>
      </c>
      <c r="F6" s="33">
        <f t="shared" si="1"/>
        <v>4.2216571009277593E-4</v>
      </c>
      <c r="G6" s="32"/>
      <c r="H6" s="40">
        <f>'HRQOL scores'!E$6</f>
        <v>0.91721357297793871</v>
      </c>
      <c r="I6" s="37">
        <f t="shared" si="2"/>
        <v>99466</v>
      </c>
      <c r="J6" s="37">
        <f t="shared" si="3"/>
        <v>91231.565249823645</v>
      </c>
      <c r="K6" s="40">
        <f>SUM(J6:J$119)/C6</f>
        <v>65.303724773308204</v>
      </c>
    </row>
    <row r="7" spans="1:11">
      <c r="A7" s="47">
        <v>2</v>
      </c>
      <c r="C7" s="22">
        <v>99445</v>
      </c>
      <c r="D7" s="28">
        <f t="shared" si="0"/>
        <v>26</v>
      </c>
      <c r="E7" s="40">
        <f>SUMPRODUCT(D7:D$119*$A7:$A$119)/C7+0.5-$A7</f>
        <v>78.300211781085736</v>
      </c>
      <c r="F7" s="33">
        <f t="shared" si="1"/>
        <v>2.6145105334607067E-4</v>
      </c>
      <c r="G7" s="32"/>
      <c r="H7" s="40">
        <f>'HRQOL scores'!E$6</f>
        <v>0.91721357297793871</v>
      </c>
      <c r="I7" s="37">
        <f t="shared" si="2"/>
        <v>99432</v>
      </c>
      <c r="J7" s="37">
        <f t="shared" si="3"/>
        <v>91200.379988342407</v>
      </c>
      <c r="K7" s="40">
        <f>SUM(J7:J$119)/C7</f>
        <v>64.413898147441202</v>
      </c>
    </row>
    <row r="8" spans="1:11">
      <c r="A8" s="47">
        <v>3</v>
      </c>
      <c r="C8" s="22">
        <v>99419</v>
      </c>
      <c r="D8" s="28">
        <f t="shared" si="0"/>
        <v>18</v>
      </c>
      <c r="E8" s="40">
        <f>SUMPRODUCT(D8:D$119*$A8:$A$119)/C8+0.5-$A8</f>
        <v>77.320558047959352</v>
      </c>
      <c r="F8" s="33">
        <f t="shared" si="1"/>
        <v>1.8105191160643338E-4</v>
      </c>
      <c r="G8" s="32"/>
      <c r="H8" s="40">
        <f>'HRQOL scores'!E$6</f>
        <v>0.91721357297793871</v>
      </c>
      <c r="I8" s="37">
        <f t="shared" si="2"/>
        <v>99410</v>
      </c>
      <c r="J8" s="37">
        <f t="shared" si="3"/>
        <v>91180.201289736884</v>
      </c>
      <c r="K8" s="40">
        <f>SUM(J8:J$119)/C8</f>
        <v>63.513410125669623</v>
      </c>
    </row>
    <row r="9" spans="1:11">
      <c r="A9" s="47">
        <v>4</v>
      </c>
      <c r="C9" s="22">
        <v>99401</v>
      </c>
      <c r="D9" s="28">
        <f t="shared" si="0"/>
        <v>15</v>
      </c>
      <c r="E9" s="40">
        <f>SUMPRODUCT(D9:D$119*$A9:$A$119)/C9+0.5-$A9</f>
        <v>76.334469075462721</v>
      </c>
      <c r="F9" s="33">
        <f t="shared" si="1"/>
        <v>1.5090391444754078E-4</v>
      </c>
      <c r="G9" s="32"/>
      <c r="H9" s="40">
        <f>'HRQOL scores'!E$6</f>
        <v>0.91721357297793871</v>
      </c>
      <c r="I9" s="37">
        <f t="shared" si="2"/>
        <v>99393.5</v>
      </c>
      <c r="J9" s="37">
        <f t="shared" si="3"/>
        <v>91165.067265782753</v>
      </c>
      <c r="K9" s="40">
        <f>SUM(J9:J$119)/C9</f>
        <v>62.607614812670001</v>
      </c>
    </row>
    <row r="10" spans="1:11">
      <c r="A10" s="47">
        <v>5</v>
      </c>
      <c r="C10" s="22">
        <v>99386</v>
      </c>
      <c r="D10" s="28">
        <f t="shared" si="0"/>
        <v>15</v>
      </c>
      <c r="E10" s="40">
        <f>SUMPRODUCT(D10:D$119*$A10:$A$119)/C10+0.5-$A10</f>
        <v>75.345914520858784</v>
      </c>
      <c r="F10" s="33">
        <f t="shared" si="1"/>
        <v>1.5092668987583765E-4</v>
      </c>
      <c r="G10" s="32"/>
      <c r="H10" s="40">
        <f>'HRQOL scores'!E$7</f>
        <v>0.90787630873165337</v>
      </c>
      <c r="I10" s="37">
        <f t="shared" si="2"/>
        <v>99378.5</v>
      </c>
      <c r="J10" s="37">
        <f t="shared" si="3"/>
        <v>90223.385747288616</v>
      </c>
      <c r="K10" s="40">
        <f>SUM(J10:J$119)/C10</f>
        <v>61.699781183752521</v>
      </c>
    </row>
    <row r="11" spans="1:11">
      <c r="A11" s="47">
        <v>6</v>
      </c>
      <c r="C11" s="22">
        <v>99371</v>
      </c>
      <c r="D11" s="28">
        <f t="shared" si="0"/>
        <v>13</v>
      </c>
      <c r="E11" s="40">
        <f>SUMPRODUCT(D11:D$119*$A11:$A$119)/C11+0.5-$A11</f>
        <v>74.357212472150536</v>
      </c>
      <c r="F11" s="33">
        <f t="shared" si="1"/>
        <v>1.3082287588934397E-4</v>
      </c>
      <c r="G11" s="32"/>
      <c r="H11" s="40">
        <f>'HRQOL scores'!E$7</f>
        <v>0.90787630873165337</v>
      </c>
      <c r="I11" s="37">
        <f t="shared" si="2"/>
        <v>99364.5</v>
      </c>
      <c r="J11" s="37">
        <f t="shared" si="3"/>
        <v>90210.675478966368</v>
      </c>
      <c r="K11" s="40">
        <f>SUM(J11:J$119)/C11</f>
        <v>60.801149902699386</v>
      </c>
    </row>
    <row r="12" spans="1:11">
      <c r="A12" s="47">
        <v>7</v>
      </c>
      <c r="C12" s="22">
        <v>99358</v>
      </c>
      <c r="D12" s="28">
        <f t="shared" si="0"/>
        <v>13</v>
      </c>
      <c r="E12" s="40">
        <f>SUMPRODUCT(D12:D$119*$A12:$A$119)/C12+0.5-$A12</f>
        <v>73.366875949295178</v>
      </c>
      <c r="F12" s="33">
        <f t="shared" si="1"/>
        <v>1.3083999275347732E-4</v>
      </c>
      <c r="G12" s="32"/>
      <c r="H12" s="40">
        <f>'HRQOL scores'!E$7</f>
        <v>0.90787630873165337</v>
      </c>
      <c r="I12" s="37">
        <f t="shared" si="2"/>
        <v>99351.5</v>
      </c>
      <c r="J12" s="37">
        <f t="shared" si="3"/>
        <v>90198.873086952866</v>
      </c>
      <c r="K12" s="40">
        <f>SUM(J12:J$119)/C12</f>
        <v>59.901169422715569</v>
      </c>
    </row>
    <row r="13" spans="1:11">
      <c r="A13" s="47">
        <v>8</v>
      </c>
      <c r="C13" s="22">
        <v>99345</v>
      </c>
      <c r="D13" s="28">
        <f t="shared" si="0"/>
        <v>13</v>
      </c>
      <c r="E13" s="40">
        <f>SUMPRODUCT(D13:D$119*$A13:$A$119)/C13+0.5-$A13</f>
        <v>72.376411098395195</v>
      </c>
      <c r="F13" s="33">
        <f t="shared" si="1"/>
        <v>1.3085711409733757E-4</v>
      </c>
      <c r="G13" s="32"/>
      <c r="H13" s="40">
        <f>'HRQOL scores'!E$7</f>
        <v>0.90787630873165337</v>
      </c>
      <c r="I13" s="37">
        <f t="shared" si="2"/>
        <v>99338.5</v>
      </c>
      <c r="J13" s="37">
        <f t="shared" si="3"/>
        <v>90187.07069493935</v>
      </c>
      <c r="K13" s="40">
        <f>SUM(J13:J$119)/C13</f>
        <v>59.001072207108763</v>
      </c>
    </row>
    <row r="14" spans="1:11">
      <c r="A14" s="47">
        <v>9</v>
      </c>
      <c r="C14" s="22">
        <v>99332</v>
      </c>
      <c r="D14" s="28">
        <f t="shared" si="0"/>
        <v>11</v>
      </c>
      <c r="E14" s="40">
        <f>SUMPRODUCT(D14:D$119*$A14:$A$119)/C14+0.5-$A14</f>
        <v>71.385817869066074</v>
      </c>
      <c r="F14" s="33">
        <f t="shared" si="1"/>
        <v>1.1073974147303991E-4</v>
      </c>
      <c r="G14" s="32"/>
      <c r="H14" s="40">
        <f>'HRQOL scores'!E$7</f>
        <v>0.90787630873165337</v>
      </c>
      <c r="I14" s="37">
        <f t="shared" si="2"/>
        <v>99326.5</v>
      </c>
      <c r="J14" s="37">
        <f t="shared" si="3"/>
        <v>90176.176179234564</v>
      </c>
      <c r="K14" s="40">
        <f>SUM(J14:J$119)/C14</f>
        <v>58.100858210045928</v>
      </c>
    </row>
    <row r="15" spans="1:11">
      <c r="A15" s="47">
        <v>10</v>
      </c>
      <c r="C15" s="22">
        <v>99321</v>
      </c>
      <c r="D15" s="28">
        <f t="shared" si="0"/>
        <v>11</v>
      </c>
      <c r="E15" s="40">
        <f>SUMPRODUCT(D15:D$119*$A15:$A$119)/C15+0.5-$A15</f>
        <v>70.393668615600632</v>
      </c>
      <c r="F15" s="33">
        <f t="shared" si="1"/>
        <v>1.1075200612156543E-4</v>
      </c>
      <c r="G15" s="32"/>
      <c r="H15" s="40">
        <f>'HRQOL scores'!E$7</f>
        <v>0.90787630873165337</v>
      </c>
      <c r="I15" s="37">
        <f t="shared" si="2"/>
        <v>99315.5</v>
      </c>
      <c r="J15" s="37">
        <f t="shared" si="3"/>
        <v>90166.189539838524</v>
      </c>
      <c r="K15" s="40">
        <f>SUM(J15:J$119)/C15</f>
        <v>57.199366413357154</v>
      </c>
    </row>
    <row r="16" spans="1:11">
      <c r="A16" s="47">
        <v>11</v>
      </c>
      <c r="C16" s="22">
        <v>99310</v>
      </c>
      <c r="D16" s="28">
        <f t="shared" si="0"/>
        <v>10</v>
      </c>
      <c r="E16" s="40">
        <f>SUMPRODUCT(D16:D$119*$A16:$A$119)/C16+0.5-$A16</f>
        <v>69.401410337026192</v>
      </c>
      <c r="F16" s="33">
        <f t="shared" si="1"/>
        <v>1.006947940791461E-4</v>
      </c>
      <c r="G16" s="32"/>
      <c r="H16" s="40">
        <f>'HRQOL scores'!E$7</f>
        <v>0.90787630873165337</v>
      </c>
      <c r="I16" s="37">
        <f t="shared" si="2"/>
        <v>99305</v>
      </c>
      <c r="J16" s="37">
        <f t="shared" si="3"/>
        <v>90156.656838596842</v>
      </c>
      <c r="K16" s="40">
        <f>SUM(J16:J$119)/C16</f>
        <v>56.297775470760321</v>
      </c>
    </row>
    <row r="17" spans="1:11">
      <c r="A17" s="47">
        <v>12</v>
      </c>
      <c r="C17" s="22">
        <v>99300</v>
      </c>
      <c r="D17" s="28">
        <f t="shared" si="0"/>
        <v>13</v>
      </c>
      <c r="E17" s="40">
        <f>SUMPRODUCT(D17:D$119*$A17:$A$119)/C17+0.5-$A17</f>
        <v>68.40834904904402</v>
      </c>
      <c r="F17" s="33">
        <f t="shared" si="1"/>
        <v>1.3091641490433031E-4</v>
      </c>
      <c r="G17" s="32"/>
      <c r="H17" s="40">
        <f>'HRQOL scores'!E$7</f>
        <v>0.90787630873165337</v>
      </c>
      <c r="I17" s="37">
        <f t="shared" si="2"/>
        <v>99293.5</v>
      </c>
      <c r="J17" s="37">
        <f t="shared" si="3"/>
        <v>90146.216261046429</v>
      </c>
      <c r="K17" s="40">
        <f>SUM(J17:J$119)/C17</f>
        <v>55.395522912010186</v>
      </c>
    </row>
    <row r="18" spans="1:11">
      <c r="A18" s="47">
        <v>13</v>
      </c>
      <c r="C18" s="22">
        <v>99287</v>
      </c>
      <c r="D18" s="28">
        <f t="shared" si="0"/>
        <v>18</v>
      </c>
      <c r="E18" s="40">
        <f>SUMPRODUCT(D18:D$119*$A18:$A$119)/C18+0.5-$A18</f>
        <v>67.417240530684481</v>
      </c>
      <c r="F18" s="33">
        <f t="shared" si="1"/>
        <v>1.8129261635460835E-4</v>
      </c>
      <c r="G18" s="32"/>
      <c r="H18" s="40">
        <f>'HRQOL scores'!E$7</f>
        <v>0.90787630873165337</v>
      </c>
      <c r="I18" s="37">
        <f t="shared" si="2"/>
        <v>99278</v>
      </c>
      <c r="J18" s="37">
        <f t="shared" si="3"/>
        <v>90132.144178261078</v>
      </c>
      <c r="K18" s="40">
        <f>SUM(J18:J$119)/C18</f>
        <v>54.494840300357204</v>
      </c>
    </row>
    <row r="19" spans="1:11">
      <c r="A19" s="47">
        <v>14</v>
      </c>
      <c r="C19" s="22">
        <v>99269</v>
      </c>
      <c r="D19" s="28">
        <f t="shared" si="0"/>
        <v>23</v>
      </c>
      <c r="E19" s="40">
        <f>SUMPRODUCT(D19:D$119*$A19:$A$119)/C19+0.5-$A19</f>
        <v>66.429374332068122</v>
      </c>
      <c r="F19" s="33">
        <f t="shared" si="1"/>
        <v>2.3169368080669695E-4</v>
      </c>
      <c r="G19" s="32"/>
      <c r="H19" s="40">
        <f>'HRQOL scores'!E$7</f>
        <v>0.90787630873165337</v>
      </c>
      <c r="I19" s="37">
        <f t="shared" si="2"/>
        <v>99257.5</v>
      </c>
      <c r="J19" s="37">
        <f t="shared" si="3"/>
        <v>90113.532713932087</v>
      </c>
      <c r="K19" s="40">
        <f>SUM(J19:J$119)/C19</f>
        <v>53.59676298465083</v>
      </c>
    </row>
    <row r="20" spans="1:11">
      <c r="A20" s="47">
        <v>15</v>
      </c>
      <c r="C20" s="22">
        <v>99246</v>
      </c>
      <c r="D20" s="28">
        <f t="shared" si="0"/>
        <v>31</v>
      </c>
      <c r="E20" s="40">
        <f>SUMPRODUCT(D20:D$119*$A20:$A$119)/C20+0.5-$A20</f>
        <v>65.444653291518762</v>
      </c>
      <c r="F20" s="33">
        <f t="shared" si="1"/>
        <v>3.1235515789049435E-4</v>
      </c>
      <c r="G20" s="32"/>
      <c r="H20" s="40">
        <f>'HRQOL scores'!E$8</f>
        <v>0.86977837573846595</v>
      </c>
      <c r="I20" s="37">
        <f t="shared" si="2"/>
        <v>99230.5</v>
      </c>
      <c r="J20" s="37">
        <f t="shared" si="3"/>
        <v>86308.543113715845</v>
      </c>
      <c r="K20" s="40">
        <f>SUM(J20:J$119)/C20</f>
        <v>52.701202386084802</v>
      </c>
    </row>
    <row r="21" spans="1:11">
      <c r="A21" s="47">
        <v>16</v>
      </c>
      <c r="C21" s="22">
        <v>99215</v>
      </c>
      <c r="D21" s="28">
        <f t="shared" si="0"/>
        <v>37</v>
      </c>
      <c r="E21" s="40">
        <f>SUMPRODUCT(D21:D$119*$A21:$A$119)/C21+0.5-$A21</f>
        <v>64.464945427305054</v>
      </c>
      <c r="F21" s="33">
        <f t="shared" si="1"/>
        <v>3.7292748072368092E-4</v>
      </c>
      <c r="G21" s="32"/>
      <c r="H21" s="40">
        <f>'HRQOL scores'!E$8</f>
        <v>0.86977837573846595</v>
      </c>
      <c r="I21" s="37">
        <f t="shared" si="2"/>
        <v>99196.5</v>
      </c>
      <c r="J21" s="37">
        <f t="shared" si="3"/>
        <v>86278.97064894074</v>
      </c>
      <c r="K21" s="40">
        <f>SUM(J21:J$119)/C21</f>
        <v>51.847754763852812</v>
      </c>
    </row>
    <row r="22" spans="1:11">
      <c r="A22" s="47">
        <v>17</v>
      </c>
      <c r="C22" s="22">
        <v>99178</v>
      </c>
      <c r="D22" s="28">
        <f t="shared" si="0"/>
        <v>41</v>
      </c>
      <c r="E22" s="40">
        <f>SUMPRODUCT(D22:D$119*$A22:$A$119)/C22+0.5-$A22</f>
        <v>63.488808612495419</v>
      </c>
      <c r="F22" s="33">
        <f t="shared" si="1"/>
        <v>4.1339813265038616E-4</v>
      </c>
      <c r="G22" s="32"/>
      <c r="H22" s="40">
        <f>'HRQOL scores'!E$8</f>
        <v>0.86977837573846595</v>
      </c>
      <c r="I22" s="37">
        <f t="shared" si="2"/>
        <v>99157.5</v>
      </c>
      <c r="J22" s="37">
        <f t="shared" si="3"/>
        <v>86245.049292286931</v>
      </c>
      <c r="K22" s="40">
        <f>SUM(J22:J$119)/C22</f>
        <v>50.997156811457316</v>
      </c>
    </row>
    <row r="23" spans="1:11">
      <c r="A23" s="47">
        <v>18</v>
      </c>
      <c r="C23" s="22">
        <v>99137</v>
      </c>
      <c r="D23" s="28">
        <f t="shared" si="0"/>
        <v>43</v>
      </c>
      <c r="E23" s="40">
        <f>SUMPRODUCT(D23:D$119*$A23:$A$119)/C23+0.5-$A23</f>
        <v>62.514858837468054</v>
      </c>
      <c r="F23" s="33">
        <f t="shared" si="1"/>
        <v>4.3374320384921875E-4</v>
      </c>
      <c r="G23" s="32"/>
      <c r="H23" s="40">
        <f>'HRQOL scores'!E$8</f>
        <v>0.86977837573846595</v>
      </c>
      <c r="I23" s="37">
        <f t="shared" si="2"/>
        <v>99115.5</v>
      </c>
      <c r="J23" s="37">
        <f t="shared" si="3"/>
        <v>86208.518600505922</v>
      </c>
      <c r="K23" s="40">
        <f>SUM(J23:J$119)/C23</f>
        <v>50.14828942730189</v>
      </c>
    </row>
    <row r="24" spans="1:11">
      <c r="A24" s="47">
        <v>19</v>
      </c>
      <c r="C24" s="22">
        <v>99094</v>
      </c>
      <c r="D24" s="28">
        <f t="shared" si="0"/>
        <v>43</v>
      </c>
      <c r="E24" s="40">
        <f>SUMPRODUCT(D24:D$119*$A24:$A$119)/C24+0.5-$A24</f>
        <v>61.541769033140966</v>
      </c>
      <c r="F24" s="33">
        <f t="shared" si="1"/>
        <v>4.3393141865299614E-4</v>
      </c>
      <c r="G24" s="32"/>
      <c r="H24" s="40">
        <f>'HRQOL scores'!E$8</f>
        <v>0.86977837573846595</v>
      </c>
      <c r="I24" s="37">
        <f t="shared" si="2"/>
        <v>99072.5</v>
      </c>
      <c r="J24" s="37">
        <f t="shared" si="3"/>
        <v>86171.118130349161</v>
      </c>
      <c r="K24" s="40">
        <f>SUM(J24:J$119)/C24</f>
        <v>49.300083257855377</v>
      </c>
    </row>
    <row r="25" spans="1:11">
      <c r="A25" s="47">
        <v>20</v>
      </c>
      <c r="C25" s="22">
        <v>99051</v>
      </c>
      <c r="D25" s="28">
        <f t="shared" si="0"/>
        <v>43</v>
      </c>
      <c r="E25" s="40">
        <f>SUMPRODUCT(D25:D$119*$A25:$A$119)/C25+0.5-$A25</f>
        <v>60.568268473514351</v>
      </c>
      <c r="F25" s="33">
        <f t="shared" si="1"/>
        <v>4.341197968723183E-4</v>
      </c>
      <c r="G25" s="32"/>
      <c r="H25" s="40">
        <f>'HRQOL scores'!E$8</f>
        <v>0.86977837573846595</v>
      </c>
      <c r="I25" s="37">
        <f t="shared" si="2"/>
        <v>99029.5</v>
      </c>
      <c r="J25" s="37">
        <f t="shared" si="3"/>
        <v>86133.717660192415</v>
      </c>
      <c r="K25" s="40">
        <f>SUM(J25:J$119)/C25</f>
        <v>48.451518230240701</v>
      </c>
    </row>
    <row r="26" spans="1:11">
      <c r="A26" s="47">
        <v>21</v>
      </c>
      <c r="C26" s="22">
        <v>99008</v>
      </c>
      <c r="D26" s="28">
        <f t="shared" si="0"/>
        <v>42</v>
      </c>
      <c r="E26" s="40">
        <f>SUMPRODUCT(D26:D$119*$A26:$A$119)/C26+0.5-$A26</f>
        <v>59.594356623404877</v>
      </c>
      <c r="F26" s="33">
        <f t="shared" si="1"/>
        <v>4.242081447963801E-4</v>
      </c>
      <c r="G26" s="32"/>
      <c r="H26" s="40">
        <f>'HRQOL scores'!E$8</f>
        <v>0.86977837573846595</v>
      </c>
      <c r="I26" s="37">
        <f t="shared" si="2"/>
        <v>98987</v>
      </c>
      <c r="J26" s="37">
        <f t="shared" si="3"/>
        <v>86096.75207922353</v>
      </c>
      <c r="K26" s="40">
        <f>SUM(J26:J$119)/C26</f>
        <v>47.60259387689257</v>
      </c>
    </row>
    <row r="27" spans="1:11">
      <c r="A27" s="47">
        <v>22</v>
      </c>
      <c r="C27" s="22">
        <v>98966</v>
      </c>
      <c r="D27" s="28">
        <f t="shared" si="0"/>
        <v>43</v>
      </c>
      <c r="E27" s="40">
        <f>SUMPRODUCT(D27:D$119*$A27:$A$119)/C27+0.5-$A27</f>
        <v>58.619435569489227</v>
      </c>
      <c r="F27" s="33">
        <f t="shared" si="1"/>
        <v>4.3449265404280258E-4</v>
      </c>
      <c r="G27" s="32"/>
      <c r="H27" s="40">
        <f>'HRQOL scores'!E$8</f>
        <v>0.86977837573846595</v>
      </c>
      <c r="I27" s="37">
        <f t="shared" si="2"/>
        <v>98944.5</v>
      </c>
      <c r="J27" s="37">
        <f t="shared" si="3"/>
        <v>86059.786498254645</v>
      </c>
      <c r="K27" s="40">
        <f>SUM(J27:J$119)/C27</f>
        <v>46.75283291720546</v>
      </c>
    </row>
    <row r="28" spans="1:11">
      <c r="A28" s="47">
        <v>23</v>
      </c>
      <c r="C28" s="22">
        <v>98923</v>
      </c>
      <c r="D28" s="28">
        <f t="shared" si="0"/>
        <v>42</v>
      </c>
      <c r="E28" s="40">
        <f>SUMPRODUCT(D28:D$119*$A28:$A$119)/C28+0.5-$A28</f>
        <v>57.644699014082377</v>
      </c>
      <c r="F28" s="33">
        <f t="shared" si="1"/>
        <v>4.245726474126341E-4</v>
      </c>
      <c r="G28" s="32"/>
      <c r="H28" s="40">
        <f>'HRQOL scores'!E$8</f>
        <v>0.86977837573846595</v>
      </c>
      <c r="I28" s="37">
        <f t="shared" si="2"/>
        <v>98902</v>
      </c>
      <c r="J28" s="37">
        <f t="shared" si="3"/>
        <v>86022.820917285761</v>
      </c>
      <c r="K28" s="40">
        <f>SUM(J28:J$119)/C28</f>
        <v>45.903188095649149</v>
      </c>
    </row>
    <row r="29" spans="1:11">
      <c r="A29" s="47">
        <v>24</v>
      </c>
      <c r="C29" s="22">
        <v>98881</v>
      </c>
      <c r="D29" s="28">
        <f t="shared" si="0"/>
        <v>43</v>
      </c>
      <c r="E29" s="40">
        <f>SUMPRODUCT(D29:D$119*$A29:$A$119)/C29+0.5-$A29</f>
        <v>56.66897139561766</v>
      </c>
      <c r="F29" s="33">
        <f t="shared" si="1"/>
        <v>4.3486615224360597E-4</v>
      </c>
      <c r="G29" s="32"/>
      <c r="H29" s="40">
        <f>'HRQOL scores'!E$8</f>
        <v>0.86977837573846595</v>
      </c>
      <c r="I29" s="37">
        <f t="shared" si="2"/>
        <v>98859.5</v>
      </c>
      <c r="J29" s="37">
        <f t="shared" si="3"/>
        <v>85985.855336316876</v>
      </c>
      <c r="K29" s="40">
        <f>SUM(J29:J$119)/C29</f>
        <v>45.05272251563612</v>
      </c>
    </row>
    <row r="30" spans="1:11">
      <c r="A30" s="47">
        <v>25</v>
      </c>
      <c r="C30" s="22">
        <v>98838</v>
      </c>
      <c r="D30" s="28">
        <f t="shared" si="0"/>
        <v>43</v>
      </c>
      <c r="E30" s="40">
        <f>SUMPRODUCT(D30:D$119*$A30:$A$119)/C30+0.5-$A30</f>
        <v>55.693408006739006</v>
      </c>
      <c r="F30" s="33">
        <f t="shared" si="1"/>
        <v>4.350553430866671E-4</v>
      </c>
      <c r="G30" s="32"/>
      <c r="H30" s="40">
        <f>'HRQOL scores'!E$9</f>
        <v>0.8382359028876406</v>
      </c>
      <c r="I30" s="37">
        <f t="shared" si="2"/>
        <v>98816.5</v>
      </c>
      <c r="J30" s="37">
        <f t="shared" si="3"/>
        <v>82831.538097696539</v>
      </c>
      <c r="K30" s="40">
        <f>SUM(J30:J$119)/C30</f>
        <v>44.202355366683861</v>
      </c>
    </row>
    <row r="31" spans="1:11">
      <c r="A31" s="47">
        <v>26</v>
      </c>
      <c r="C31" s="22">
        <v>98795</v>
      </c>
      <c r="D31" s="28">
        <f t="shared" si="0"/>
        <v>45</v>
      </c>
      <c r="E31" s="40">
        <f>SUMPRODUCT(D31:D$119*$A31:$A$119)/C31+0.5-$A31</f>
        <v>54.717430644972623</v>
      </c>
      <c r="F31" s="33">
        <f t="shared" si="1"/>
        <v>4.5548863808897211E-4</v>
      </c>
      <c r="G31" s="32"/>
      <c r="H31" s="40">
        <f>'HRQOL scores'!E$9</f>
        <v>0.8382359028876406</v>
      </c>
      <c r="I31" s="37">
        <f t="shared" si="2"/>
        <v>98772.5</v>
      </c>
      <c r="J31" s="37">
        <f t="shared" si="3"/>
        <v>82794.655717969479</v>
      </c>
      <c r="K31" s="40">
        <f>SUM(J31:J$119)/C31</f>
        <v>43.383175885769553</v>
      </c>
    </row>
    <row r="32" spans="1:11">
      <c r="A32" s="47">
        <v>27</v>
      </c>
      <c r="C32" s="22">
        <v>98750</v>
      </c>
      <c r="D32" s="28">
        <f t="shared" si="0"/>
        <v>45</v>
      </c>
      <c r="E32" s="40">
        <f>SUMPRODUCT(D32:D$119*$A32:$A$119)/C32+0.5-$A32</f>
        <v>53.742137322228558</v>
      </c>
      <c r="F32" s="33">
        <f t="shared" si="1"/>
        <v>4.5569620253164554E-4</v>
      </c>
      <c r="G32" s="32"/>
      <c r="H32" s="40">
        <f>'HRQOL scores'!E$9</f>
        <v>0.8382359028876406</v>
      </c>
      <c r="I32" s="37">
        <f t="shared" si="2"/>
        <v>98727.5</v>
      </c>
      <c r="J32" s="37">
        <f t="shared" si="3"/>
        <v>82756.935102339543</v>
      </c>
      <c r="K32" s="40">
        <f>SUM(J32:J$119)/C32</f>
        <v>42.564518540927949</v>
      </c>
    </row>
    <row r="33" spans="1:11">
      <c r="A33" s="47">
        <v>28</v>
      </c>
      <c r="C33" s="22">
        <v>98705</v>
      </c>
      <c r="D33" s="28">
        <f t="shared" si="0"/>
        <v>47</v>
      </c>
      <c r="E33" s="40">
        <f>SUMPRODUCT(D33:D$119*$A33:$A$119)/C33+0.5-$A33</f>
        <v>52.76641062327208</v>
      </c>
      <c r="F33" s="33">
        <f t="shared" si="1"/>
        <v>4.7616635428802999E-4</v>
      </c>
      <c r="G33" s="32"/>
      <c r="H33" s="40">
        <f>'HRQOL scores'!E$9</f>
        <v>0.8382359028876406</v>
      </c>
      <c r="I33" s="37">
        <f t="shared" si="2"/>
        <v>98681.5</v>
      </c>
      <c r="J33" s="37">
        <f t="shared" si="3"/>
        <v>82718.376250806701</v>
      </c>
      <c r="K33" s="40">
        <f>SUM(J33:J$119)/C33</f>
        <v>41.745496892906111</v>
      </c>
    </row>
    <row r="34" spans="1:11">
      <c r="A34" s="47">
        <v>29</v>
      </c>
      <c r="C34" s="22">
        <v>98658</v>
      </c>
      <c r="D34" s="28">
        <f t="shared" si="0"/>
        <v>49</v>
      </c>
      <c r="E34" s="40">
        <f>SUMPRODUCT(D34:D$119*$A34:$A$119)/C34+0.5-$A34</f>
        <v>51.791309985708921</v>
      </c>
      <c r="F34" s="33">
        <f t="shared" si="1"/>
        <v>4.9666524762310201E-4</v>
      </c>
      <c r="G34" s="32"/>
      <c r="H34" s="40">
        <f>'HRQOL scores'!E$9</f>
        <v>0.8382359028876406</v>
      </c>
      <c r="I34" s="37">
        <f t="shared" si="2"/>
        <v>98633.5</v>
      </c>
      <c r="J34" s="37">
        <f t="shared" si="3"/>
        <v>82678.140927468106</v>
      </c>
      <c r="K34" s="40">
        <f>SUM(J34:J$119)/C34</f>
        <v>40.926948595790421</v>
      </c>
    </row>
    <row r="35" spans="1:11">
      <c r="A35" s="47">
        <v>30</v>
      </c>
      <c r="C35" s="22">
        <v>98609</v>
      </c>
      <c r="D35" s="28">
        <f t="shared" si="0"/>
        <v>53</v>
      </c>
      <c r="E35" s="40">
        <f>SUMPRODUCT(D35:D$119*$A35:$A$119)/C35+0.5-$A35</f>
        <v>50.81679725552506</v>
      </c>
      <c r="F35" s="33">
        <f t="shared" si="1"/>
        <v>5.3747629526716624E-4</v>
      </c>
      <c r="G35" s="32"/>
      <c r="H35" s="40">
        <f>'HRQOL scores'!E$9</f>
        <v>0.8382359028876406</v>
      </c>
      <c r="I35" s="37">
        <f t="shared" si="2"/>
        <v>98582.5</v>
      </c>
      <c r="J35" s="37">
        <f t="shared" si="3"/>
        <v>82635.390896420824</v>
      </c>
      <c r="K35" s="40">
        <f>SUM(J35:J$119)/C35</f>
        <v>40.108841521930287</v>
      </c>
    </row>
    <row r="36" spans="1:11">
      <c r="A36" s="47">
        <v>31</v>
      </c>
      <c r="C36" s="22">
        <v>98556</v>
      </c>
      <c r="D36" s="28">
        <f t="shared" si="0"/>
        <v>56</v>
      </c>
      <c r="E36" s="40">
        <f>SUMPRODUCT(D36:D$119*$A36:$A$119)/C36+0.5-$A36</f>
        <v>49.84385588467542</v>
      </c>
      <c r="F36" s="33">
        <f t="shared" si="1"/>
        <v>5.6820487844474207E-4</v>
      </c>
      <c r="G36" s="32"/>
      <c r="H36" s="40">
        <f>'HRQOL scores'!E$9</f>
        <v>0.8382359028876406</v>
      </c>
      <c r="I36" s="37">
        <f t="shared" si="2"/>
        <v>98528</v>
      </c>
      <c r="J36" s="37">
        <f t="shared" si="3"/>
        <v>82589.707039713452</v>
      </c>
      <c r="K36" s="40">
        <f>SUM(J36:J$119)/C36</f>
        <v>39.291949376391116</v>
      </c>
    </row>
    <row r="37" spans="1:11">
      <c r="A37" s="47">
        <v>32</v>
      </c>
      <c r="C37" s="22">
        <v>98500</v>
      </c>
      <c r="D37" s="28">
        <f t="shared" si="0"/>
        <v>60</v>
      </c>
      <c r="E37" s="40">
        <f>SUMPRODUCT(D37:D$119*$A37:$A$119)/C37+0.5-$A37</f>
        <v>48.871909244366194</v>
      </c>
      <c r="F37" s="33">
        <f t="shared" si="1"/>
        <v>6.0913705583756346E-4</v>
      </c>
      <c r="G37" s="32"/>
      <c r="H37" s="40">
        <f>'HRQOL scores'!E$9</f>
        <v>0.8382359028876406</v>
      </c>
      <c r="I37" s="37">
        <f t="shared" ref="I37:I68" si="4">(D37*0.5+C38)</f>
        <v>98470</v>
      </c>
      <c r="J37" s="37">
        <f t="shared" ref="J37:J68" si="5">I37*H37</f>
        <v>82541.089357345976</v>
      </c>
      <c r="K37" s="40">
        <f>SUM(J37:J$119)/C37</f>
        <v>38.475813763450653</v>
      </c>
    </row>
    <row r="38" spans="1:11">
      <c r="A38" s="47">
        <v>33</v>
      </c>
      <c r="C38" s="22">
        <v>98440</v>
      </c>
      <c r="D38" s="28">
        <f t="shared" si="0"/>
        <v>67</v>
      </c>
      <c r="E38" s="40">
        <f>SUMPRODUCT(D38:D$119*$A38:$A$119)/C38+0.5-$A38</f>
        <v>47.901392325986095</v>
      </c>
      <c r="F38" s="33">
        <f t="shared" si="1"/>
        <v>6.8061763510767978E-4</v>
      </c>
      <c r="G38" s="32"/>
      <c r="H38" s="40">
        <f>'HRQOL scores'!E$9</f>
        <v>0.8382359028876406</v>
      </c>
      <c r="I38" s="37">
        <f t="shared" si="4"/>
        <v>98406.5</v>
      </c>
      <c r="J38" s="37">
        <f t="shared" si="5"/>
        <v>82487.8613775126</v>
      </c>
      <c r="K38" s="40">
        <f>SUM(J38:J$119)/C38</f>
        <v>37.660773733670702</v>
      </c>
    </row>
    <row r="39" spans="1:11">
      <c r="A39" s="47">
        <v>34</v>
      </c>
      <c r="C39" s="22">
        <v>98373</v>
      </c>
      <c r="D39" s="28">
        <f t="shared" si="0"/>
        <v>73</v>
      </c>
      <c r="E39" s="40">
        <f>SUMPRODUCT(D39:D$119*$A39:$A$119)/C39+0.5-$A39</f>
        <v>46.933676522725449</v>
      </c>
      <c r="F39" s="33">
        <f t="shared" si="1"/>
        <v>7.4207353643784368E-4</v>
      </c>
      <c r="G39" s="32"/>
      <c r="H39" s="40">
        <f>'HRQOL scores'!E$9</f>
        <v>0.8382359028876406</v>
      </c>
      <c r="I39" s="37">
        <f t="shared" si="4"/>
        <v>98336.5</v>
      </c>
      <c r="J39" s="37">
        <f t="shared" si="5"/>
        <v>82429.184864310475</v>
      </c>
      <c r="K39" s="40">
        <f>SUM(J39:J$119)/C39</f>
        <v>36.847902422057182</v>
      </c>
    </row>
    <row r="40" spans="1:11">
      <c r="A40" s="47">
        <v>35</v>
      </c>
      <c r="C40" s="22">
        <v>98300</v>
      </c>
      <c r="D40" s="28">
        <f t="shared" si="0"/>
        <v>81</v>
      </c>
      <c r="E40" s="40">
        <f>SUMPRODUCT(D40:D$119*$A40:$A$119)/C40+0.5-$A40</f>
        <v>45.968159314039369</v>
      </c>
      <c r="F40" s="33">
        <f t="shared" si="1"/>
        <v>8.2400813835198372E-4</v>
      </c>
      <c r="G40" s="32"/>
      <c r="H40" s="40">
        <f>'HRQOL scores'!E$10</f>
        <v>0.82699267602490734</v>
      </c>
      <c r="I40" s="37">
        <f t="shared" si="4"/>
        <v>98259.5</v>
      </c>
      <c r="J40" s="37">
        <f t="shared" si="5"/>
        <v>81259.886849869377</v>
      </c>
      <c r="K40" s="40">
        <f>SUM(J40:J$119)/C40</f>
        <v>36.036719431339982</v>
      </c>
    </row>
    <row r="41" spans="1:11">
      <c r="A41" s="47">
        <v>36</v>
      </c>
      <c r="C41" s="22">
        <v>98219</v>
      </c>
      <c r="D41" s="28">
        <f t="shared" si="0"/>
        <v>88</v>
      </c>
      <c r="E41" s="40">
        <f>SUMPRODUCT(D41:D$119*$A41:$A$119)/C41+0.5-$A41</f>
        <v>45.005656345208877</v>
      </c>
      <c r="F41" s="33">
        <f t="shared" si="1"/>
        <v>8.9595699406428493E-4</v>
      </c>
      <c r="G41" s="32"/>
      <c r="H41" s="40">
        <f>'HRQOL scores'!E$10</f>
        <v>0.82699267602490734</v>
      </c>
      <c r="I41" s="37">
        <f t="shared" si="4"/>
        <v>98175</v>
      </c>
      <c r="J41" s="37">
        <f t="shared" si="5"/>
        <v>81190.005968745274</v>
      </c>
      <c r="K41" s="40">
        <f>SUM(J41:J$119)/C41</f>
        <v>35.239104788796979</v>
      </c>
    </row>
    <row r="42" spans="1:11">
      <c r="A42" s="47">
        <v>37</v>
      </c>
      <c r="C42" s="22">
        <v>98131</v>
      </c>
      <c r="D42" s="28">
        <f t="shared" si="0"/>
        <v>96</v>
      </c>
      <c r="E42" s="40">
        <f>SUMPRODUCT(D42:D$119*$A42:$A$119)/C42+0.5-$A42</f>
        <v>44.045567257748019</v>
      </c>
      <c r="F42" s="33">
        <f t="shared" si="1"/>
        <v>9.7828413039712219E-4</v>
      </c>
      <c r="G42" s="32"/>
      <c r="H42" s="40">
        <f>'HRQOL scores'!E$10</f>
        <v>0.82699267602490734</v>
      </c>
      <c r="I42" s="37">
        <f t="shared" si="4"/>
        <v>98083</v>
      </c>
      <c r="J42" s="37">
        <f t="shared" si="5"/>
        <v>81113.922642550984</v>
      </c>
      <c r="K42" s="40">
        <f>SUM(J42:J$119)/C42</f>
        <v>34.443342341177662</v>
      </c>
    </row>
    <row r="43" spans="1:11">
      <c r="A43" s="47">
        <v>38</v>
      </c>
      <c r="C43" s="22">
        <v>98035</v>
      </c>
      <c r="D43" s="28">
        <f t="shared" si="0"/>
        <v>105</v>
      </c>
      <c r="E43" s="40">
        <f>SUMPRODUCT(D43:D$119*$A43:$A$119)/C43+0.5-$A43</f>
        <v>43.088208910797889</v>
      </c>
      <c r="F43" s="33">
        <f t="shared" si="1"/>
        <v>1.0710460549803642E-3</v>
      </c>
      <c r="G43" s="32"/>
      <c r="H43" s="40">
        <f>'HRQOL scores'!E$10</f>
        <v>0.82699267602490734</v>
      </c>
      <c r="I43" s="37">
        <f t="shared" si="4"/>
        <v>97982.5</v>
      </c>
      <c r="J43" s="37">
        <f t="shared" si="5"/>
        <v>81030.809878610482</v>
      </c>
      <c r="K43" s="40">
        <f>SUM(J43:J$119)/C43</f>
        <v>33.649673123267753</v>
      </c>
    </row>
    <row r="44" spans="1:11">
      <c r="A44" s="47">
        <v>39</v>
      </c>
      <c r="C44" s="22">
        <v>97930</v>
      </c>
      <c r="D44" s="28">
        <f t="shared" si="0"/>
        <v>115</v>
      </c>
      <c r="E44" s="40">
        <f>SUMPRODUCT(D44:D$119*$A44:$A$119)/C44+0.5-$A44</f>
        <v>42.133871750945275</v>
      </c>
      <c r="F44" s="33">
        <f t="shared" si="1"/>
        <v>1.1743081793117534E-3</v>
      </c>
      <c r="G44" s="32"/>
      <c r="H44" s="40">
        <f>'HRQOL scores'!E$10</f>
        <v>0.82699267602490734</v>
      </c>
      <c r="I44" s="37">
        <f t="shared" si="4"/>
        <v>97872.5</v>
      </c>
      <c r="J44" s="37">
        <f t="shared" si="5"/>
        <v>80939.840684247742</v>
      </c>
      <c r="K44" s="40">
        <f>SUM(J44:J$119)/C44</f>
        <v>32.858316090686657</v>
      </c>
    </row>
    <row r="45" spans="1:11">
      <c r="A45" s="47">
        <v>40</v>
      </c>
      <c r="C45" s="22">
        <v>97815</v>
      </c>
      <c r="D45" s="28">
        <f t="shared" si="0"/>
        <v>127</v>
      </c>
      <c r="E45" s="40">
        <f>SUMPRODUCT(D45:D$119*$A45:$A$119)/C45+0.5-$A45</f>
        <v>41.182820227675407</v>
      </c>
      <c r="F45" s="33">
        <f t="shared" si="1"/>
        <v>1.2983693707509074E-3</v>
      </c>
      <c r="G45" s="32"/>
      <c r="H45" s="40">
        <f>'HRQOL scores'!E$10</f>
        <v>0.82699267602490734</v>
      </c>
      <c r="I45" s="37">
        <f t="shared" si="4"/>
        <v>97751.5</v>
      </c>
      <c r="J45" s="37">
        <f t="shared" si="5"/>
        <v>80839.774570448732</v>
      </c>
      <c r="K45" s="40">
        <f>SUM(J45:J$119)/C45</f>
        <v>32.069468425872266</v>
      </c>
    </row>
    <row r="46" spans="1:11">
      <c r="A46" s="47">
        <v>41</v>
      </c>
      <c r="C46" s="22">
        <v>97688</v>
      </c>
      <c r="D46" s="28">
        <f t="shared" si="0"/>
        <v>138</v>
      </c>
      <c r="E46" s="40">
        <f>SUMPRODUCT(D46:D$119*$A46:$A$119)/C46+0.5-$A46</f>
        <v>40.235710226128802</v>
      </c>
      <c r="F46" s="33">
        <f t="shared" si="1"/>
        <v>1.412660715748096E-3</v>
      </c>
      <c r="G46" s="32"/>
      <c r="H46" s="40">
        <f>'HRQOL scores'!E$10</f>
        <v>0.82699267602490734</v>
      </c>
      <c r="I46" s="37">
        <f t="shared" si="4"/>
        <v>97619</v>
      </c>
      <c r="J46" s="37">
        <f t="shared" si="5"/>
        <v>80730.198040875432</v>
      </c>
      <c r="K46" s="40">
        <f>SUM(J46:J$119)/C46</f>
        <v>31.283630328251654</v>
      </c>
    </row>
    <row r="47" spans="1:11">
      <c r="A47" s="47">
        <v>42</v>
      </c>
      <c r="C47" s="22">
        <v>97550</v>
      </c>
      <c r="D47" s="28">
        <f t="shared" si="0"/>
        <v>149</v>
      </c>
      <c r="E47" s="40">
        <f>SUMPRODUCT(D47:D$119*$A47:$A$119)/C47+0.5-$A47</f>
        <v>39.291922712148335</v>
      </c>
      <c r="F47" s="33">
        <f t="shared" si="1"/>
        <v>1.5274218349564325E-3</v>
      </c>
      <c r="G47" s="32"/>
      <c r="H47" s="40">
        <f>'HRQOL scores'!E$10</f>
        <v>0.82699267602490734</v>
      </c>
      <c r="I47" s="37">
        <f t="shared" si="4"/>
        <v>97475.5</v>
      </c>
      <c r="J47" s="37">
        <f t="shared" si="5"/>
        <v>80611.524591865862</v>
      </c>
      <c r="K47" s="40">
        <f>SUM(J47:J$119)/C47</f>
        <v>30.500308369711654</v>
      </c>
    </row>
    <row r="48" spans="1:11">
      <c r="A48" s="47">
        <v>43</v>
      </c>
      <c r="C48" s="22">
        <v>97401</v>
      </c>
      <c r="D48" s="28">
        <f t="shared" si="0"/>
        <v>159</v>
      </c>
      <c r="E48" s="40">
        <f>SUMPRODUCT(D48:D$119*$A48:$A$119)/C48+0.5-$A48</f>
        <v>38.351264982598437</v>
      </c>
      <c r="F48" s="33">
        <f t="shared" si="1"/>
        <v>1.6324267717990576E-3</v>
      </c>
      <c r="G48" s="32"/>
      <c r="H48" s="40">
        <f>'HRQOL scores'!E$10</f>
        <v>0.82699267602490734</v>
      </c>
      <c r="I48" s="37">
        <f t="shared" si="4"/>
        <v>97321.5</v>
      </c>
      <c r="J48" s="37">
        <f t="shared" si="5"/>
        <v>80484.167719758014</v>
      </c>
      <c r="K48" s="40">
        <f>SUM(J48:J$119)/C48</f>
        <v>29.719341247764458</v>
      </c>
    </row>
    <row r="49" spans="1:11">
      <c r="A49" s="47">
        <v>44</v>
      </c>
      <c r="C49" s="22">
        <v>97242</v>
      </c>
      <c r="D49" s="28">
        <f t="shared" si="0"/>
        <v>170</v>
      </c>
      <c r="E49" s="40">
        <f>SUMPRODUCT(D49:D$119*$A49:$A$119)/C49+0.5-$A49</f>
        <v>37.413155432529877</v>
      </c>
      <c r="F49" s="33">
        <f t="shared" si="1"/>
        <v>1.7482157915304087E-3</v>
      </c>
      <c r="G49" s="32"/>
      <c r="H49" s="40">
        <f>'HRQOL scores'!E$10</f>
        <v>0.82699267602490734</v>
      </c>
      <c r="I49" s="37">
        <f t="shared" si="4"/>
        <v>97157</v>
      </c>
      <c r="J49" s="37">
        <f t="shared" si="5"/>
        <v>80348.127424551916</v>
      </c>
      <c r="K49" s="40">
        <f>SUM(J49:J$119)/C49</f>
        <v>28.940266439951337</v>
      </c>
    </row>
    <row r="50" spans="1:11">
      <c r="A50" s="47">
        <v>45</v>
      </c>
      <c r="C50" s="22">
        <v>97072</v>
      </c>
      <c r="D50" s="28">
        <f t="shared" si="0"/>
        <v>181</v>
      </c>
      <c r="E50" s="40">
        <f>SUMPRODUCT(D50:D$119*$A50:$A$119)/C50+0.5-$A50</f>
        <v>36.47780060748795</v>
      </c>
      <c r="F50" s="33">
        <f t="shared" si="1"/>
        <v>1.8645953519037415E-3</v>
      </c>
      <c r="G50" s="32"/>
      <c r="H50" s="40">
        <f>'HRQOL scores'!E$11</f>
        <v>0.81190730807410938</v>
      </c>
      <c r="I50" s="37">
        <f t="shared" si="4"/>
        <v>96981.5</v>
      </c>
      <c r="J50" s="37">
        <f t="shared" si="5"/>
        <v>78739.988597989242</v>
      </c>
      <c r="K50" s="40">
        <f>SUM(J50:J$119)/C50</f>
        <v>28.163232051767714</v>
      </c>
    </row>
    <row r="51" spans="1:11">
      <c r="A51" s="47">
        <v>46</v>
      </c>
      <c r="C51" s="22">
        <v>96891</v>
      </c>
      <c r="D51" s="28">
        <f t="shared" si="0"/>
        <v>194</v>
      </c>
      <c r="E51" s="40">
        <f>SUMPRODUCT(D51:D$119*$A51:$A$119)/C51+0.5-$A51</f>
        <v>35.545009965529005</v>
      </c>
      <c r="F51" s="33">
        <f t="shared" si="1"/>
        <v>2.0022499509758387E-3</v>
      </c>
      <c r="G51" s="32"/>
      <c r="H51" s="40">
        <f>'HRQOL scores'!E$11</f>
        <v>0.81190730807410938</v>
      </c>
      <c r="I51" s="37">
        <f t="shared" si="4"/>
        <v>96794</v>
      </c>
      <c r="J51" s="37">
        <f t="shared" si="5"/>
        <v>78587.755977725348</v>
      </c>
      <c r="K51" s="40">
        <f>SUM(J51:J$119)/C51</f>
        <v>27.403177520421988</v>
      </c>
    </row>
    <row r="52" spans="1:11">
      <c r="A52" s="47">
        <v>47</v>
      </c>
      <c r="C52" s="22">
        <v>96697</v>
      </c>
      <c r="D52" s="28">
        <f t="shared" si="0"/>
        <v>211</v>
      </c>
      <c r="E52" s="40">
        <f>SUMPRODUCT(D52:D$119*$A52:$A$119)/C52+0.5-$A52</f>
        <v>34.615319612501636</v>
      </c>
      <c r="F52" s="33">
        <f t="shared" si="1"/>
        <v>2.182073900948323E-3</v>
      </c>
      <c r="G52" s="32"/>
      <c r="H52" s="40">
        <f>'HRQOL scores'!E$11</f>
        <v>0.81190730807410938</v>
      </c>
      <c r="I52" s="37">
        <f t="shared" si="4"/>
        <v>96591.5</v>
      </c>
      <c r="J52" s="37">
        <f t="shared" si="5"/>
        <v>78423.34474784034</v>
      </c>
      <c r="K52" s="40">
        <f>SUM(J52:J$119)/C52</f>
        <v>26.645433851654985</v>
      </c>
    </row>
    <row r="53" spans="1:11">
      <c r="A53" s="47">
        <v>48</v>
      </c>
      <c r="C53" s="22">
        <v>96486</v>
      </c>
      <c r="D53" s="28">
        <f t="shared" si="0"/>
        <v>230</v>
      </c>
      <c r="E53" s="40">
        <f>SUMPRODUCT(D53:D$119*$A53:$A$119)/C53+0.5-$A53</f>
        <v>33.689924554547503</v>
      </c>
      <c r="F53" s="33">
        <f t="shared" si="1"/>
        <v>2.3837655203863771E-3</v>
      </c>
      <c r="G53" s="32"/>
      <c r="H53" s="40">
        <f>'HRQOL scores'!E$11</f>
        <v>0.81190730807410938</v>
      </c>
      <c r="I53" s="37">
        <f t="shared" si="4"/>
        <v>96371</v>
      </c>
      <c r="J53" s="37">
        <f t="shared" si="5"/>
        <v>78244.319186409994</v>
      </c>
      <c r="K53" s="40">
        <f>SUM(J53:J$119)/C53</f>
        <v>25.890908239595813</v>
      </c>
    </row>
    <row r="54" spans="1:11">
      <c r="A54" s="47">
        <v>49</v>
      </c>
      <c r="C54" s="22">
        <v>96256</v>
      </c>
      <c r="D54" s="28">
        <f t="shared" si="0"/>
        <v>253</v>
      </c>
      <c r="E54" s="40">
        <f>SUMPRODUCT(D54:D$119*$A54:$A$119)/C54+0.5-$A54</f>
        <v>32.769230599339991</v>
      </c>
      <c r="F54" s="33">
        <f t="shared" si="1"/>
        <v>2.628407579787234E-3</v>
      </c>
      <c r="G54" s="32"/>
      <c r="H54" s="40">
        <f>'HRQOL scores'!E$11</f>
        <v>0.81190730807410938</v>
      </c>
      <c r="I54" s="37">
        <f t="shared" si="4"/>
        <v>96129.5</v>
      </c>
      <c r="J54" s="37">
        <f t="shared" si="5"/>
        <v>78048.243571510102</v>
      </c>
      <c r="K54" s="40">
        <f>SUM(J54:J$119)/C54</f>
        <v>25.139896247706435</v>
      </c>
    </row>
    <row r="55" spans="1:11">
      <c r="A55" s="47">
        <v>50</v>
      </c>
      <c r="C55" s="22">
        <v>96003</v>
      </c>
      <c r="D55" s="28">
        <f t="shared" si="0"/>
        <v>277</v>
      </c>
      <c r="E55" s="40">
        <f>SUMPRODUCT(D55:D$119*$A55:$A$119)/C55+0.5-$A55</f>
        <v>31.854270809975418</v>
      </c>
      <c r="F55" s="33">
        <f t="shared" si="1"/>
        <v>2.8853265002135348E-3</v>
      </c>
      <c r="G55" s="32"/>
      <c r="H55" s="40">
        <f>'HRQOL scores'!E$11</f>
        <v>0.81190730807410938</v>
      </c>
      <c r="I55" s="37">
        <f t="shared" si="4"/>
        <v>95864.5</v>
      </c>
      <c r="J55" s="37">
        <f t="shared" si="5"/>
        <v>77833.088134870457</v>
      </c>
      <c r="K55" s="40">
        <f>SUM(J55:J$119)/C55</f>
        <v>24.393171147232078</v>
      </c>
    </row>
    <row r="56" spans="1:11">
      <c r="A56" s="47">
        <v>51</v>
      </c>
      <c r="C56" s="22">
        <v>95726</v>
      </c>
      <c r="D56" s="28">
        <f t="shared" si="0"/>
        <v>304</v>
      </c>
      <c r="E56" s="40">
        <f>SUMPRODUCT(D56:D$119*$A56:$A$119)/C56+0.5-$A56</f>
        <v>30.944999901490405</v>
      </c>
      <c r="F56" s="33">
        <f t="shared" si="1"/>
        <v>3.1757307314627167E-3</v>
      </c>
      <c r="G56" s="32"/>
      <c r="H56" s="40">
        <f>'HRQOL scores'!E$11</f>
        <v>0.81190730807410938</v>
      </c>
      <c r="I56" s="37">
        <f t="shared" si="4"/>
        <v>95574</v>
      </c>
      <c r="J56" s="37">
        <f t="shared" si="5"/>
        <v>77597.229061874925</v>
      </c>
      <c r="K56" s="40">
        <f>SUM(J56:J$119)/C56</f>
        <v>23.650675067514051</v>
      </c>
    </row>
    <row r="57" spans="1:11">
      <c r="A57" s="47">
        <v>52</v>
      </c>
      <c r="C57" s="22">
        <v>95422</v>
      </c>
      <c r="D57" s="28">
        <f t="shared" si="0"/>
        <v>331</v>
      </c>
      <c r="E57" s="40">
        <f>SUMPRODUCT(D57:D$119*$A57:$A$119)/C57+0.5-$A57</f>
        <v>30.041993047411196</v>
      </c>
      <c r="F57" s="33">
        <f t="shared" si="1"/>
        <v>3.4688017438326592E-3</v>
      </c>
      <c r="G57" s="32"/>
      <c r="H57" s="40">
        <f>'HRQOL scores'!E$11</f>
        <v>0.81190730807410938</v>
      </c>
      <c r="I57" s="37">
        <f t="shared" si="4"/>
        <v>95256.5</v>
      </c>
      <c r="J57" s="37">
        <f t="shared" si="5"/>
        <v>77339.448491561401</v>
      </c>
      <c r="K57" s="40">
        <f>SUM(J57:J$119)/C57</f>
        <v>22.912821911623894</v>
      </c>
    </row>
    <row r="58" spans="1:11">
      <c r="A58" s="47">
        <v>53</v>
      </c>
      <c r="C58" s="22">
        <v>95091</v>
      </c>
      <c r="D58" s="28">
        <f t="shared" si="0"/>
        <v>363</v>
      </c>
      <c r="E58" s="40">
        <f>SUMPRODUCT(D58:D$119*$A58:$A$119)/C58+0.5-$A58</f>
        <v>29.144825068303732</v>
      </c>
      <c r="F58" s="33">
        <f t="shared" si="1"/>
        <v>3.8173959680726883E-3</v>
      </c>
      <c r="G58" s="32"/>
      <c r="H58" s="40">
        <f>'HRQOL scores'!E$11</f>
        <v>0.81190730807410938</v>
      </c>
      <c r="I58" s="37">
        <f t="shared" si="4"/>
        <v>94909.5</v>
      </c>
      <c r="J58" s="37">
        <f t="shared" si="5"/>
        <v>77057.716655659679</v>
      </c>
      <c r="K58" s="40">
        <f>SUM(J58:J$119)/C58</f>
        <v>22.179258225903748</v>
      </c>
    </row>
    <row r="59" spans="1:11">
      <c r="A59" s="47">
        <v>54</v>
      </c>
      <c r="C59" s="22">
        <v>94728</v>
      </c>
      <c r="D59" s="28">
        <f t="shared" si="0"/>
        <v>398</v>
      </c>
      <c r="E59" s="40">
        <f>SUMPRODUCT(D59:D$119*$A59:$A$119)/C59+0.5-$A59</f>
        <v>28.254592734672642</v>
      </c>
      <c r="F59" s="33">
        <f t="shared" si="1"/>
        <v>4.2015032514145763E-3</v>
      </c>
      <c r="G59" s="32"/>
      <c r="H59" s="40">
        <f>'HRQOL scores'!E$11</f>
        <v>0.81190730807410938</v>
      </c>
      <c r="I59" s="37">
        <f t="shared" si="4"/>
        <v>94529</v>
      </c>
      <c r="J59" s="37">
        <f t="shared" si="5"/>
        <v>76748.785924937489</v>
      </c>
      <c r="K59" s="40">
        <f>SUM(J59:J$119)/C59</f>
        <v>21.450786750525225</v>
      </c>
    </row>
    <row r="60" spans="1:11">
      <c r="A60" s="47">
        <v>55</v>
      </c>
      <c r="C60" s="22">
        <v>94330</v>
      </c>
      <c r="D60" s="28">
        <f t="shared" si="0"/>
        <v>438</v>
      </c>
      <c r="E60" s="40">
        <f>SUMPRODUCT(D60:D$119*$A60:$A$119)/C60+0.5-$A60</f>
        <v>27.371695755009753</v>
      </c>
      <c r="F60" s="33">
        <f t="shared" si="1"/>
        <v>4.6432736139086191E-3</v>
      </c>
      <c r="G60" s="32"/>
      <c r="H60" s="40">
        <f>'HRQOL scores'!E$12</f>
        <v>0.80241000506366722</v>
      </c>
      <c r="I60" s="37">
        <f t="shared" si="4"/>
        <v>94111</v>
      </c>
      <c r="J60" s="37">
        <f t="shared" si="5"/>
        <v>75515.607986546791</v>
      </c>
      <c r="K60" s="40">
        <f>SUM(J60:J$119)/C60</f>
        <v>20.727672441204451</v>
      </c>
    </row>
    <row r="61" spans="1:11">
      <c r="A61" s="47">
        <v>56</v>
      </c>
      <c r="C61" s="22">
        <v>93892</v>
      </c>
      <c r="D61" s="28">
        <f t="shared" si="0"/>
        <v>486</v>
      </c>
      <c r="E61" s="40">
        <f>SUMPRODUCT(D61:D$119*$A61:$A$119)/C61+0.5-$A61</f>
        <v>26.497050447003687</v>
      </c>
      <c r="F61" s="33">
        <f t="shared" si="1"/>
        <v>5.1761598432241299E-3</v>
      </c>
      <c r="G61" s="32"/>
      <c r="H61" s="40">
        <f>'HRQOL scores'!E$12</f>
        <v>0.80241000506366722</v>
      </c>
      <c r="I61" s="37">
        <f t="shared" si="4"/>
        <v>93649</v>
      </c>
      <c r="J61" s="37">
        <f t="shared" si="5"/>
        <v>75144.894564207367</v>
      </c>
      <c r="K61" s="40">
        <f>SUM(J61:J$119)/C61</f>
        <v>20.020084068847925</v>
      </c>
    </row>
    <row r="62" spans="1:11">
      <c r="A62" s="47">
        <v>57</v>
      </c>
      <c r="C62" s="22">
        <v>93406</v>
      </c>
      <c r="D62" s="28">
        <f t="shared" si="0"/>
        <v>535</v>
      </c>
      <c r="E62" s="40">
        <f>SUMPRODUCT(D62:D$119*$A62:$A$119)/C62+0.5-$A62</f>
        <v>25.632315489048565</v>
      </c>
      <c r="F62" s="33">
        <f t="shared" si="1"/>
        <v>5.727683446459542E-3</v>
      </c>
      <c r="G62" s="32"/>
      <c r="H62" s="40">
        <f>'HRQOL scores'!E$12</f>
        <v>0.80241000506366722</v>
      </c>
      <c r="I62" s="37">
        <f t="shared" si="4"/>
        <v>93138.5</v>
      </c>
      <c r="J62" s="37">
        <f t="shared" si="5"/>
        <v>74735.264256622366</v>
      </c>
      <c r="K62" s="40">
        <f>SUM(J62:J$119)/C62</f>
        <v>19.319752894118817</v>
      </c>
    </row>
    <row r="63" spans="1:11">
      <c r="A63" s="47">
        <v>58</v>
      </c>
      <c r="C63" s="22">
        <v>92871</v>
      </c>
      <c r="D63" s="28">
        <f t="shared" si="0"/>
        <v>586</v>
      </c>
      <c r="E63" s="40">
        <f>SUMPRODUCT(D63:D$119*$A63:$A$119)/C63+0.5-$A63</f>
        <v>24.777094685855332</v>
      </c>
      <c r="F63" s="33">
        <f t="shared" si="1"/>
        <v>6.309827610341226E-3</v>
      </c>
      <c r="G63" s="32"/>
      <c r="H63" s="40">
        <f>'HRQOL scores'!E$12</f>
        <v>0.80241000506366722</v>
      </c>
      <c r="I63" s="37">
        <f t="shared" si="4"/>
        <v>92578</v>
      </c>
      <c r="J63" s="37">
        <f t="shared" si="5"/>
        <v>74285.513448784186</v>
      </c>
      <c r="K63" s="40">
        <f>SUM(J63:J$119)/C63</f>
        <v>18.626326566650942</v>
      </c>
    </row>
    <row r="64" spans="1:11">
      <c r="A64" s="47">
        <v>59</v>
      </c>
      <c r="C64" s="22">
        <v>92285</v>
      </c>
      <c r="D64" s="28">
        <f t="shared" si="0"/>
        <v>638</v>
      </c>
      <c r="E64" s="40">
        <f>SUMPRODUCT(D64:D$119*$A64:$A$119)/C64+0.5-$A64</f>
        <v>23.931251672211843</v>
      </c>
      <c r="F64" s="33">
        <f t="shared" si="1"/>
        <v>6.9133662025247875E-3</v>
      </c>
      <c r="G64" s="32"/>
      <c r="H64" s="40">
        <f>'HRQOL scores'!E$12</f>
        <v>0.80241000506366722</v>
      </c>
      <c r="I64" s="37">
        <f t="shared" si="4"/>
        <v>91966</v>
      </c>
      <c r="J64" s="37">
        <f t="shared" si="5"/>
        <v>73794.438525685226</v>
      </c>
      <c r="K64" s="40">
        <f>SUM(J64:J$119)/C64</f>
        <v>17.939644158017614</v>
      </c>
    </row>
    <row r="65" spans="1:11">
      <c r="A65" s="47">
        <v>60</v>
      </c>
      <c r="C65" s="22">
        <v>91647</v>
      </c>
      <c r="D65" s="28">
        <f t="shared" si="0"/>
        <v>696</v>
      </c>
      <c r="E65" s="40">
        <f>SUMPRODUCT(D65:D$119*$A65:$A$119)/C65+0.5-$A65</f>
        <v>23.094368179755705</v>
      </c>
      <c r="F65" s="33">
        <f t="shared" si="1"/>
        <v>7.5943566074175911E-3</v>
      </c>
      <c r="G65" s="32"/>
      <c r="H65" s="40">
        <f>'HRQOL scores'!E$12</f>
        <v>0.80241000506366722</v>
      </c>
      <c r="I65" s="37">
        <f t="shared" si="4"/>
        <v>91299</v>
      </c>
      <c r="J65" s="37">
        <f t="shared" si="5"/>
        <v>73259.231052307747</v>
      </c>
      <c r="K65" s="40">
        <f>SUM(J65:J$119)/C65</f>
        <v>17.259327884131181</v>
      </c>
    </row>
    <row r="66" spans="1:11">
      <c r="A66" s="47">
        <v>61</v>
      </c>
      <c r="C66" s="22">
        <v>90951</v>
      </c>
      <c r="D66" s="28">
        <f t="shared" si="0"/>
        <v>763</v>
      </c>
      <c r="E66" s="40">
        <f>SUMPRODUCT(D66:D$119*$A66:$A$119)/C66+0.5-$A66</f>
        <v>22.267270954360811</v>
      </c>
      <c r="F66" s="33">
        <f t="shared" si="1"/>
        <v>8.389132609866852E-3</v>
      </c>
      <c r="G66" s="32"/>
      <c r="H66" s="40">
        <f>'HRQOL scores'!E$12</f>
        <v>0.80241000506366722</v>
      </c>
      <c r="I66" s="37">
        <f t="shared" si="4"/>
        <v>90569.5</v>
      </c>
      <c r="J66" s="37">
        <f t="shared" si="5"/>
        <v>72673.872953613813</v>
      </c>
      <c r="K66" s="40">
        <f>SUM(J66:J$119)/C66</f>
        <v>16.585924195936961</v>
      </c>
    </row>
    <row r="67" spans="1:11">
      <c r="A67" s="47">
        <v>62</v>
      </c>
      <c r="C67" s="22">
        <v>90188</v>
      </c>
      <c r="D67" s="28">
        <f t="shared" si="0"/>
        <v>832</v>
      </c>
      <c r="E67" s="40">
        <f>SUMPRODUCT(D67:D$119*$A67:$A$119)/C67+0.5-$A67</f>
        <v>21.451424364328631</v>
      </c>
      <c r="F67" s="33">
        <f t="shared" si="1"/>
        <v>9.2251740808089767E-3</v>
      </c>
      <c r="G67" s="32"/>
      <c r="H67" s="40">
        <f>'HRQOL scores'!E$12</f>
        <v>0.80241000506366722</v>
      </c>
      <c r="I67" s="37">
        <f t="shared" si="4"/>
        <v>89772</v>
      </c>
      <c r="J67" s="37">
        <f t="shared" si="5"/>
        <v>72033.950974575535</v>
      </c>
      <c r="K67" s="40">
        <f>SUM(J67:J$119)/C67</f>
        <v>15.920438623664444</v>
      </c>
    </row>
    <row r="68" spans="1:11">
      <c r="A68" s="47">
        <v>63</v>
      </c>
      <c r="C68" s="22">
        <v>89356</v>
      </c>
      <c r="D68" s="28">
        <f t="shared" si="0"/>
        <v>904</v>
      </c>
      <c r="E68" s="40">
        <f>SUMPRODUCT(D68:D$119*$A68:$A$119)/C68+0.5-$A68</f>
        <v>20.64650455000303</v>
      </c>
      <c r="F68" s="33">
        <f t="shared" si="1"/>
        <v>1.0116836026679798E-2</v>
      </c>
      <c r="G68" s="32"/>
      <c r="H68" s="40">
        <f>'HRQOL scores'!E$12</f>
        <v>0.80241000506366722</v>
      </c>
      <c r="I68" s="37">
        <f t="shared" si="4"/>
        <v>88904</v>
      </c>
      <c r="J68" s="37">
        <f t="shared" si="5"/>
        <v>71337.459090180273</v>
      </c>
      <c r="K68" s="40">
        <f>SUM(J68:J$119)/C68</f>
        <v>15.262529294244073</v>
      </c>
    </row>
    <row r="69" spans="1:11">
      <c r="A69" s="47">
        <v>64</v>
      </c>
      <c r="C69" s="22">
        <v>88452</v>
      </c>
      <c r="D69" s="28">
        <f t="shared" ref="D69:D119" si="6">C69-C70</f>
        <v>977</v>
      </c>
      <c r="E69" s="40">
        <f>SUMPRODUCT(D69:D$119*$A69:$A$119)/C69+0.5-$A69</f>
        <v>19.852406509407032</v>
      </c>
      <c r="F69" s="33">
        <f t="shared" ref="F69:F115" si="7">D69/C69</f>
        <v>1.1045538823316601E-2</v>
      </c>
      <c r="G69" s="32"/>
      <c r="H69" s="40">
        <f>'HRQOL scores'!E$12</f>
        <v>0.80241000506366722</v>
      </c>
      <c r="I69" s="37">
        <f t="shared" ref="I69:I100" si="8">(D69*0.5+C70)</f>
        <v>87963.5</v>
      </c>
      <c r="J69" s="37">
        <f t="shared" ref="J69:J100" si="9">I69*H69</f>
        <v>70582.792480417891</v>
      </c>
      <c r="K69" s="40">
        <f>SUM(J69:J$119)/C69</f>
        <v>14.612005477844404</v>
      </c>
    </row>
    <row r="70" spans="1:11">
      <c r="A70" s="47">
        <v>65</v>
      </c>
      <c r="C70" s="22">
        <v>87475</v>
      </c>
      <c r="D70" s="28">
        <f t="shared" si="6"/>
        <v>1053</v>
      </c>
      <c r="E70" s="40">
        <f>SUMPRODUCT(D70:D$119*$A70:$A$119)/C70+0.5-$A70</f>
        <v>19.068551707002811</v>
      </c>
      <c r="F70" s="33">
        <f t="shared" si="7"/>
        <v>1.2037725064304087E-2</v>
      </c>
      <c r="G70" s="32"/>
      <c r="H70" s="40">
        <f>'HRQOL scores'!E$13</f>
        <v>0.77721651163047989</v>
      </c>
      <c r="I70" s="37">
        <f t="shared" si="8"/>
        <v>86948.5</v>
      </c>
      <c r="J70" s="37">
        <f t="shared" si="9"/>
        <v>67577.809861502785</v>
      </c>
      <c r="K70" s="40">
        <f>SUM(J70:J$119)/C70</f>
        <v>13.968314558969707</v>
      </c>
    </row>
    <row r="71" spans="1:11">
      <c r="A71" s="47">
        <v>66</v>
      </c>
      <c r="C71" s="22">
        <v>86422</v>
      </c>
      <c r="D71" s="28">
        <f t="shared" si="6"/>
        <v>1125</v>
      </c>
      <c r="E71" s="40">
        <f>SUMPRODUCT(D71:D$119*$A71:$A$119)/C71+0.5-$A71</f>
        <v>18.294798321840162</v>
      </c>
      <c r="F71" s="33">
        <f t="shared" si="7"/>
        <v>1.3017518687371272E-2</v>
      </c>
      <c r="G71" s="32"/>
      <c r="H71" s="40">
        <f>'HRQOL scores'!E$13</f>
        <v>0.77721651163047989</v>
      </c>
      <c r="I71" s="37">
        <f t="shared" si="8"/>
        <v>85859.5</v>
      </c>
      <c r="J71" s="37">
        <f t="shared" si="9"/>
        <v>66731.421080337183</v>
      </c>
      <c r="K71" s="40">
        <f>SUM(J71:J$119)/C71</f>
        <v>13.356558586753053</v>
      </c>
    </row>
    <row r="72" spans="1:11">
      <c r="A72" s="47">
        <v>67</v>
      </c>
      <c r="C72" s="22">
        <v>85297</v>
      </c>
      <c r="D72" s="28">
        <f t="shared" si="6"/>
        <v>1207</v>
      </c>
      <c r="E72" s="40">
        <f>SUMPRODUCT(D72:D$119*$A72:$A$119)/C72+0.5-$A72</f>
        <v>17.529497644349391</v>
      </c>
      <c r="F72" s="33">
        <f t="shared" si="7"/>
        <v>1.4150556291546009E-2</v>
      </c>
      <c r="G72" s="32"/>
      <c r="H72" s="40">
        <f>'HRQOL scores'!E$13</f>
        <v>0.77721651163047989</v>
      </c>
      <c r="I72" s="37">
        <f t="shared" si="8"/>
        <v>84693.5</v>
      </c>
      <c r="J72" s="37">
        <f t="shared" si="9"/>
        <v>65825.186627776042</v>
      </c>
      <c r="K72" s="40">
        <f>SUM(J72:J$119)/C72</f>
        <v>12.750379088409153</v>
      </c>
    </row>
    <row r="73" spans="1:11">
      <c r="A73" s="47">
        <v>68</v>
      </c>
      <c r="C73" s="22">
        <v>84090</v>
      </c>
      <c r="D73" s="28">
        <f t="shared" si="6"/>
        <v>1299</v>
      </c>
      <c r="E73" s="40">
        <f>SUMPRODUCT(D73:D$119*$A73:$A$119)/C73+0.5-$A73</f>
        <v>16.773933411464753</v>
      </c>
      <c r="F73" s="33">
        <f t="shared" si="7"/>
        <v>1.544773457010346E-2</v>
      </c>
      <c r="G73" s="32"/>
      <c r="H73" s="40">
        <f>'HRQOL scores'!E$13</f>
        <v>0.77721651163047989</v>
      </c>
      <c r="I73" s="37">
        <f t="shared" si="8"/>
        <v>83440.5</v>
      </c>
      <c r="J73" s="37">
        <f t="shared" si="9"/>
        <v>64851.334338703055</v>
      </c>
      <c r="K73" s="40">
        <f>SUM(J73:J$119)/C73</f>
        <v>12.15059933971054</v>
      </c>
    </row>
    <row r="74" spans="1:11">
      <c r="A74" s="47">
        <v>69</v>
      </c>
      <c r="C74" s="22">
        <v>82791</v>
      </c>
      <c r="D74" s="28">
        <f t="shared" si="6"/>
        <v>1402</v>
      </c>
      <c r="E74" s="40">
        <f>SUMPRODUCT(D74:D$119*$A74:$A$119)/C74+0.5-$A74</f>
        <v>16.029273237067684</v>
      </c>
      <c r="F74" s="33">
        <f t="shared" si="7"/>
        <v>1.6934207824521989E-2</v>
      </c>
      <c r="G74" s="32"/>
      <c r="H74" s="40">
        <f>'HRQOL scores'!E$13</f>
        <v>0.77721651163047989</v>
      </c>
      <c r="I74" s="37">
        <f t="shared" si="8"/>
        <v>82090</v>
      </c>
      <c r="J74" s="37">
        <f t="shared" si="9"/>
        <v>63801.703439746096</v>
      </c>
      <c r="K74" s="40">
        <f>SUM(J74:J$119)/C74</f>
        <v>11.55792977663703</v>
      </c>
    </row>
    <row r="75" spans="1:11">
      <c r="A75" s="47">
        <v>70</v>
      </c>
      <c r="C75" s="22">
        <v>81389</v>
      </c>
      <c r="D75" s="28">
        <f t="shared" si="6"/>
        <v>1510</v>
      </c>
      <c r="E75" s="40">
        <f>SUMPRODUCT(D75:D$119*$A75:$A$119)/C75+0.5-$A75</f>
        <v>15.296779178636797</v>
      </c>
      <c r="F75" s="33">
        <f t="shared" si="7"/>
        <v>1.8552875695732839E-2</v>
      </c>
      <c r="G75" s="32"/>
      <c r="H75" s="40">
        <f>'HRQOL scores'!E$13</f>
        <v>0.77721651163047989</v>
      </c>
      <c r="I75" s="37">
        <f t="shared" si="8"/>
        <v>80634</v>
      </c>
      <c r="J75" s="37">
        <f t="shared" si="9"/>
        <v>62670.076198812116</v>
      </c>
      <c r="K75" s="40">
        <f>SUM(J75:J$119)/C75</f>
        <v>10.973115048689751</v>
      </c>
    </row>
    <row r="76" spans="1:11">
      <c r="A76" s="47">
        <v>71</v>
      </c>
      <c r="C76" s="22">
        <v>79879</v>
      </c>
      <c r="D76" s="28">
        <f t="shared" si="6"/>
        <v>1630</v>
      </c>
      <c r="E76" s="40">
        <f>SUMPRODUCT(D76:D$119*$A76:$A$119)/C76+0.5-$A76</f>
        <v>14.576491450444678</v>
      </c>
      <c r="F76" s="33">
        <f t="shared" si="7"/>
        <v>2.0405863869102016E-2</v>
      </c>
      <c r="G76" s="32"/>
      <c r="H76" s="40">
        <f>'HRQOL scores'!E$13</f>
        <v>0.77721651163047989</v>
      </c>
      <c r="I76" s="37">
        <f t="shared" si="8"/>
        <v>79064</v>
      </c>
      <c r="J76" s="37">
        <f t="shared" si="9"/>
        <v>61449.846275552263</v>
      </c>
      <c r="K76" s="40">
        <f>SUM(J76:J$119)/C76</f>
        <v>10.395983731631567</v>
      </c>
    </row>
    <row r="77" spans="1:11">
      <c r="A77" s="47">
        <v>72</v>
      </c>
      <c r="C77" s="22">
        <v>78249</v>
      </c>
      <c r="D77" s="28">
        <f t="shared" si="6"/>
        <v>1769</v>
      </c>
      <c r="E77" s="40">
        <f>SUMPRODUCT(D77:D$119*$A77:$A$119)/C77+0.5-$A77</f>
        <v>13.86971795895245</v>
      </c>
      <c r="F77" s="33">
        <f t="shared" si="7"/>
        <v>2.2607317665401475E-2</v>
      </c>
      <c r="G77" s="32"/>
      <c r="H77" s="40">
        <f>'HRQOL scores'!E$13</f>
        <v>0.77721651163047989</v>
      </c>
      <c r="I77" s="37">
        <f t="shared" si="8"/>
        <v>77364.5</v>
      </c>
      <c r="J77" s="37">
        <f t="shared" si="9"/>
        <v>60128.966814036263</v>
      </c>
      <c r="K77" s="40">
        <f>SUM(J77:J$119)/C77</f>
        <v>9.8272302294399392</v>
      </c>
    </row>
    <row r="78" spans="1:11">
      <c r="A78" s="47">
        <v>73</v>
      </c>
      <c r="C78" s="22">
        <v>76480</v>
      </c>
      <c r="D78" s="28">
        <f t="shared" si="6"/>
        <v>1926</v>
      </c>
      <c r="E78" s="40">
        <f>SUMPRODUCT(D78:D$119*$A78:$A$119)/C78+0.5-$A78</f>
        <v>13.178962612056367</v>
      </c>
      <c r="F78" s="33">
        <f t="shared" si="7"/>
        <v>2.518305439330544E-2</v>
      </c>
      <c r="G78" s="32"/>
      <c r="H78" s="40">
        <f>'HRQOL scores'!E$13</f>
        <v>0.77721651163047989</v>
      </c>
      <c r="I78" s="37">
        <f t="shared" si="8"/>
        <v>75517</v>
      </c>
      <c r="J78" s="37">
        <f t="shared" si="9"/>
        <v>58693.059308798947</v>
      </c>
      <c r="K78" s="40">
        <f>SUM(J78:J$119)/C78</f>
        <v>9.2683312161272156</v>
      </c>
    </row>
    <row r="79" spans="1:11">
      <c r="A79" s="47">
        <v>74</v>
      </c>
      <c r="C79" s="22">
        <v>74554</v>
      </c>
      <c r="D79" s="28">
        <f t="shared" si="6"/>
        <v>2094</v>
      </c>
      <c r="E79" s="40">
        <f>SUMPRODUCT(D79:D$119*$A79:$A$119)/C79+0.5-$A79</f>
        <v>12.506506164257729</v>
      </c>
      <c r="F79" s="33">
        <f t="shared" si="7"/>
        <v>2.8087024170399977E-2</v>
      </c>
      <c r="G79" s="32"/>
      <c r="H79" s="40">
        <f>'HRQOL scores'!E$13</f>
        <v>0.77721651163047989</v>
      </c>
      <c r="I79" s="37">
        <f t="shared" si="8"/>
        <v>73507</v>
      </c>
      <c r="J79" s="37">
        <f t="shared" si="9"/>
        <v>57130.854120421682</v>
      </c>
      <c r="K79" s="40">
        <f>SUM(J79:J$119)/C79</f>
        <v>8.7205101282373896</v>
      </c>
    </row>
    <row r="80" spans="1:11">
      <c r="A80" s="47">
        <v>75</v>
      </c>
      <c r="C80" s="22">
        <v>72460</v>
      </c>
      <c r="D80" s="28">
        <f t="shared" si="6"/>
        <v>2272</v>
      </c>
      <c r="E80" s="40">
        <f>SUMPRODUCT(D80:D$119*$A80:$A$119)/C80+0.5-$A80</f>
        <v>11.853478616755041</v>
      </c>
      <c r="F80" s="33">
        <f t="shared" si="7"/>
        <v>3.1355230471984546E-2</v>
      </c>
      <c r="G80" s="32"/>
      <c r="H80" s="40">
        <f>'HRQOL scores'!E$14</f>
        <v>0.72880751647191022</v>
      </c>
      <c r="I80" s="37">
        <f t="shared" si="8"/>
        <v>71324</v>
      </c>
      <c r="J80" s="37">
        <f t="shared" si="9"/>
        <v>51981.467304842525</v>
      </c>
      <c r="K80" s="40">
        <f>SUM(J80:J$119)/C80</f>
        <v>8.184074772014748</v>
      </c>
    </row>
    <row r="81" spans="1:11">
      <c r="A81" s="47">
        <v>76</v>
      </c>
      <c r="C81" s="22">
        <v>70188</v>
      </c>
      <c r="D81" s="28">
        <f t="shared" si="6"/>
        <v>2448</v>
      </c>
      <c r="E81" s="40">
        <f>SUMPRODUCT(D81:D$119*$A81:$A$119)/C81+0.5-$A81</f>
        <v>11.220993055366591</v>
      </c>
      <c r="F81" s="33">
        <f t="shared" si="7"/>
        <v>3.4877756881518208E-2</v>
      </c>
      <c r="G81" s="32"/>
      <c r="H81" s="40">
        <f>'HRQOL scores'!E$14</f>
        <v>0.72880751647191022</v>
      </c>
      <c r="I81" s="37">
        <f t="shared" si="8"/>
        <v>68964</v>
      </c>
      <c r="J81" s="37">
        <f t="shared" si="9"/>
        <v>50261.481565968817</v>
      </c>
      <c r="K81" s="40">
        <f>SUM(J81:J$119)/C81</f>
        <v>7.7083916150245937</v>
      </c>
    </row>
    <row r="82" spans="1:11">
      <c r="A82" s="47">
        <v>77</v>
      </c>
      <c r="C82" s="22">
        <v>67740</v>
      </c>
      <c r="D82" s="28">
        <f t="shared" si="6"/>
        <v>2626</v>
      </c>
      <c r="E82" s="40">
        <f>SUMPRODUCT(D82:D$119*$A82:$A$119)/C82+0.5-$A82</f>
        <v>10.608430182611016</v>
      </c>
      <c r="F82" s="33">
        <f t="shared" si="7"/>
        <v>3.8765869501033362E-2</v>
      </c>
      <c r="G82" s="32"/>
      <c r="H82" s="40">
        <f>'HRQOL scores'!E$14</f>
        <v>0.72880751647191022</v>
      </c>
      <c r="I82" s="37">
        <f t="shared" si="8"/>
        <v>66427</v>
      </c>
      <c r="J82" s="37">
        <f t="shared" si="9"/>
        <v>48412.496896679579</v>
      </c>
      <c r="K82" s="40">
        <f>SUM(J82:J$119)/C82</f>
        <v>7.2449824196837573</v>
      </c>
    </row>
    <row r="83" spans="1:11">
      <c r="A83" s="47">
        <v>78</v>
      </c>
      <c r="C83" s="22">
        <v>65114</v>
      </c>
      <c r="D83" s="28">
        <f t="shared" si="6"/>
        <v>2804</v>
      </c>
      <c r="E83" s="40">
        <f>SUMPRODUCT(D83:D$119*$A83:$A$119)/C83+0.5-$A83</f>
        <v>10.016095779249781</v>
      </c>
      <c r="F83" s="33">
        <f t="shared" si="7"/>
        <v>4.3062935774180668E-2</v>
      </c>
      <c r="G83" s="32"/>
      <c r="H83" s="40">
        <f>'HRQOL scores'!E$14</f>
        <v>0.72880751647191022</v>
      </c>
      <c r="I83" s="37">
        <f t="shared" si="8"/>
        <v>63712</v>
      </c>
      <c r="J83" s="37">
        <f t="shared" si="9"/>
        <v>46433.784489458347</v>
      </c>
      <c r="K83" s="40">
        <f>SUM(J83:J$119)/C83</f>
        <v>6.7936636086355966</v>
      </c>
    </row>
    <row r="84" spans="1:11">
      <c r="A84" s="47">
        <v>79</v>
      </c>
      <c r="C84" s="22">
        <v>62310</v>
      </c>
      <c r="D84" s="28">
        <f t="shared" si="6"/>
        <v>2980</v>
      </c>
      <c r="E84" s="40">
        <f>SUMPRODUCT(D84:D$119*$A84:$A$119)/C84+0.5-$A84</f>
        <v>9.4443277254063673</v>
      </c>
      <c r="F84" s="33">
        <f t="shared" si="7"/>
        <v>4.7825389183116677E-2</v>
      </c>
      <c r="G84" s="32"/>
      <c r="H84" s="40">
        <f>'HRQOL scores'!E$14</f>
        <v>0.72880751647191022</v>
      </c>
      <c r="I84" s="37">
        <f t="shared" si="8"/>
        <v>60820</v>
      </c>
      <c r="J84" s="37">
        <f t="shared" si="9"/>
        <v>44326.073151821576</v>
      </c>
      <c r="K84" s="40">
        <f>SUM(J84:J$119)/C84</f>
        <v>6.3541779445231876</v>
      </c>
    </row>
    <row r="85" spans="1:11">
      <c r="A85" s="47">
        <v>80</v>
      </c>
      <c r="C85" s="22">
        <v>59330</v>
      </c>
      <c r="D85" s="28">
        <f t="shared" si="6"/>
        <v>3149</v>
      </c>
      <c r="E85" s="40">
        <f>SUMPRODUCT(D85:D$119*$A85:$A$119)/C85+0.5-$A85</f>
        <v>8.8935793118164526</v>
      </c>
      <c r="F85" s="33">
        <f t="shared" si="7"/>
        <v>5.3076015506489126E-2</v>
      </c>
      <c r="G85" s="32"/>
      <c r="H85" s="40">
        <f>'HRQOL scores'!E$14</f>
        <v>0.72880751647191022</v>
      </c>
      <c r="I85" s="37">
        <f t="shared" si="8"/>
        <v>57755.5</v>
      </c>
      <c r="J85" s="37">
        <f t="shared" si="9"/>
        <v>42092.642517593413</v>
      </c>
      <c r="K85" s="40">
        <f>SUM(J85:J$119)/C85</f>
        <v>5.9262220558135557</v>
      </c>
    </row>
    <row r="86" spans="1:11">
      <c r="A86" s="47">
        <v>81</v>
      </c>
      <c r="C86" s="22">
        <v>56181</v>
      </c>
      <c r="D86" s="28">
        <f t="shared" si="6"/>
        <v>3307</v>
      </c>
      <c r="E86" s="40">
        <f>SUMPRODUCT(D86:D$119*$A86:$A$119)/C86+0.5-$A86</f>
        <v>8.3640476419086554</v>
      </c>
      <c r="F86" s="33">
        <f t="shared" si="7"/>
        <v>5.8863316779694204E-2</v>
      </c>
      <c r="G86" s="32"/>
      <c r="H86" s="40">
        <f>'HRQOL scores'!E$14</f>
        <v>0.72880751647191022</v>
      </c>
      <c r="I86" s="37">
        <f t="shared" si="8"/>
        <v>54527.5</v>
      </c>
      <c r="J86" s="37">
        <f t="shared" si="9"/>
        <v>39740.051854422083</v>
      </c>
      <c r="K86" s="40">
        <f>SUM(J86:J$119)/C86</f>
        <v>5.5091598948723739</v>
      </c>
    </row>
    <row r="87" spans="1:11">
      <c r="A87" s="47">
        <v>82</v>
      </c>
      <c r="C87" s="22">
        <v>52874</v>
      </c>
      <c r="D87" s="28">
        <f t="shared" si="6"/>
        <v>3451</v>
      </c>
      <c r="E87" s="40">
        <f>SUMPRODUCT(D87:D$119*$A87:$A$119)/C87+0.5-$A87</f>
        <v>7.8559038576629376</v>
      </c>
      <c r="F87" s="33">
        <f t="shared" si="7"/>
        <v>6.5268373869954988E-2</v>
      </c>
      <c r="G87" s="32"/>
      <c r="H87" s="40">
        <f>'HRQOL scores'!E$14</f>
        <v>0.72880751647191022</v>
      </c>
      <c r="I87" s="37">
        <f t="shared" si="8"/>
        <v>51148.5</v>
      </c>
      <c r="J87" s="37">
        <f t="shared" si="9"/>
        <v>37277.411256263498</v>
      </c>
      <c r="K87" s="40">
        <f>SUM(J87:J$119)/C87</f>
        <v>5.1021307296478913</v>
      </c>
    </row>
    <row r="88" spans="1:11">
      <c r="A88" s="47">
        <v>83</v>
      </c>
      <c r="C88" s="22">
        <v>49423</v>
      </c>
      <c r="D88" s="28">
        <f t="shared" si="6"/>
        <v>3572</v>
      </c>
      <c r="E88" s="40">
        <f>SUMPRODUCT(D88:D$119*$A88:$A$119)/C88+0.5-$A88</f>
        <v>7.3695356528351255</v>
      </c>
      <c r="F88" s="33">
        <f t="shared" si="7"/>
        <v>7.2274042449871512E-2</v>
      </c>
      <c r="G88" s="32"/>
      <c r="H88" s="40">
        <f>'HRQOL scores'!E$14</f>
        <v>0.72880751647191022</v>
      </c>
      <c r="I88" s="37">
        <f t="shared" si="8"/>
        <v>47637</v>
      </c>
      <c r="J88" s="37">
        <f t="shared" si="9"/>
        <v>34718.203662172389</v>
      </c>
      <c r="K88" s="40">
        <f>SUM(J88:J$119)/C88</f>
        <v>4.7041387399214747</v>
      </c>
    </row>
    <row r="89" spans="1:11">
      <c r="A89" s="47">
        <v>84</v>
      </c>
      <c r="C89" s="22">
        <v>45851</v>
      </c>
      <c r="D89" s="28">
        <f t="shared" si="6"/>
        <v>3668</v>
      </c>
      <c r="E89" s="40">
        <f>SUMPRODUCT(D89:D$119*$A89:$A$119)/C89+0.5-$A89</f>
        <v>6.9047035085400807</v>
      </c>
      <c r="F89" s="33">
        <f t="shared" si="7"/>
        <v>7.9998255217988701E-2</v>
      </c>
      <c r="G89" s="32"/>
      <c r="H89" s="40">
        <f>'HRQOL scores'!E$14</f>
        <v>0.72880751647191022</v>
      </c>
      <c r="I89" s="37">
        <f t="shared" si="8"/>
        <v>44017</v>
      </c>
      <c r="J89" s="37">
        <f t="shared" si="9"/>
        <v>32079.920452544073</v>
      </c>
      <c r="K89" s="40">
        <f>SUM(J89:J$119)/C89</f>
        <v>4.3134161802570645</v>
      </c>
    </row>
    <row r="90" spans="1:11">
      <c r="A90" s="47">
        <v>85</v>
      </c>
      <c r="C90" s="22">
        <v>42183</v>
      </c>
      <c r="D90" s="28">
        <f t="shared" si="6"/>
        <v>3731</v>
      </c>
      <c r="E90" s="40">
        <f>SUMPRODUCT(D90:D$119*$A90:$A$119)/C90+0.5-$A90</f>
        <v>6.4616210456835859</v>
      </c>
      <c r="F90" s="33">
        <f t="shared" si="7"/>
        <v>8.8447952966834983E-2</v>
      </c>
      <c r="G90" s="32"/>
      <c r="H90" s="40">
        <f>'HRQOL scores'!E$15</f>
        <v>0.60789589485334983</v>
      </c>
      <c r="I90" s="37">
        <f t="shared" si="8"/>
        <v>40317.5</v>
      </c>
      <c r="J90" s="37">
        <f t="shared" si="9"/>
        <v>24508.842740749933</v>
      </c>
      <c r="K90" s="40">
        <f>IF(C90=0,0,SUM(J90:J$119)/C90)</f>
        <v>3.9279929077690685</v>
      </c>
    </row>
    <row r="91" spans="1:11">
      <c r="A91" s="47">
        <v>86</v>
      </c>
      <c r="C91" s="22">
        <v>38452</v>
      </c>
      <c r="D91" s="28">
        <f t="shared" si="6"/>
        <v>3757</v>
      </c>
      <c r="E91" s="40">
        <f>SUMPRODUCT(D91:D$119*$A91:$A$119)/C91+0.5-$A91</f>
        <v>6.040077514045322</v>
      </c>
      <c r="F91" s="33">
        <f t="shared" si="7"/>
        <v>9.7706231145324035E-2</v>
      </c>
      <c r="G91" s="32"/>
      <c r="H91" s="40">
        <f>'HRQOL scores'!E$15</f>
        <v>0.60789589485334983</v>
      </c>
      <c r="I91" s="37">
        <f t="shared" si="8"/>
        <v>36573.5</v>
      </c>
      <c r="J91" s="37">
        <f t="shared" si="9"/>
        <v>22232.880510418989</v>
      </c>
      <c r="K91" s="40">
        <f>IF(C91=0,0,SUM(J91:J$119)/C91)</f>
        <v>3.6717383253841849</v>
      </c>
    </row>
    <row r="92" spans="1:11">
      <c r="A92" s="47">
        <v>87</v>
      </c>
      <c r="C92" s="22">
        <v>34695</v>
      </c>
      <c r="D92" s="28">
        <f t="shared" si="6"/>
        <v>3741</v>
      </c>
      <c r="E92" s="40">
        <f>SUMPRODUCT(D92:D$119*$A92:$A$119)/C92+0.5-$A92</f>
        <v>5.6399930990076683</v>
      </c>
      <c r="F92" s="33">
        <f t="shared" si="7"/>
        <v>0.10782533506268915</v>
      </c>
      <c r="G92" s="32"/>
      <c r="H92" s="40">
        <f>'HRQOL scores'!E$15</f>
        <v>0.60789589485334983</v>
      </c>
      <c r="I92" s="37">
        <f t="shared" si="8"/>
        <v>32824.5</v>
      </c>
      <c r="J92" s="37">
        <f t="shared" si="9"/>
        <v>19953.87880061378</v>
      </c>
      <c r="K92" s="40">
        <f>IF(C92=0,0,SUM(J92:J$119)/C92)</f>
        <v>3.4285286518879881</v>
      </c>
    </row>
    <row r="93" spans="1:11">
      <c r="A93" s="47">
        <v>88</v>
      </c>
      <c r="C93" s="22">
        <v>30954</v>
      </c>
      <c r="D93" s="28">
        <f t="shared" si="6"/>
        <v>3679</v>
      </c>
      <c r="E93" s="40">
        <f>SUMPRODUCT(D93:D$119*$A93:$A$119)/C93+0.5-$A93</f>
        <v>5.2611959866276123</v>
      </c>
      <c r="F93" s="33">
        <f t="shared" si="7"/>
        <v>0.11885378303288752</v>
      </c>
      <c r="G93" s="32"/>
      <c r="H93" s="40">
        <f>'HRQOL scores'!E$15</f>
        <v>0.60789589485334983</v>
      </c>
      <c r="I93" s="37">
        <f t="shared" si="8"/>
        <v>29114.5</v>
      </c>
      <c r="J93" s="37">
        <f t="shared" si="9"/>
        <v>17698.585030707854</v>
      </c>
      <c r="K93" s="40">
        <f>IF(C93=0,0,SUM(J93:J$119)/C93)</f>
        <v>3.1982594422898485</v>
      </c>
    </row>
    <row r="94" spans="1:11">
      <c r="A94" s="47">
        <v>89</v>
      </c>
      <c r="C94" s="22">
        <v>27275</v>
      </c>
      <c r="D94" s="28">
        <f t="shared" si="6"/>
        <v>3569</v>
      </c>
      <c r="E94" s="40">
        <f>SUMPRODUCT(D94:D$119*$A94:$A$119)/C94+0.5-$A94</f>
        <v>4.9034119365745568</v>
      </c>
      <c r="F94" s="33">
        <f t="shared" si="7"/>
        <v>0.13085242896425298</v>
      </c>
      <c r="G94" s="32"/>
      <c r="H94" s="40">
        <f>'HRQOL scores'!E$15</f>
        <v>0.60789589485334983</v>
      </c>
      <c r="I94" s="37">
        <f t="shared" si="8"/>
        <v>25490.5</v>
      </c>
      <c r="J94" s="37">
        <f t="shared" si="9"/>
        <v>15495.570307759313</v>
      </c>
      <c r="K94" s="40">
        <f>IF(C94=0,0,SUM(J94:J$119)/C94)</f>
        <v>2.9807639870185922</v>
      </c>
    </row>
    <row r="95" spans="1:11">
      <c r="A95" s="47">
        <v>90</v>
      </c>
      <c r="B95" s="66" t="s">
        <v>31</v>
      </c>
      <c r="C95" s="22">
        <v>23706</v>
      </c>
      <c r="D95" s="28">
        <f t="shared" si="6"/>
        <v>3409</v>
      </c>
      <c r="E95" s="40">
        <f>SUMPRODUCT(D95:D$119*$A95:$A$119)/C95+0.5-$A95</f>
        <v>4.5663570644592539</v>
      </c>
      <c r="F95" s="33">
        <f t="shared" si="7"/>
        <v>0.14380325655952081</v>
      </c>
      <c r="G95" s="32"/>
      <c r="H95" s="40">
        <f>'HRQOL scores'!E$15</f>
        <v>0.60789589485334983</v>
      </c>
      <c r="I95" s="37">
        <f t="shared" si="8"/>
        <v>22001.5</v>
      </c>
      <c r="J95" s="37">
        <f t="shared" si="9"/>
        <v>13374.621530615976</v>
      </c>
      <c r="K95" s="40">
        <f>IF(C95=0,0,SUM(J95:J$119)/C95)</f>
        <v>2.7758697139193789</v>
      </c>
    </row>
    <row r="96" spans="1:11">
      <c r="A96" s="47">
        <v>91</v>
      </c>
      <c r="B96" s="66" t="s">
        <v>32</v>
      </c>
      <c r="C96" s="22">
        <v>20297</v>
      </c>
      <c r="D96" s="28">
        <f t="shared" si="6"/>
        <v>3205</v>
      </c>
      <c r="E96" s="40">
        <f>SUMPRODUCT(D96:D$119*$A96:$A$119)/C96+0.5-$A96</f>
        <v>4.2493255441725921</v>
      </c>
      <c r="F96" s="33">
        <f t="shared" si="7"/>
        <v>0.15790510912942798</v>
      </c>
      <c r="G96" s="32"/>
      <c r="H96" s="40">
        <f>'HRQOL scores'!E$15</f>
        <v>0.60789589485334983</v>
      </c>
      <c r="I96" s="37">
        <f t="shared" si="8"/>
        <v>18694.5</v>
      </c>
      <c r="J96" s="37">
        <f t="shared" si="9"/>
        <v>11364.309806335948</v>
      </c>
      <c r="K96" s="40">
        <f>IF(C96=0,0,SUM(J96:J$119)/C96)</f>
        <v>2.5831475541980002</v>
      </c>
    </row>
    <row r="97" spans="1:11">
      <c r="A97" s="47">
        <v>92</v>
      </c>
      <c r="B97" s="66" t="s">
        <v>19</v>
      </c>
      <c r="C97" s="22">
        <v>17092</v>
      </c>
      <c r="D97" s="28">
        <f t="shared" si="6"/>
        <v>2957</v>
      </c>
      <c r="E97" s="40">
        <f>SUMPRODUCT(D97:D$119*$A97:$A$119)/C97+0.5-$A97</f>
        <v>3.9523789240622023</v>
      </c>
      <c r="F97" s="33">
        <f t="shared" si="7"/>
        <v>0.17300491457992043</v>
      </c>
      <c r="G97" s="32"/>
      <c r="H97" s="40">
        <f>'HRQOL scores'!E$15</f>
        <v>0.60789589485334983</v>
      </c>
      <c r="I97" s="37">
        <f t="shared" si="8"/>
        <v>15613.5</v>
      </c>
      <c r="J97" s="37">
        <f t="shared" si="9"/>
        <v>9491.3825542927771</v>
      </c>
      <c r="K97" s="40">
        <f>IF(C97=0,0,SUM(J97:J$119)/C97)</f>
        <v>2.4026349228423163</v>
      </c>
    </row>
    <row r="98" spans="1:11">
      <c r="A98" s="47">
        <v>93</v>
      </c>
      <c r="B98" s="72" t="s">
        <v>33</v>
      </c>
      <c r="C98" s="22">
        <v>14135</v>
      </c>
      <c r="D98" s="28">
        <f t="shared" si="6"/>
        <v>2676</v>
      </c>
      <c r="E98" s="40">
        <f>SUMPRODUCT(D98:D$119*$A98:$A$119)/C98+0.5-$A98</f>
        <v>3.6746063367577761</v>
      </c>
      <c r="F98" s="33">
        <f t="shared" si="7"/>
        <v>0.18931729748850371</v>
      </c>
      <c r="G98" s="32"/>
      <c r="H98" s="40">
        <f>'HRQOL scores'!E$15</f>
        <v>0.60789589485334983</v>
      </c>
      <c r="I98" s="37">
        <f t="shared" si="8"/>
        <v>12797</v>
      </c>
      <c r="J98" s="37">
        <f t="shared" si="9"/>
        <v>7779.2437664383178</v>
      </c>
      <c r="K98" s="40">
        <f>IF(C98=0,0,SUM(J98:J$119)/C98)</f>
        <v>2.2337781073171619</v>
      </c>
    </row>
    <row r="99" spans="1:11">
      <c r="A99" s="47">
        <v>94</v>
      </c>
      <c r="B99" s="72" t="s">
        <v>34</v>
      </c>
      <c r="C99" s="22">
        <v>11459</v>
      </c>
      <c r="D99" s="28">
        <f t="shared" si="6"/>
        <v>2369</v>
      </c>
      <c r="E99" s="40">
        <f>SUMPRODUCT(D99:D$119*$A99:$A$119)/C99+0.5-$A99</f>
        <v>3.4159665389712188</v>
      </c>
      <c r="F99" s="33">
        <f t="shared" si="7"/>
        <v>0.20673706257090496</v>
      </c>
      <c r="G99" s="32"/>
      <c r="H99" s="40">
        <f>'HRQOL scores'!E$15</f>
        <v>0.60789589485334983</v>
      </c>
      <c r="I99" s="37">
        <f t="shared" si="8"/>
        <v>10274.5</v>
      </c>
      <c r="J99" s="37">
        <f t="shared" si="9"/>
        <v>6245.8263716707424</v>
      </c>
      <c r="K99" s="40">
        <f>IF(C99=0,0,SUM(J99:J$119)/C99)</f>
        <v>2.0765520359970124</v>
      </c>
    </row>
    <row r="100" spans="1:11">
      <c r="A100" s="47">
        <v>95</v>
      </c>
      <c r="B100" s="72" t="s">
        <v>2</v>
      </c>
      <c r="C100" s="22">
        <v>9090</v>
      </c>
      <c r="D100" s="28">
        <f t="shared" si="6"/>
        <v>2048</v>
      </c>
      <c r="E100" s="40">
        <f>SUMPRODUCT(D100:D$119*$A100:$A$119)/C100+0.5-$A100</f>
        <v>3.1759142541332466</v>
      </c>
      <c r="F100" s="33">
        <f t="shared" si="7"/>
        <v>0.2253025302530253</v>
      </c>
      <c r="G100" s="32"/>
      <c r="H100" s="40">
        <f>'HRQOL scores'!E$15</f>
        <v>0.60789589485334983</v>
      </c>
      <c r="I100" s="37">
        <f t="shared" si="8"/>
        <v>8066</v>
      </c>
      <c r="J100" s="37">
        <f t="shared" si="9"/>
        <v>4903.2882878871196</v>
      </c>
      <c r="K100" s="40">
        <f>IF(C100=0,0,SUM(J100:J$119)/C100)</f>
        <v>1.9306252374938431</v>
      </c>
    </row>
    <row r="101" spans="1:11">
      <c r="A101" s="47">
        <v>96</v>
      </c>
      <c r="B101" s="72" t="s">
        <v>48</v>
      </c>
      <c r="C101" s="22">
        <v>7042</v>
      </c>
      <c r="D101" s="28">
        <f t="shared" si="6"/>
        <v>1726</v>
      </c>
      <c r="E101" s="40">
        <f>SUMPRODUCT(D101:D$119*$A101:$A$119)/C101+0.5-$A101</f>
        <v>2.9541409500243105</v>
      </c>
      <c r="F101" s="33">
        <f t="shared" si="7"/>
        <v>0.24510082362965066</v>
      </c>
      <c r="G101" s="32"/>
      <c r="H101" s="40">
        <f>'HRQOL scores'!E$15</f>
        <v>0.60789589485334983</v>
      </c>
      <c r="I101" s="37">
        <f t="shared" ref="I101:I119" si="10">(D101*0.5+C102)</f>
        <v>6179</v>
      </c>
      <c r="J101" s="37">
        <f t="shared" ref="J101:J119" si="11">I101*H101</f>
        <v>3756.1887342988484</v>
      </c>
      <c r="K101" s="40">
        <f>IF(C101=0,0,SUM(J101:J$119)/C101)</f>
        <v>1.7958101563379592</v>
      </c>
    </row>
    <row r="102" spans="1:11">
      <c r="A102" s="47">
        <v>97</v>
      </c>
      <c r="C102" s="22">
        <v>5316</v>
      </c>
      <c r="D102" s="28">
        <f t="shared" si="6"/>
        <v>1413</v>
      </c>
      <c r="E102" s="40">
        <f>SUMPRODUCT(D102:D$119*$A102:$A$119)/C102+0.5-$A102</f>
        <v>2.7509519507282221</v>
      </c>
      <c r="F102" s="33">
        <f t="shared" si="7"/>
        <v>0.26580135440180586</v>
      </c>
      <c r="G102" s="32"/>
      <c r="H102" s="40">
        <f>'HRQOL scores'!E$15</f>
        <v>0.60789589485334983</v>
      </c>
      <c r="I102" s="37">
        <f t="shared" si="10"/>
        <v>4609.5</v>
      </c>
      <c r="J102" s="37">
        <f t="shared" si="11"/>
        <v>2802.0961273265161</v>
      </c>
      <c r="K102" s="40">
        <f>IF(C102=0,0,SUM(J102:J$119)/C102)</f>
        <v>1.6722923977865045</v>
      </c>
    </row>
    <row r="103" spans="1:11">
      <c r="A103" s="47">
        <v>98</v>
      </c>
      <c r="C103" s="22">
        <v>3903</v>
      </c>
      <c r="D103" s="28">
        <f t="shared" si="6"/>
        <v>1124</v>
      </c>
      <c r="E103" s="40">
        <f>SUMPRODUCT(D103:D$119*$A103:$A$119)/C103+0.5-$A103</f>
        <v>2.5658623033746579</v>
      </c>
      <c r="F103" s="33">
        <f t="shared" si="7"/>
        <v>0.28798360235716114</v>
      </c>
      <c r="G103" s="32"/>
      <c r="H103" s="40">
        <f>'HRQOL scores'!E$15</f>
        <v>0.60789589485334983</v>
      </c>
      <c r="I103" s="37">
        <f t="shared" si="10"/>
        <v>3341</v>
      </c>
      <c r="J103" s="37">
        <f t="shared" si="11"/>
        <v>2030.9801847050417</v>
      </c>
      <c r="K103" s="40">
        <f>IF(C103=0,0,SUM(J103:J$119)/C103)</f>
        <v>1.5597771609804101</v>
      </c>
    </row>
    <row r="104" spans="1:11">
      <c r="A104" s="47">
        <v>99</v>
      </c>
      <c r="B104" s="76">
        <v>2526</v>
      </c>
      <c r="C104" s="22">
        <v>2779</v>
      </c>
      <c r="D104" s="28">
        <f t="shared" si="6"/>
        <v>862.5241488519398</v>
      </c>
      <c r="E104" s="40">
        <f>SUMPRODUCT(D104:D$119*$A104:$A$119)/C104+0.5-$A104</f>
        <v>2.401425178147278</v>
      </c>
      <c r="F104" s="33">
        <f t="shared" si="7"/>
        <v>0.31037212984956453</v>
      </c>
      <c r="G104" s="32"/>
      <c r="H104" s="40">
        <f>'HRQOL scores'!E$15</f>
        <v>0.60789589485334983</v>
      </c>
      <c r="I104" s="37">
        <f t="shared" si="10"/>
        <v>2347.7379255740302</v>
      </c>
      <c r="J104" s="37">
        <f t="shared" si="11"/>
        <v>1427.1802471479723</v>
      </c>
      <c r="K104" s="40">
        <f>IF(C104=0,0,SUM(J104:J$119)/C104)</f>
        <v>1.459816507593199</v>
      </c>
    </row>
    <row r="105" spans="1:11">
      <c r="A105" s="47">
        <v>100</v>
      </c>
      <c r="B105" s="76">
        <v>1742</v>
      </c>
      <c r="C105" s="84">
        <f t="shared" ref="C105:C119" si="12">C104*IF(B105=0,0,(B105/B104))</f>
        <v>1916.4758511480602</v>
      </c>
      <c r="D105" s="28">
        <f t="shared" si="6"/>
        <v>631.49089469517025</v>
      </c>
      <c r="E105" s="40">
        <f>SUMPRODUCT(D105:D$119*$A105:$A$119)/C105+0.5-$A105</f>
        <v>2.2571756601607547</v>
      </c>
      <c r="F105" s="33">
        <f t="shared" si="7"/>
        <v>0.32950631458094143</v>
      </c>
      <c r="G105" s="32"/>
      <c r="H105" s="40">
        <f>'HRQOL scores'!E$15</f>
        <v>0.60789589485334983</v>
      </c>
      <c r="I105" s="37">
        <f t="shared" si="10"/>
        <v>1600.730403800475</v>
      </c>
      <c r="J105" s="37">
        <f t="shared" si="11"/>
        <v>973.07744123725377</v>
      </c>
      <c r="K105" s="40">
        <f>IF(C105=0,0,SUM(J105:J$119)/C105)</f>
        <v>1.372127817774611</v>
      </c>
    </row>
    <row r="106" spans="1:11">
      <c r="A106" s="47">
        <v>101</v>
      </c>
      <c r="B106" s="76">
        <v>1168</v>
      </c>
      <c r="C106" s="84">
        <f t="shared" si="12"/>
        <v>1284.9849564528899</v>
      </c>
      <c r="D106" s="28">
        <f t="shared" si="6"/>
        <v>447.76444972288198</v>
      </c>
      <c r="E106" s="40">
        <f>SUMPRODUCT(D106:D$119*$A106:$A$119)/C106+0.5-$A106</f>
        <v>2.120719178082183</v>
      </c>
      <c r="F106" s="33">
        <f t="shared" si="7"/>
        <v>0.34845890410958902</v>
      </c>
      <c r="G106" s="32"/>
      <c r="H106" s="40">
        <f>'HRQOL scores'!E$15</f>
        <v>0.60789589485334983</v>
      </c>
      <c r="I106" s="37">
        <f t="shared" si="10"/>
        <v>1061.1027315914489</v>
      </c>
      <c r="J106" s="37">
        <f t="shared" si="11"/>
        <v>645.03999455211772</v>
      </c>
      <c r="K106" s="40">
        <f>IF(C106=0,0,SUM(J106:J$119)/C106)</f>
        <v>1.2891764824929348</v>
      </c>
    </row>
    <row r="107" spans="1:11">
      <c r="A107" s="47">
        <v>102</v>
      </c>
      <c r="B107" s="76">
        <v>761</v>
      </c>
      <c r="C107" s="84">
        <f t="shared" si="12"/>
        <v>837.22050673000797</v>
      </c>
      <c r="D107" s="28">
        <f t="shared" si="6"/>
        <v>310.24465558194777</v>
      </c>
      <c r="E107" s="40">
        <f>SUMPRODUCT(D107:D$119*$A107:$A$119)/C107+0.5-$A107</f>
        <v>1.9875164257555724</v>
      </c>
      <c r="F107" s="33">
        <f t="shared" si="7"/>
        <v>0.37056504599211565</v>
      </c>
      <c r="G107" s="32"/>
      <c r="H107" s="40">
        <f>'HRQOL scores'!E$15</f>
        <v>0.60789589485334983</v>
      </c>
      <c r="I107" s="37">
        <f t="shared" si="10"/>
        <v>682.09817893903414</v>
      </c>
      <c r="J107" s="37">
        <f t="shared" si="11"/>
        <v>414.64468286398449</v>
      </c>
      <c r="K107" s="40">
        <f>IF(C107=0,0,SUM(J107:J$119)/C107)</f>
        <v>1.2082030761704226</v>
      </c>
    </row>
    <row r="108" spans="1:11">
      <c r="A108" s="47">
        <v>103</v>
      </c>
      <c r="B108" s="76">
        <v>479</v>
      </c>
      <c r="C108" s="84">
        <f t="shared" si="12"/>
        <v>526.9758511480602</v>
      </c>
      <c r="D108" s="28">
        <f t="shared" si="6"/>
        <v>206.82977038796514</v>
      </c>
      <c r="E108" s="40">
        <f>SUMPRODUCT(D108:D$119*$A108:$A$119)/C108+0.5-$A108</f>
        <v>1.8632567849686836</v>
      </c>
      <c r="F108" s="33">
        <f t="shared" si="7"/>
        <v>0.39248434237995816</v>
      </c>
      <c r="G108" s="32"/>
      <c r="H108" s="40">
        <f>'HRQOL scores'!E$15</f>
        <v>0.60789589485334983</v>
      </c>
      <c r="I108" s="37">
        <f t="shared" si="10"/>
        <v>423.56096595407763</v>
      </c>
      <c r="J108" s="37">
        <f t="shared" si="11"/>
        <v>257.48097242360325</v>
      </c>
      <c r="K108" s="40">
        <f>IF(C108=0,0,SUM(J108:J$119)/C108)</f>
        <v>1.1326661506401141</v>
      </c>
    </row>
    <row r="109" spans="1:11">
      <c r="A109" s="47">
        <v>104</v>
      </c>
      <c r="B109" s="76">
        <v>291</v>
      </c>
      <c r="C109" s="84">
        <f t="shared" si="12"/>
        <v>320.14608076009506</v>
      </c>
      <c r="D109" s="28">
        <f t="shared" si="6"/>
        <v>133.11916072842439</v>
      </c>
      <c r="E109" s="40">
        <f>SUMPRODUCT(D109:D$119*$A109:$A$119)/C109+0.5-$A109</f>
        <v>1.7439862542955069</v>
      </c>
      <c r="F109" s="33">
        <f t="shared" si="7"/>
        <v>0.41580756013745701</v>
      </c>
      <c r="G109" s="32"/>
      <c r="H109" s="40">
        <f>'HRQOL scores'!E$15</f>
        <v>0.60789589485334983</v>
      </c>
      <c r="I109" s="37">
        <f t="shared" si="10"/>
        <v>253.58650039588287</v>
      </c>
      <c r="J109" s="37">
        <f t="shared" si="11"/>
        <v>154.15419258088457</v>
      </c>
      <c r="K109" s="40">
        <f>IF(C109=0,0,SUM(J109:J$119)/C109)</f>
        <v>1.0601620846669246</v>
      </c>
    </row>
    <row r="110" spans="1:11">
      <c r="A110" s="47">
        <v>105</v>
      </c>
      <c r="B110" s="76">
        <v>170</v>
      </c>
      <c r="C110" s="84">
        <f t="shared" si="12"/>
        <v>187.02692003167067</v>
      </c>
      <c r="D110" s="28">
        <f t="shared" si="6"/>
        <v>82.511876484560588</v>
      </c>
      <c r="E110" s="40">
        <f>SUMPRODUCT(D110:D$119*$A110:$A$119)/C110+0.5-$A110</f>
        <v>1.6294117647058783</v>
      </c>
      <c r="F110" s="33">
        <f t="shared" si="7"/>
        <v>0.44117647058823528</v>
      </c>
      <c r="G110" s="32"/>
      <c r="H110" s="40">
        <f>'HRQOL scores'!E$15</f>
        <v>0.60789589485334983</v>
      </c>
      <c r="I110" s="37">
        <f t="shared" si="10"/>
        <v>145.77098178939036</v>
      </c>
      <c r="J110" s="37">
        <f t="shared" si="11"/>
        <v>88.613581418512823</v>
      </c>
      <c r="K110" s="40">
        <f>IF(C110=0,0,SUM(J110:J$119)/C110)</f>
        <v>0.99051272279045832</v>
      </c>
    </row>
    <row r="111" spans="1:11">
      <c r="A111" s="47">
        <v>106</v>
      </c>
      <c r="B111" s="76">
        <v>95</v>
      </c>
      <c r="C111" s="84">
        <f t="shared" si="12"/>
        <v>104.51504354711008</v>
      </c>
      <c r="D111" s="28">
        <f t="shared" si="6"/>
        <v>48.406967537608878</v>
      </c>
      <c r="E111" s="40">
        <f>SUMPRODUCT(D111:D$119*$A111:$A$119)/C111+0.5-$A111</f>
        <v>1.5210526315789537</v>
      </c>
      <c r="F111" s="33">
        <f t="shared" si="7"/>
        <v>0.4631578947368421</v>
      </c>
      <c r="G111" s="32"/>
      <c r="H111" s="40">
        <f>'HRQOL scores'!E$15</f>
        <v>0.60789589485334983</v>
      </c>
      <c r="I111" s="37">
        <f t="shared" si="10"/>
        <v>80.31155977830565</v>
      </c>
      <c r="J111" s="37">
        <f t="shared" si="11"/>
        <v>48.821067498501414</v>
      </c>
      <c r="K111" s="40">
        <f>IF(C111=0,0,SUM(J111:J$119)/C111)</f>
        <v>0.92464165059272707</v>
      </c>
    </row>
    <row r="112" spans="1:11">
      <c r="A112" s="47">
        <v>107</v>
      </c>
      <c r="B112" s="76">
        <v>51</v>
      </c>
      <c r="C112" s="84">
        <f t="shared" si="12"/>
        <v>56.108076009501204</v>
      </c>
      <c r="D112" s="28">
        <f t="shared" si="6"/>
        <v>27.503958828186867</v>
      </c>
      <c r="E112" s="40">
        <f>SUMPRODUCT(D112:D$119*$A112:$A$119)/C112+0.5-$A112</f>
        <v>1.4019607843137294</v>
      </c>
      <c r="F112" s="33">
        <f t="shared" si="7"/>
        <v>0.49019607843137258</v>
      </c>
      <c r="G112" s="32"/>
      <c r="H112" s="40">
        <f>'HRQOL scores'!E$15</f>
        <v>0.60789589485334983</v>
      </c>
      <c r="I112" s="37">
        <f t="shared" si="10"/>
        <v>42.35609659540777</v>
      </c>
      <c r="J112" s="37">
        <f t="shared" si="11"/>
        <v>25.74809724236033</v>
      </c>
      <c r="K112" s="40">
        <f>IF(C112=0,0,SUM(J112:J$119)/C112)</f>
        <v>0.85224620552969621</v>
      </c>
    </row>
    <row r="113" spans="1:11">
      <c r="A113" s="47">
        <v>108</v>
      </c>
      <c r="B113" s="76">
        <v>26</v>
      </c>
      <c r="C113" s="84">
        <f t="shared" si="12"/>
        <v>28.604117181314336</v>
      </c>
      <c r="D113" s="28">
        <f t="shared" si="6"/>
        <v>15.402216943784643</v>
      </c>
      <c r="E113" s="40">
        <f>SUMPRODUCT(D113:D$119*$A113:$A$119)/C113+0.5-$A113</f>
        <v>1.2692307692307878</v>
      </c>
      <c r="F113" s="33">
        <f t="shared" si="7"/>
        <v>0.53846153846153844</v>
      </c>
      <c r="G113" s="32"/>
      <c r="H113" s="40">
        <f>'HRQOL scores'!E$15</f>
        <v>0.60789589485334983</v>
      </c>
      <c r="I113" s="37">
        <f t="shared" si="10"/>
        <v>20.903008709422014</v>
      </c>
      <c r="J113" s="37">
        <f t="shared" si="11"/>
        <v>12.70685318454146</v>
      </c>
      <c r="K113" s="40">
        <f>IF(C113=0,0,SUM(J113:J$119)/C113)</f>
        <v>0.77156017423694401</v>
      </c>
    </row>
    <row r="114" spans="1:11">
      <c r="A114" s="47">
        <v>109</v>
      </c>
      <c r="B114" s="76">
        <v>12</v>
      </c>
      <c r="C114" s="84">
        <f t="shared" si="12"/>
        <v>13.201900237529694</v>
      </c>
      <c r="D114" s="28">
        <f t="shared" si="6"/>
        <v>7.7011084718923213</v>
      </c>
      <c r="E114" s="40">
        <f>SUMPRODUCT(D114:D$119*$A114:$A$119)/C114+0.5-$A114</f>
        <v>1.1666666666666572</v>
      </c>
      <c r="F114" s="33">
        <f t="shared" si="7"/>
        <v>0.58333333333333337</v>
      </c>
      <c r="G114" s="32"/>
      <c r="H114" s="40">
        <f>'HRQOL scores'!E$15</f>
        <v>0.60789589485334983</v>
      </c>
      <c r="I114" s="37">
        <f t="shared" si="10"/>
        <v>9.3513460015835328</v>
      </c>
      <c r="J114" s="37">
        <f t="shared" si="11"/>
        <v>5.6846448457159164</v>
      </c>
      <c r="K114" s="40">
        <f>IF(C114=0,0,SUM(J114:J$119)/C114)</f>
        <v>0.70921187732890811</v>
      </c>
    </row>
    <row r="115" spans="1:11">
      <c r="A115" s="47">
        <v>110</v>
      </c>
      <c r="B115" s="76">
        <v>5</v>
      </c>
      <c r="C115" s="84">
        <f t="shared" si="12"/>
        <v>5.5007917656373726</v>
      </c>
      <c r="D115" s="28">
        <f t="shared" si="6"/>
        <v>3.3004750593824235</v>
      </c>
      <c r="E115" s="40">
        <f>SUMPRODUCT(D115:D$119*$A115:$A$119)/C115+0.5-$A115</f>
        <v>1.0999999999999943</v>
      </c>
      <c r="F115" s="33">
        <f t="shared" si="7"/>
        <v>0.6</v>
      </c>
      <c r="G115" s="32"/>
      <c r="H115" s="40">
        <f>'HRQOL scores'!E$15</f>
        <v>0.60789589485334983</v>
      </c>
      <c r="I115" s="37">
        <f t="shared" si="10"/>
        <v>3.8505542359461611</v>
      </c>
      <c r="J115" s="37">
        <f t="shared" si="11"/>
        <v>2.3407361129418485</v>
      </c>
      <c r="K115" s="40">
        <f>IF(C115=0,0,SUM(J115:J$119)/C115)</f>
        <v>0.66868548433868491</v>
      </c>
    </row>
    <row r="116" spans="1:11">
      <c r="A116" s="47">
        <v>111</v>
      </c>
      <c r="B116" s="76">
        <v>2</v>
      </c>
      <c r="C116" s="84">
        <f t="shared" si="12"/>
        <v>2.2003167062549491</v>
      </c>
      <c r="D116" s="28">
        <f t="shared" si="6"/>
        <v>1.1001583531274746</v>
      </c>
      <c r="E116" s="40">
        <f>IF(C116=0,0,SUMPRODUCT(D116:D$119*$A116:$A$119)/C116+0.5-$A116)</f>
        <v>1</v>
      </c>
      <c r="F116" s="33">
        <f>IF(D116=0,0,D116/C116)</f>
        <v>0.5</v>
      </c>
      <c r="G116" s="32"/>
      <c r="H116" s="40">
        <f>'HRQOL scores'!E$15</f>
        <v>0.60789589485334983</v>
      </c>
      <c r="I116" s="37">
        <f t="shared" si="10"/>
        <v>1.650237529691212</v>
      </c>
      <c r="J116" s="37">
        <f t="shared" si="11"/>
        <v>1.0031726198322208</v>
      </c>
      <c r="K116" s="40">
        <f>IF(C116=0,0,SUM(J116:J$119)/C116)</f>
        <v>0.60789589485334983</v>
      </c>
    </row>
    <row r="117" spans="1:11">
      <c r="A117" s="47">
        <v>112</v>
      </c>
      <c r="B117" s="76">
        <v>1</v>
      </c>
      <c r="C117" s="84">
        <f t="shared" si="12"/>
        <v>1.1001583531274746</v>
      </c>
      <c r="D117" s="28">
        <f t="shared" si="6"/>
        <v>1.1001583531274746</v>
      </c>
      <c r="E117" s="40">
        <f>IF(C117=0,0,SUMPRODUCT(D117:D$119*$A117:$A$119)/C117+0.5-$A117)</f>
        <v>0.5</v>
      </c>
      <c r="F117" s="33">
        <f>IF(D117=0,0,D117/C117)</f>
        <v>1</v>
      </c>
      <c r="G117" s="32"/>
      <c r="H117" s="40">
        <f>'HRQOL scores'!E$15</f>
        <v>0.60789589485334983</v>
      </c>
      <c r="I117" s="37">
        <f t="shared" si="10"/>
        <v>0.55007917656373728</v>
      </c>
      <c r="J117" s="37">
        <f t="shared" si="11"/>
        <v>0.33439087327740691</v>
      </c>
      <c r="K117" s="40">
        <f>IF(C117=0,0,SUM(J117:J$119)/C117)</f>
        <v>0.30394794742667491</v>
      </c>
    </row>
    <row r="118" spans="1:11">
      <c r="A118" s="47">
        <v>113</v>
      </c>
      <c r="B118" s="76">
        <v>0</v>
      </c>
      <c r="C118" s="84">
        <f t="shared" si="12"/>
        <v>0</v>
      </c>
      <c r="D118" s="28">
        <f t="shared" si="6"/>
        <v>0</v>
      </c>
      <c r="E118" s="40">
        <f>IF($C118=0,0,SUMPRODUCT(D118:D$119*$A118:$A$119)/C118+0.5-$A118)</f>
        <v>0</v>
      </c>
      <c r="F118" s="33">
        <f>IF(D118=0,0,D118/C118)</f>
        <v>0</v>
      </c>
      <c r="G118" s="32"/>
      <c r="H118" s="40">
        <f>'HRQOL scores'!E$15</f>
        <v>0.60789589485334983</v>
      </c>
      <c r="I118" s="37">
        <f t="shared" si="10"/>
        <v>0</v>
      </c>
      <c r="J118" s="37">
        <f t="shared" si="11"/>
        <v>0</v>
      </c>
      <c r="K118" s="40">
        <f>IF(C118=0,0,SUM(J118:J$119)/C118)</f>
        <v>0</v>
      </c>
    </row>
    <row r="119" spans="1:11">
      <c r="A119" s="47">
        <v>114</v>
      </c>
      <c r="B119" s="76">
        <v>0</v>
      </c>
      <c r="C119" s="84">
        <f t="shared" si="12"/>
        <v>0</v>
      </c>
      <c r="D119" s="28">
        <f t="shared" si="6"/>
        <v>0</v>
      </c>
      <c r="E119" s="40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scores'!E$15</f>
        <v>0.60789589485334983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</row>
    <row r="120" spans="1:11">
      <c r="B120" s="76"/>
    </row>
    <row r="121" spans="1:11">
      <c r="B121" s="76"/>
      <c r="E121" s="31"/>
    </row>
    <row r="122" spans="1:11">
      <c r="B122" s="76"/>
    </row>
    <row r="123" spans="1:11">
      <c r="B123" s="76"/>
    </row>
    <row r="124" spans="1:11">
      <c r="A124" s="45"/>
      <c r="B124" s="76"/>
    </row>
  </sheetData>
  <phoneticPr fontId="11" type="noConversion"/>
  <pageMargins left="0.17" right="0.18" top="1" bottom="1" header="0.5" footer="0.5"/>
  <pageSetup orientation="portrait" horizontalDpi="4294967292" verticalDpi="429496729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4"/>
  <sheetViews>
    <sheetView workbookViewId="0">
      <selection activeCell="A30" sqref="A30:XFD30"/>
    </sheetView>
  </sheetViews>
  <sheetFormatPr defaultColWidth="8.85546875" defaultRowHeight="12.75"/>
  <cols>
    <col min="1" max="1" width="9.140625" style="59" customWidth="1"/>
    <col min="2" max="2" width="6.7109375" style="59" customWidth="1"/>
    <col min="3" max="3" width="9.85546875" style="59" customWidth="1"/>
    <col min="4" max="5" width="9.140625" style="59" customWidth="1"/>
    <col min="6" max="6" width="9.140625" style="8" customWidth="1"/>
    <col min="7" max="7" width="5.85546875" style="59" customWidth="1"/>
    <col min="8" max="8" width="12.42578125" style="59" customWidth="1"/>
    <col min="9" max="9" width="8.85546875" style="59"/>
    <col min="10" max="10" width="9.140625" style="59" customWidth="1"/>
    <col min="11" max="11" width="12.85546875" style="67" customWidth="1"/>
    <col min="12" max="56" width="8.42578125" style="59" customWidth="1"/>
    <col min="57" max="58" width="12.140625" style="59" customWidth="1"/>
    <col min="59" max="59" width="9.140625" style="59" customWidth="1"/>
    <col min="60" max="60" width="10" style="59" customWidth="1"/>
    <col min="61" max="61" width="8.42578125" style="59" customWidth="1"/>
    <col min="62" max="63" width="12.140625" style="59" customWidth="1"/>
    <col min="64" max="64" width="9.140625" style="59" customWidth="1"/>
    <col min="65" max="65" width="10" style="59" customWidth="1"/>
    <col min="66" max="66" width="8.42578125" style="59" customWidth="1"/>
    <col min="67" max="68" width="12.140625" style="59" customWidth="1"/>
    <col min="69" max="69" width="9.140625" style="59" customWidth="1"/>
    <col min="70" max="70" width="10" style="59" customWidth="1"/>
    <col min="71" max="71" width="8.42578125" style="59" customWidth="1"/>
    <col min="72" max="73" width="12.140625" style="59" customWidth="1"/>
    <col min="74" max="74" width="9.140625" style="59" customWidth="1"/>
    <col min="75" max="75" width="10" style="59" customWidth="1"/>
    <col min="76" max="76" width="8.42578125" style="59" customWidth="1"/>
    <col min="77" max="78" width="12.140625" style="59" customWidth="1"/>
    <col min="79" max="79" width="9.140625" style="59" customWidth="1"/>
    <col min="80" max="80" width="10" style="59" customWidth="1"/>
    <col min="81" max="81" width="8.42578125" style="59" customWidth="1"/>
    <col min="82" max="83" width="12.140625" style="59" customWidth="1"/>
    <col min="84" max="84" width="9.140625" style="59" customWidth="1"/>
    <col min="85" max="85" width="10" style="59" customWidth="1"/>
    <col min="86" max="86" width="8.42578125" style="59" customWidth="1"/>
    <col min="87" max="88" width="12.140625" style="59" customWidth="1"/>
    <col min="89" max="89" width="9.140625" style="59" customWidth="1"/>
    <col min="90" max="90" width="10" style="59" customWidth="1"/>
    <col min="91" max="91" width="8.42578125" style="59" customWidth="1"/>
    <col min="92" max="93" width="12.140625" style="59" customWidth="1"/>
    <col min="94" max="94" width="9.140625" style="59" customWidth="1"/>
    <col min="95" max="95" width="10" style="59" customWidth="1"/>
    <col min="96" max="96" width="8.42578125" style="59" customWidth="1"/>
    <col min="97" max="98" width="12.140625" style="59" customWidth="1"/>
    <col min="99" max="99" width="9.140625" style="59" customWidth="1"/>
    <col min="100" max="100" width="10" style="59" customWidth="1"/>
    <col min="101" max="101" width="8.42578125" style="59" customWidth="1"/>
    <col min="102" max="103" width="12.140625" style="59" customWidth="1"/>
    <col min="104" max="104" width="9.140625" style="59" customWidth="1"/>
    <col min="105" max="105" width="10" style="59" customWidth="1"/>
    <col min="106" max="106" width="8.42578125" style="59" customWidth="1"/>
    <col min="107" max="108" width="12.140625" style="59" customWidth="1"/>
    <col min="109" max="109" width="9.140625" style="59" customWidth="1"/>
    <col min="110" max="110" width="10" style="59" customWidth="1"/>
    <col min="111" max="111" width="8.42578125" style="59" customWidth="1"/>
    <col min="112" max="113" width="12.140625" style="59" customWidth="1"/>
    <col min="114" max="114" width="9.140625" style="59" customWidth="1"/>
    <col min="115" max="115" width="10" style="59" customWidth="1"/>
    <col min="116" max="120" width="8.42578125" style="59" customWidth="1"/>
    <col min="121" max="121" width="7.85546875" style="59" customWidth="1"/>
    <col min="122" max="122" width="9.140625" style="59" customWidth="1"/>
    <col min="123" max="123" width="6.7109375" style="59" customWidth="1"/>
    <col min="124" max="127" width="9.140625" style="59" customWidth="1"/>
    <col min="128" max="128" width="8.85546875" style="59"/>
    <col min="129" max="129" width="12.140625" style="59" customWidth="1"/>
    <col min="130" max="130" width="2.7109375" style="59" customWidth="1"/>
    <col min="131" max="131" width="9.140625" style="59" customWidth="1"/>
    <col min="132" max="132" width="6.7109375" style="59" customWidth="1"/>
    <col min="133" max="136" width="9.140625" style="59" customWidth="1"/>
    <col min="137" max="137" width="10" style="59" customWidth="1"/>
    <col min="138" max="138" width="12.140625" style="59" customWidth="1"/>
    <col min="139" max="139" width="8.85546875" style="59"/>
    <col min="140" max="140" width="9.140625" style="59" customWidth="1"/>
    <col min="141" max="141" width="6.7109375" style="59" customWidth="1"/>
    <col min="142" max="145" width="9.140625" style="59" customWidth="1"/>
    <col min="146" max="146" width="8.85546875" style="59"/>
    <col min="147" max="147" width="12.140625" style="59" customWidth="1"/>
    <col min="148" max="148" width="2.7109375" style="59" customWidth="1"/>
    <col min="149" max="149" width="9.140625" style="59" customWidth="1"/>
    <col min="150" max="150" width="6.7109375" style="59" customWidth="1"/>
    <col min="151" max="154" width="9.140625" style="59" customWidth="1"/>
    <col min="155" max="155" width="10" style="59" customWidth="1"/>
    <col min="156" max="156" width="12.140625" style="59" customWidth="1"/>
    <col min="157" max="157" width="8.85546875" style="59"/>
    <col min="158" max="158" width="9.140625" style="59" customWidth="1"/>
    <col min="159" max="159" width="6.7109375" style="59" customWidth="1"/>
    <col min="160" max="163" width="9.140625" style="59" customWidth="1"/>
    <col min="164" max="164" width="8.85546875" style="59"/>
    <col min="165" max="165" width="12.140625" style="59" customWidth="1"/>
    <col min="166" max="166" width="2.7109375" style="59" customWidth="1"/>
    <col min="167" max="167" width="9.140625" style="59" customWidth="1"/>
    <col min="168" max="168" width="6.7109375" style="59" customWidth="1"/>
    <col min="169" max="172" width="9.140625" style="59" customWidth="1"/>
    <col min="173" max="173" width="10" style="59" customWidth="1"/>
    <col min="174" max="174" width="12.140625" style="59" customWidth="1"/>
    <col min="175" max="16384" width="8.85546875" style="59"/>
  </cols>
  <sheetData>
    <row r="1" spans="1:11">
      <c r="A1" t="s">
        <v>50</v>
      </c>
      <c r="B1" s="62"/>
      <c r="C1" s="62"/>
    </row>
    <row r="2" spans="1:11" s="66" customFormat="1">
      <c r="B2" s="62"/>
      <c r="C2" s="62"/>
      <c r="F2" s="8"/>
      <c r="K2" s="67"/>
    </row>
    <row r="3" spans="1:11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59" t="s">
        <v>16</v>
      </c>
      <c r="J3" s="34"/>
      <c r="K3" s="67" t="s">
        <v>28</v>
      </c>
    </row>
    <row r="4" spans="1:11">
      <c r="A4" s="60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</row>
    <row r="5" spans="1:11">
      <c r="A5" s="60">
        <v>0</v>
      </c>
      <c r="C5" s="22">
        <v>100000</v>
      </c>
      <c r="D5" s="28">
        <f t="shared" ref="D5:D68" si="0">C5-C6</f>
        <v>505.94000000000233</v>
      </c>
      <c r="E5" s="31">
        <f>SUMPRODUCT(D5:D$119*$A5:$A$119)/C5+0.5-$A5</f>
        <v>79.917284814898565</v>
      </c>
      <c r="F5" s="33">
        <f t="shared" ref="F5:F68" si="1">D5/C5</f>
        <v>5.0594000000000229E-3</v>
      </c>
      <c r="G5" s="50"/>
      <c r="H5" s="40">
        <f>'HRQOL scores'!F$6</f>
        <v>0.91711036927066092</v>
      </c>
      <c r="I5" s="37">
        <f t="shared" ref="I5:I36" si="2">(D5*0.5+C6)</f>
        <v>99747.03</v>
      </c>
      <c r="J5" s="37">
        <f t="shared" ref="J5:J36" si="3">I5*H5</f>
        <v>91479.035516951699</v>
      </c>
      <c r="K5" s="40">
        <f>SUM(J5:J$119)/C5</f>
        <v>65.993430691008129</v>
      </c>
    </row>
    <row r="6" spans="1:11">
      <c r="A6" s="60">
        <v>1</v>
      </c>
      <c r="C6" s="22">
        <v>99494.06</v>
      </c>
      <c r="D6" s="28">
        <f t="shared" si="0"/>
        <v>42.399999999994179</v>
      </c>
      <c r="E6" s="31">
        <f>SUMPRODUCT(D6:D$119*$A6:$A$119)/C6+0.5-$A6</f>
        <v>79.321131849377309</v>
      </c>
      <c r="F6" s="33">
        <f t="shared" si="1"/>
        <v>4.2615609414264709E-4</v>
      </c>
      <c r="G6" s="32"/>
      <c r="H6" s="40">
        <f>'HRQOL scores'!F$6</f>
        <v>0.91711036927066092</v>
      </c>
      <c r="I6" s="37">
        <f t="shared" si="2"/>
        <v>99472.86</v>
      </c>
      <c r="J6" s="37">
        <f t="shared" si="3"/>
        <v>91227.591367008761</v>
      </c>
      <c r="K6" s="40">
        <f>SUM(J6:J$119)/C6</f>
        <v>65.409573532167272</v>
      </c>
    </row>
    <row r="7" spans="1:11">
      <c r="A7" s="60">
        <v>2</v>
      </c>
      <c r="C7" s="22">
        <v>99451.66</v>
      </c>
      <c r="D7" s="28">
        <f t="shared" si="0"/>
        <v>27.410000000003492</v>
      </c>
      <c r="E7" s="31">
        <f>SUMPRODUCT(D7:D$119*$A7:$A$119)/C7+0.5-$A7</f>
        <v>78.354736275793243</v>
      </c>
      <c r="F7" s="33">
        <f t="shared" si="1"/>
        <v>2.7561128693079123E-4</v>
      </c>
      <c r="G7" s="32"/>
      <c r="H7" s="40">
        <f>'HRQOL scores'!F$6</f>
        <v>0.91711036927066092</v>
      </c>
      <c r="I7" s="37">
        <f t="shared" si="2"/>
        <v>99437.955000000002</v>
      </c>
      <c r="J7" s="37">
        <f t="shared" si="3"/>
        <v>91195.579629569358</v>
      </c>
      <c r="K7" s="40">
        <f>SUM(J7:J$119)/C7</f>
        <v>64.520154235905679</v>
      </c>
    </row>
    <row r="8" spans="1:11">
      <c r="A8" s="60">
        <v>3</v>
      </c>
      <c r="C8" s="22">
        <v>99424.25</v>
      </c>
      <c r="D8" s="28">
        <f t="shared" si="0"/>
        <v>19.789999999993597</v>
      </c>
      <c r="E8" s="31">
        <f>SUMPRODUCT(D8:D$119*$A8:$A$119)/C8+0.5-$A8</f>
        <v>77.376199835451175</v>
      </c>
      <c r="F8" s="33">
        <f t="shared" si="1"/>
        <v>1.9904600738746933E-4</v>
      </c>
      <c r="G8" s="32"/>
      <c r="H8" s="40">
        <f>'HRQOL scores'!F$6</f>
        <v>0.91711036927066092</v>
      </c>
      <c r="I8" s="37">
        <f t="shared" si="2"/>
        <v>99414.35500000001</v>
      </c>
      <c r="J8" s="37">
        <f t="shared" si="3"/>
        <v>91173.93582485459</v>
      </c>
      <c r="K8" s="40">
        <f>SUM(J8:J$119)/C8</f>
        <v>63.620704833954328</v>
      </c>
    </row>
    <row r="9" spans="1:11">
      <c r="A9" s="60">
        <v>4</v>
      </c>
      <c r="C9" s="22">
        <v>99404.46</v>
      </c>
      <c r="D9" s="28">
        <f t="shared" si="0"/>
        <v>16.620000000009895</v>
      </c>
      <c r="E9" s="31">
        <f>SUMPRODUCT(D9:D$119*$A9:$A$119)/C9+0.5-$A9</f>
        <v>76.391504782480141</v>
      </c>
      <c r="F9" s="33">
        <f t="shared" si="1"/>
        <v>1.6719571737535614E-4</v>
      </c>
      <c r="G9" s="32"/>
      <c r="H9" s="40">
        <f>'HRQOL scores'!F$6</f>
        <v>0.91711036927066092</v>
      </c>
      <c r="I9" s="37">
        <f t="shared" si="2"/>
        <v>99396.15</v>
      </c>
      <c r="J9" s="37">
        <f t="shared" si="3"/>
        <v>91157.239830581995</v>
      </c>
      <c r="K9" s="40">
        <f>SUM(J9:J$119)/C9</f>
        <v>62.716169141328535</v>
      </c>
    </row>
    <row r="10" spans="1:11">
      <c r="A10" s="60">
        <v>5</v>
      </c>
      <c r="C10" s="22">
        <v>99387.839999999997</v>
      </c>
      <c r="D10" s="28">
        <f t="shared" si="0"/>
        <v>15.440000000002328</v>
      </c>
      <c r="E10" s="31">
        <f>SUMPRODUCT(D10:D$119*$A10:$A$119)/C10+0.5-$A10</f>
        <v>75.404195638921792</v>
      </c>
      <c r="F10" s="33">
        <f t="shared" si="1"/>
        <v>1.5535099666118439E-4</v>
      </c>
      <c r="G10" s="32"/>
      <c r="H10" s="40">
        <f>'HRQOL scores'!F$7</f>
        <v>0.90777310502437547</v>
      </c>
      <c r="I10" s="37">
        <f t="shared" si="2"/>
        <v>99380.12</v>
      </c>
      <c r="J10" s="37">
        <f t="shared" si="3"/>
        <v>90214.600110095038</v>
      </c>
      <c r="K10" s="40">
        <f>SUM(J10:J$119)/C10</f>
        <v>61.809469719151217</v>
      </c>
    </row>
    <row r="11" spans="1:11">
      <c r="A11" s="60">
        <v>6</v>
      </c>
      <c r="C11" s="22">
        <v>99372.4</v>
      </c>
      <c r="D11" s="28">
        <f t="shared" si="0"/>
        <v>14.279999999998836</v>
      </c>
      <c r="E11" s="31">
        <f>SUMPRODUCT(D11:D$119*$A11:$A$119)/C11+0.5-$A11</f>
        <v>74.415833888382039</v>
      </c>
      <c r="F11" s="33">
        <f t="shared" si="1"/>
        <v>1.4370187295465177E-4</v>
      </c>
      <c r="G11" s="32"/>
      <c r="H11" s="40">
        <f>'HRQOL scores'!F$7</f>
        <v>0.90777310502437547</v>
      </c>
      <c r="I11" s="37">
        <f t="shared" si="2"/>
        <v>99365.26</v>
      </c>
      <c r="J11" s="37">
        <f t="shared" si="3"/>
        <v>90201.110601754364</v>
      </c>
      <c r="K11" s="40">
        <f>SUM(J11:J$119)/C11</f>
        <v>60.911229746104063</v>
      </c>
    </row>
    <row r="12" spans="1:11">
      <c r="A12" s="60">
        <v>7</v>
      </c>
      <c r="C12" s="22">
        <v>99358.12</v>
      </c>
      <c r="D12" s="28">
        <f t="shared" si="0"/>
        <v>13.349999999991269</v>
      </c>
      <c r="E12" s="31">
        <f>SUMPRODUCT(D12:D$119*$A12:$A$119)/C12+0.5-$A12</f>
        <v>73.426457258751029</v>
      </c>
      <c r="F12" s="33">
        <f t="shared" si="1"/>
        <v>1.343624456661546E-4</v>
      </c>
      <c r="G12" s="32"/>
      <c r="H12" s="40">
        <f>'HRQOL scores'!F$7</f>
        <v>0.90777310502437547</v>
      </c>
      <c r="I12" s="37">
        <f t="shared" si="2"/>
        <v>99351.445000000007</v>
      </c>
      <c r="J12" s="37">
        <f t="shared" si="3"/>
        <v>90188.56971630847</v>
      </c>
      <c r="K12" s="40">
        <f>SUM(J12:J$119)/C12</f>
        <v>60.012145723167833</v>
      </c>
    </row>
    <row r="13" spans="1:11">
      <c r="A13" s="60">
        <v>8</v>
      </c>
      <c r="C13" s="22">
        <v>99344.77</v>
      </c>
      <c r="D13" s="28">
        <f t="shared" si="0"/>
        <v>12.25</v>
      </c>
      <c r="E13" s="31">
        <f>SUMPRODUCT(D13:D$119*$A13:$A$119)/C13+0.5-$A13</f>
        <v>72.436257152639797</v>
      </c>
      <c r="F13" s="33">
        <f t="shared" si="1"/>
        <v>1.2330795068527512E-4</v>
      </c>
      <c r="G13" s="32"/>
      <c r="H13" s="40">
        <f>'HRQOL scores'!F$7</f>
        <v>0.90777310502437547</v>
      </c>
      <c r="I13" s="37">
        <f t="shared" si="2"/>
        <v>99338.645000000004</v>
      </c>
      <c r="J13" s="37">
        <f t="shared" si="3"/>
        <v>90176.950220564162</v>
      </c>
      <c r="K13" s="40">
        <f>SUM(J13:J$119)/C13</f>
        <v>59.112376086870874</v>
      </c>
    </row>
    <row r="14" spans="1:11">
      <c r="A14" s="60">
        <v>9</v>
      </c>
      <c r="C14" s="22">
        <v>99332.52</v>
      </c>
      <c r="D14" s="28">
        <f t="shared" si="0"/>
        <v>11.05000000000291</v>
      </c>
      <c r="E14" s="31">
        <f>SUMPRODUCT(D14:D$119*$A14:$A$119)/C14+0.5-$A14</f>
        <v>71.445128559004203</v>
      </c>
      <c r="F14" s="33">
        <f t="shared" si="1"/>
        <v>1.1124252158309192E-4</v>
      </c>
      <c r="G14" s="32"/>
      <c r="H14" s="40">
        <f>'HRQOL scores'!F$7</f>
        <v>0.90777310502437547</v>
      </c>
      <c r="I14" s="37">
        <f t="shared" si="2"/>
        <v>99326.994999999995</v>
      </c>
      <c r="J14" s="37">
        <f t="shared" si="3"/>
        <v>90166.374663890616</v>
      </c>
      <c r="K14" s="40">
        <f>SUM(J14:J$119)/C14</f>
        <v>58.211836931984841</v>
      </c>
    </row>
    <row r="15" spans="1:11">
      <c r="A15" s="60">
        <v>10</v>
      </c>
      <c r="C15" s="22">
        <v>99321.47</v>
      </c>
      <c r="D15" s="28">
        <f t="shared" si="0"/>
        <v>10.130000000004657</v>
      </c>
      <c r="E15" s="31">
        <f>SUMPRODUCT(D15:D$119*$A15:$A$119)/C15+0.5-$A15</f>
        <v>70.453021552035594</v>
      </c>
      <c r="F15" s="33">
        <f t="shared" si="1"/>
        <v>1.0199204663407274E-4</v>
      </c>
      <c r="G15" s="32"/>
      <c r="H15" s="40">
        <f>'HRQOL scores'!F$7</f>
        <v>0.90777310502437547</v>
      </c>
      <c r="I15" s="37">
        <f t="shared" si="2"/>
        <v>99316.404999999999</v>
      </c>
      <c r="J15" s="37">
        <f t="shared" si="3"/>
        <v>90156.761346708401</v>
      </c>
      <c r="K15" s="40">
        <f>SUM(J15:J$119)/C15</f>
        <v>57.31048968183044</v>
      </c>
    </row>
    <row r="16" spans="1:11">
      <c r="A16" s="60">
        <v>11</v>
      </c>
      <c r="C16" s="22">
        <v>99311.34</v>
      </c>
      <c r="D16" s="28">
        <f t="shared" si="0"/>
        <v>10.19999999999709</v>
      </c>
      <c r="E16" s="31">
        <f>SUMPRODUCT(D16:D$119*$A16:$A$119)/C16+0.5-$A16</f>
        <v>69.460156931623885</v>
      </c>
      <c r="F16" s="33">
        <f t="shared" si="1"/>
        <v>1.0270730412052732E-4</v>
      </c>
      <c r="G16" s="32"/>
      <c r="H16" s="40">
        <f>'HRQOL scores'!F$7</f>
        <v>0.90777310502437547</v>
      </c>
      <c r="I16" s="37">
        <f t="shared" si="2"/>
        <v>99306.239999999991</v>
      </c>
      <c r="J16" s="37">
        <f t="shared" si="3"/>
        <v>90147.533833095833</v>
      </c>
      <c r="K16" s="40">
        <f>SUM(J16:J$119)/C16</f>
        <v>56.408516089628066</v>
      </c>
    </row>
    <row r="17" spans="1:11">
      <c r="A17" s="60">
        <v>12</v>
      </c>
      <c r="C17" s="22">
        <v>99301.14</v>
      </c>
      <c r="D17" s="28">
        <f t="shared" si="0"/>
        <v>12.149999999994179</v>
      </c>
      <c r="E17" s="31">
        <f>SUMPRODUCT(D17:D$119*$A17:$A$119)/C17+0.5-$A17</f>
        <v>68.467240370955025</v>
      </c>
      <c r="F17" s="33">
        <f t="shared" si="1"/>
        <v>1.2235509078741875E-4</v>
      </c>
      <c r="G17" s="32"/>
      <c r="H17" s="40">
        <f>'HRQOL scores'!F$7</f>
        <v>0.90777310502437547</v>
      </c>
      <c r="I17" s="37">
        <f t="shared" si="2"/>
        <v>99295.065000000002</v>
      </c>
      <c r="J17" s="37">
        <f t="shared" si="3"/>
        <v>90137.38946864719</v>
      </c>
      <c r="K17" s="40">
        <f>SUM(J17:J$119)/C17</f>
        <v>55.506490524070792</v>
      </c>
    </row>
    <row r="18" spans="1:11">
      <c r="A18" s="60">
        <v>13</v>
      </c>
      <c r="C18" s="22">
        <v>99288.99</v>
      </c>
      <c r="D18" s="28">
        <f t="shared" si="0"/>
        <v>16.430000000007567</v>
      </c>
      <c r="E18" s="31">
        <f>SUMPRODUCT(D18:D$119*$A18:$A$119)/C18+0.5-$A18</f>
        <v>67.475557526467497</v>
      </c>
      <c r="F18" s="33">
        <f t="shared" si="1"/>
        <v>1.6547655485273408E-4</v>
      </c>
      <c r="G18" s="32"/>
      <c r="H18" s="40">
        <f>'HRQOL scores'!F$7</f>
        <v>0.90777310502437547</v>
      </c>
      <c r="I18" s="37">
        <f t="shared" si="2"/>
        <v>99280.774999999994</v>
      </c>
      <c r="J18" s="37">
        <f t="shared" si="3"/>
        <v>90124.417390976392</v>
      </c>
      <c r="K18" s="40">
        <f>SUM(J18:J$119)/C18</f>
        <v>54.605454209684069</v>
      </c>
    </row>
    <row r="19" spans="1:11">
      <c r="A19" s="60">
        <v>14</v>
      </c>
      <c r="C19" s="22">
        <v>99272.56</v>
      </c>
      <c r="D19" s="28">
        <f t="shared" si="0"/>
        <v>22.380000000004657</v>
      </c>
      <c r="E19" s="31">
        <f>SUMPRODUCT(D19:D$119*$A19:$A$119)/C19+0.5-$A19</f>
        <v>66.486642245247396</v>
      </c>
      <c r="F19" s="33">
        <f t="shared" si="1"/>
        <v>2.2543994030177781E-4</v>
      </c>
      <c r="G19" s="32"/>
      <c r="H19" s="40">
        <f>'HRQOL scores'!F$7</f>
        <v>0.90777310502437547</v>
      </c>
      <c r="I19" s="37">
        <f t="shared" si="2"/>
        <v>99261.37</v>
      </c>
      <c r="J19" s="37">
        <f t="shared" si="3"/>
        <v>90106.802053873384</v>
      </c>
      <c r="K19" s="40">
        <f>SUM(J19:J$119)/C19</f>
        <v>53.70664340256566</v>
      </c>
    </row>
    <row r="20" spans="1:11">
      <c r="A20" s="60">
        <v>15</v>
      </c>
      <c r="C20" s="22">
        <v>99250.18</v>
      </c>
      <c r="D20" s="28">
        <f t="shared" si="0"/>
        <v>29.35999999998603</v>
      </c>
      <c r="E20" s="31">
        <f>SUMPRODUCT(D20:D$119*$A20:$A$119)/C20+0.5-$A20</f>
        <v>65.501521624342217</v>
      </c>
      <c r="F20" s="33">
        <f t="shared" si="1"/>
        <v>2.9581810330203966E-4</v>
      </c>
      <c r="G20" s="32"/>
      <c r="H20" s="40">
        <f>'HRQOL scores'!F$8</f>
        <v>0.86942033158737797</v>
      </c>
      <c r="I20" s="37">
        <f t="shared" si="2"/>
        <v>99235.5</v>
      </c>
      <c r="J20" s="37">
        <f t="shared" si="3"/>
        <v>86277.36131523925</v>
      </c>
      <c r="K20" s="40">
        <f>SUM(J20:J$119)/C20</f>
        <v>52.810878302950478</v>
      </c>
    </row>
    <row r="21" spans="1:11">
      <c r="A21" s="60">
        <v>16</v>
      </c>
      <c r="C21" s="22">
        <v>99220.82</v>
      </c>
      <c r="D21" s="28">
        <f t="shared" si="0"/>
        <v>35.850000000005821</v>
      </c>
      <c r="E21" s="31">
        <f>SUMPRODUCT(D21:D$119*$A21:$A$119)/C21+0.5-$A21</f>
        <v>64.520755941039951</v>
      </c>
      <c r="F21" s="33">
        <f t="shared" si="1"/>
        <v>3.6131529652754147E-4</v>
      </c>
      <c r="G21" s="32"/>
      <c r="H21" s="40">
        <f>'HRQOL scores'!F$8</f>
        <v>0.86942033158737797</v>
      </c>
      <c r="I21" s="37">
        <f t="shared" si="2"/>
        <v>99202.895000000004</v>
      </c>
      <c r="J21" s="37">
        <f t="shared" si="3"/>
        <v>86249.013865327841</v>
      </c>
      <c r="K21" s="40">
        <f>SUM(J21:J$119)/C21</f>
        <v>51.956956374787971</v>
      </c>
    </row>
    <row r="22" spans="1:11">
      <c r="A22" s="60">
        <v>17</v>
      </c>
      <c r="C22" s="22">
        <v>99184.97</v>
      </c>
      <c r="D22" s="28">
        <f t="shared" si="0"/>
        <v>40.589999999996508</v>
      </c>
      <c r="E22" s="31">
        <f>SUMPRODUCT(D22:D$119*$A22:$A$119)/C22+0.5-$A22</f>
        <v>63.543895980306857</v>
      </c>
      <c r="F22" s="33">
        <f t="shared" si="1"/>
        <v>4.0923539120893524E-4</v>
      </c>
      <c r="G22" s="32"/>
      <c r="H22" s="40">
        <f>'HRQOL scores'!F$8</f>
        <v>0.86942033158737797</v>
      </c>
      <c r="I22" s="37">
        <f t="shared" si="2"/>
        <v>99164.675000000003</v>
      </c>
      <c r="J22" s="37">
        <f t="shared" si="3"/>
        <v>86215.784620254577</v>
      </c>
      <c r="K22" s="40">
        <f>SUM(J22:J$119)/C22</f>
        <v>51.106158547463011</v>
      </c>
    </row>
    <row r="23" spans="1:11">
      <c r="A23" s="60">
        <v>18</v>
      </c>
      <c r="C23" s="22">
        <v>99144.38</v>
      </c>
      <c r="D23" s="28">
        <f t="shared" si="0"/>
        <v>42.580000000001746</v>
      </c>
      <c r="E23" s="31">
        <f>SUMPRODUCT(D23:D$119*$A23:$A$119)/C23+0.5-$A23</f>
        <v>62.569706336252807</v>
      </c>
      <c r="F23" s="33">
        <f t="shared" si="1"/>
        <v>4.2947467118158129E-4</v>
      </c>
      <c r="G23" s="32"/>
      <c r="H23" s="40">
        <f>'HRQOL scores'!F$8</f>
        <v>0.86942033158737797</v>
      </c>
      <c r="I23" s="37">
        <f t="shared" si="2"/>
        <v>99123.09</v>
      </c>
      <c r="J23" s="37">
        <f t="shared" si="3"/>
        <v>86179.629775765512</v>
      </c>
      <c r="K23" s="40">
        <f>SUM(J23:J$119)/C23</f>
        <v>50.257483255481624</v>
      </c>
    </row>
    <row r="24" spans="1:11">
      <c r="A24" s="60">
        <v>19</v>
      </c>
      <c r="C24" s="22">
        <v>99101.8</v>
      </c>
      <c r="D24" s="28">
        <f t="shared" si="0"/>
        <v>42.55000000000291</v>
      </c>
      <c r="E24" s="31">
        <f>SUMPRODUCT(D24:D$119*$A24:$A$119)/C24+0.5-$A24</f>
        <v>61.596375156554728</v>
      </c>
      <c r="F24" s="33">
        <f t="shared" si="1"/>
        <v>4.2935647990251349E-4</v>
      </c>
      <c r="G24" s="32"/>
      <c r="H24" s="40">
        <f>'HRQOL scores'!F$8</f>
        <v>0.86942033158737797</v>
      </c>
      <c r="I24" s="37">
        <f t="shared" si="2"/>
        <v>99080.524999999994</v>
      </c>
      <c r="J24" s="37">
        <f t="shared" si="3"/>
        <v>86142.622899351481</v>
      </c>
      <c r="K24" s="40">
        <f>SUM(J24:J$119)/C24</f>
        <v>49.409469736668179</v>
      </c>
    </row>
    <row r="25" spans="1:11">
      <c r="A25" s="60">
        <v>20</v>
      </c>
      <c r="C25" s="22">
        <v>99059.25</v>
      </c>
      <c r="D25" s="28">
        <f t="shared" si="0"/>
        <v>42.100000000005821</v>
      </c>
      <c r="E25" s="31">
        <f>SUMPRODUCT(D25:D$119*$A25:$A$119)/C25+0.5-$A25</f>
        <v>60.622618548897307</v>
      </c>
      <c r="F25" s="33">
        <f t="shared" si="1"/>
        <v>4.249981702870335E-4</v>
      </c>
      <c r="G25" s="32"/>
      <c r="H25" s="40">
        <f>'HRQOL scores'!F$8</f>
        <v>0.86942033158737797</v>
      </c>
      <c r="I25" s="37">
        <f t="shared" si="2"/>
        <v>99038.2</v>
      </c>
      <c r="J25" s="37">
        <f t="shared" si="3"/>
        <v>86105.82468381706</v>
      </c>
      <c r="K25" s="40">
        <f>SUM(J25:J$119)/C25</f>
        <v>48.561086067681629</v>
      </c>
    </row>
    <row r="26" spans="1:11">
      <c r="A26" s="60">
        <v>21</v>
      </c>
      <c r="C26" s="22">
        <v>99017.15</v>
      </c>
      <c r="D26" s="28">
        <f t="shared" si="0"/>
        <v>42.239999999990687</v>
      </c>
      <c r="E26" s="31">
        <f>SUMPRODUCT(D26:D$119*$A26:$A$119)/C26+0.5-$A26</f>
        <v>59.648181415945189</v>
      </c>
      <c r="F26" s="33">
        <f t="shared" si="1"/>
        <v>4.265927670104693E-4</v>
      </c>
      <c r="G26" s="32"/>
      <c r="H26" s="40">
        <f>'HRQOL scores'!F$8</f>
        <v>0.86942033158737797</v>
      </c>
      <c r="I26" s="37">
        <f t="shared" si="2"/>
        <v>98996.03</v>
      </c>
      <c r="J26" s="37">
        <f t="shared" si="3"/>
        <v>86069.161228434023</v>
      </c>
      <c r="K26" s="40">
        <f>SUM(J26:J$119)/C26</f>
        <v>47.712128054242861</v>
      </c>
    </row>
    <row r="27" spans="1:11">
      <c r="A27" s="60">
        <v>22</v>
      </c>
      <c r="C27" s="22">
        <v>98974.91</v>
      </c>
      <c r="D27" s="28">
        <f t="shared" si="0"/>
        <v>42.470000000001164</v>
      </c>
      <c r="E27" s="31">
        <f>SUMPRODUCT(D27:D$119*$A27:$A$119)/C27+0.5-$A27</f>
        <v>58.673424370781007</v>
      </c>
      <c r="F27" s="33">
        <f t="shared" si="1"/>
        <v>4.2909864732386383E-4</v>
      </c>
      <c r="G27" s="32"/>
      <c r="H27" s="40">
        <f>'HRQOL scores'!F$8</f>
        <v>0.86942033158737797</v>
      </c>
      <c r="I27" s="37">
        <f t="shared" si="2"/>
        <v>98953.675000000003</v>
      </c>
      <c r="J27" s="37">
        <f t="shared" si="3"/>
        <v>86032.336930289632</v>
      </c>
      <c r="K27" s="40">
        <f>SUM(J27:J$119)/C27</f>
        <v>46.862884534451595</v>
      </c>
    </row>
    <row r="28" spans="1:11">
      <c r="A28" s="60">
        <v>23</v>
      </c>
      <c r="C28" s="22">
        <v>98932.44</v>
      </c>
      <c r="D28" s="28">
        <f t="shared" si="0"/>
        <v>43.059999999997672</v>
      </c>
      <c r="E28" s="31">
        <f>SUMPRODUCT(D28:D$119*$A28:$A$119)/C28+0.5-$A28</f>
        <v>57.698397224306362</v>
      </c>
      <c r="F28" s="33">
        <f t="shared" si="1"/>
        <v>4.3524651772459743E-4</v>
      </c>
      <c r="G28" s="32"/>
      <c r="H28" s="40">
        <f>'HRQOL scores'!F$8</f>
        <v>0.86942033158737797</v>
      </c>
      <c r="I28" s="37">
        <f t="shared" si="2"/>
        <v>98910.91</v>
      </c>
      <c r="J28" s="37">
        <f t="shared" si="3"/>
        <v>85995.156169809299</v>
      </c>
      <c r="K28" s="40">
        <f>SUM(J28:J$119)/C28</f>
        <v>46.013395021971043</v>
      </c>
    </row>
    <row r="29" spans="1:11">
      <c r="A29" s="60">
        <v>24</v>
      </c>
      <c r="C29" s="22">
        <v>98889.38</v>
      </c>
      <c r="D29" s="28">
        <f t="shared" si="0"/>
        <v>44.040000000008149</v>
      </c>
      <c r="E29" s="31">
        <f>SUMPRODUCT(D29:D$119*$A29:$A$119)/C29+0.5-$A29</f>
        <v>56.723303467873464</v>
      </c>
      <c r="F29" s="33">
        <f t="shared" si="1"/>
        <v>4.4534610288797592E-4</v>
      </c>
      <c r="G29" s="32"/>
      <c r="H29" s="40">
        <f>'HRQOL scores'!F$8</f>
        <v>0.86942033158737797</v>
      </c>
      <c r="I29" s="37">
        <f t="shared" si="2"/>
        <v>98867.36</v>
      </c>
      <c r="J29" s="37">
        <f t="shared" si="3"/>
        <v>85957.292914368663</v>
      </c>
      <c r="K29" s="40">
        <f>SUM(J29:J$119)/C29</f>
        <v>45.163821292414205</v>
      </c>
    </row>
    <row r="30" spans="1:11">
      <c r="A30" s="60">
        <v>25</v>
      </c>
      <c r="C30" s="22">
        <v>98845.34</v>
      </c>
      <c r="D30" s="28">
        <f t="shared" si="0"/>
        <v>45.319999999992433</v>
      </c>
      <c r="E30" s="31">
        <f>SUMPRODUCT(D30:D$119*$A30:$A$119)/C30+0.5-$A30</f>
        <v>55.748353452877552</v>
      </c>
      <c r="F30" s="33">
        <f t="shared" si="1"/>
        <v>4.5849404736725507E-4</v>
      </c>
      <c r="G30" s="32"/>
      <c r="H30" s="40">
        <f>'HRQOL scores'!F$9</f>
        <v>0.83940687345301146</v>
      </c>
      <c r="I30" s="37">
        <f t="shared" si="2"/>
        <v>98822.68</v>
      </c>
      <c r="J30" s="37">
        <f t="shared" si="3"/>
        <v>82952.436845047443</v>
      </c>
      <c r="K30" s="40">
        <f>SUM(J30:J$119)/C30</f>
        <v>44.314329771370829</v>
      </c>
    </row>
    <row r="31" spans="1:11">
      <c r="A31" s="60">
        <v>26</v>
      </c>
      <c r="C31" s="22">
        <v>98800.02</v>
      </c>
      <c r="D31" s="28">
        <f t="shared" si="0"/>
        <v>46.840000000011059</v>
      </c>
      <c r="E31" s="31">
        <f>SUMPRODUCT(D31:D$119*$A31:$A$119)/C31+0.5-$A31</f>
        <v>54.773696113521595</v>
      </c>
      <c r="F31" s="33">
        <f t="shared" si="1"/>
        <v>4.7408897285659515E-4</v>
      </c>
      <c r="G31" s="32"/>
      <c r="H31" s="40">
        <f>'HRQOL scores'!F$9</f>
        <v>0.83940687345301146</v>
      </c>
      <c r="I31" s="37">
        <f t="shared" si="2"/>
        <v>98776.6</v>
      </c>
      <c r="J31" s="37">
        <f t="shared" si="3"/>
        <v>82913.756976318735</v>
      </c>
      <c r="K31" s="40">
        <f>SUM(J31:J$119)/C31</f>
        <v>43.495057554423802</v>
      </c>
    </row>
    <row r="32" spans="1:11">
      <c r="A32" s="60">
        <v>27</v>
      </c>
      <c r="C32" s="22">
        <v>98753.18</v>
      </c>
      <c r="D32" s="28">
        <f t="shared" si="0"/>
        <v>48.659999999988941</v>
      </c>
      <c r="E32" s="31">
        <f>SUMPRODUCT(D32:D$119*$A32:$A$119)/C32+0.5-$A32</f>
        <v>53.799438878726292</v>
      </c>
      <c r="F32" s="33">
        <f t="shared" si="1"/>
        <v>4.9274362607856217E-4</v>
      </c>
      <c r="G32" s="32"/>
      <c r="H32" s="40">
        <f>'HRQOL scores'!F$9</f>
        <v>0.83940687345301146</v>
      </c>
      <c r="I32" s="37">
        <f t="shared" si="2"/>
        <v>98728.85</v>
      </c>
      <c r="J32" s="37">
        <f t="shared" si="3"/>
        <v>82873.675298111353</v>
      </c>
      <c r="K32" s="40">
        <f>SUM(J32:J$119)/C32</f>
        <v>42.676081917583879</v>
      </c>
    </row>
    <row r="33" spans="1:11">
      <c r="A33" s="60">
        <v>28</v>
      </c>
      <c r="C33" s="22">
        <v>98704.52</v>
      </c>
      <c r="D33" s="28">
        <f t="shared" si="0"/>
        <v>50.75</v>
      </c>
      <c r="E33" s="31">
        <f>SUMPRODUCT(D33:D$119*$A33:$A$119)/C33+0.5-$A33</f>
        <v>52.825714784792581</v>
      </c>
      <c r="F33" s="33">
        <f t="shared" si="1"/>
        <v>5.1416085099243683E-4</v>
      </c>
      <c r="G33" s="32"/>
      <c r="H33" s="40">
        <f>'HRQOL scores'!F$9</f>
        <v>0.83940687345301146</v>
      </c>
      <c r="I33" s="37">
        <f t="shared" si="2"/>
        <v>98679.145000000004</v>
      </c>
      <c r="J33" s="37">
        <f t="shared" si="3"/>
        <v>82831.952579466379</v>
      </c>
      <c r="K33" s="40">
        <f>SUM(J33:J$119)/C33</f>
        <v>41.857506870037888</v>
      </c>
    </row>
    <row r="34" spans="1:11">
      <c r="A34" s="60">
        <v>29</v>
      </c>
      <c r="C34" s="22">
        <v>98653.77</v>
      </c>
      <c r="D34" s="28">
        <f t="shared" si="0"/>
        <v>53.210000000006403</v>
      </c>
      <c r="E34" s="31">
        <f>SUMPRODUCT(D34:D$119*$A34:$A$119)/C34+0.5-$A34</f>
        <v>51.852632458849314</v>
      </c>
      <c r="F34" s="33">
        <f t="shared" si="1"/>
        <v>5.3936104013061436E-4</v>
      </c>
      <c r="G34" s="32"/>
      <c r="H34" s="40">
        <f>'HRQOL scores'!F$9</f>
        <v>0.83940687345301146</v>
      </c>
      <c r="I34" s="37">
        <f t="shared" si="2"/>
        <v>98627.165000000008</v>
      </c>
      <c r="J34" s="37">
        <f t="shared" si="3"/>
        <v>82788.320210184291</v>
      </c>
      <c r="K34" s="40">
        <f>SUM(J34:J$119)/C34</f>
        <v>41.039416653051639</v>
      </c>
    </row>
    <row r="35" spans="1:11">
      <c r="A35" s="60">
        <v>30</v>
      </c>
      <c r="C35" s="22">
        <v>98600.56</v>
      </c>
      <c r="D35" s="28">
        <f t="shared" si="0"/>
        <v>55.899999999994179</v>
      </c>
      <c r="E35" s="31">
        <f>SUMPRODUCT(D35:D$119*$A35:$A$119)/C35+0.5-$A35</f>
        <v>50.880345015178975</v>
      </c>
      <c r="F35" s="33">
        <f t="shared" si="1"/>
        <v>5.6693389976683888E-4</v>
      </c>
      <c r="G35" s="32"/>
      <c r="H35" s="40">
        <f>'HRQOL scores'!F$9</f>
        <v>0.83940687345301146</v>
      </c>
      <c r="I35" s="37">
        <f t="shared" si="2"/>
        <v>98572.61</v>
      </c>
      <c r="J35" s="37">
        <f t="shared" si="3"/>
        <v>82742.526368203049</v>
      </c>
      <c r="K35" s="40">
        <f>SUM(J35:J$119)/C35</f>
        <v>40.221930293439939</v>
      </c>
    </row>
    <row r="36" spans="1:11">
      <c r="A36" s="60">
        <v>31</v>
      </c>
      <c r="C36" s="22">
        <v>98544.66</v>
      </c>
      <c r="D36" s="28">
        <f t="shared" si="0"/>
        <v>59.270000000004075</v>
      </c>
      <c r="E36" s="31">
        <f>SUMPRODUCT(D36:D$119*$A36:$A$119)/C36+0.5-$A36</f>
        <v>49.908923542786141</v>
      </c>
      <c r="F36" s="33">
        <f t="shared" si="1"/>
        <v>6.0145318883848267E-4</v>
      </c>
      <c r="G36" s="32"/>
      <c r="H36" s="40">
        <f>'HRQOL scores'!F$9</f>
        <v>0.83940687345301146</v>
      </c>
      <c r="I36" s="37">
        <f t="shared" si="2"/>
        <v>98515.024999999994</v>
      </c>
      <c r="J36" s="37">
        <f t="shared" si="3"/>
        <v>82694.189123395248</v>
      </c>
      <c r="K36" s="40">
        <f>SUM(J36:J$119)/C36</f>
        <v>39.405101451929909</v>
      </c>
    </row>
    <row r="37" spans="1:11">
      <c r="A37" s="60">
        <v>32</v>
      </c>
      <c r="C37" s="22">
        <v>98485.39</v>
      </c>
      <c r="D37" s="28">
        <f t="shared" si="0"/>
        <v>64.190000000002328</v>
      </c>
      <c r="E37" s="31">
        <f>SUMPRODUCT(D37:D$119*$A37:$A$119)/C37+0.5-$A37</f>
        <v>48.938658581641974</v>
      </c>
      <c r="F37" s="33">
        <f t="shared" si="1"/>
        <v>6.5177180087322927E-4</v>
      </c>
      <c r="G37" s="32"/>
      <c r="H37" s="40">
        <f>'HRQOL scores'!F$9</f>
        <v>0.83940687345301146</v>
      </c>
      <c r="I37" s="37">
        <f t="shared" ref="I37:I68" si="4">(D37*0.5+C38)</f>
        <v>98453.294999999998</v>
      </c>
      <c r="J37" s="37">
        <f t="shared" ref="J37:J68" si="5">I37*H37</f>
        <v>82642.372537097006</v>
      </c>
      <c r="K37" s="40">
        <f>SUM(J37:J$119)/C37</f>
        <v>38.589156581727956</v>
      </c>
    </row>
    <row r="38" spans="1:11">
      <c r="A38" s="60">
        <v>33</v>
      </c>
      <c r="C38" s="22">
        <v>98421.2</v>
      </c>
      <c r="D38" s="28">
        <f t="shared" si="0"/>
        <v>70.129999999990105</v>
      </c>
      <c r="E38" s="31">
        <f>SUMPRODUCT(D38:D$119*$A38:$A$119)/C38+0.5-$A38</f>
        <v>47.970250123853972</v>
      </c>
      <c r="F38" s="33">
        <f t="shared" si="1"/>
        <v>7.1254973521954728E-4</v>
      </c>
      <c r="G38" s="32"/>
      <c r="H38" s="40">
        <f>'HRQOL scores'!F$9</f>
        <v>0.83940687345301146</v>
      </c>
      <c r="I38" s="37">
        <f t="shared" si="4"/>
        <v>98386.135000000009</v>
      </c>
      <c r="J38" s="37">
        <f t="shared" si="5"/>
        <v>82585.99797147591</v>
      </c>
      <c r="K38" s="40">
        <f>SUM(J38:J$119)/C38</f>
        <v>37.774643706695791</v>
      </c>
    </row>
    <row r="39" spans="1:11">
      <c r="A39" s="60">
        <v>34</v>
      </c>
      <c r="C39" s="22">
        <v>98351.07</v>
      </c>
      <c r="D39" s="28">
        <f t="shared" si="0"/>
        <v>77.55000000000291</v>
      </c>
      <c r="E39" s="31">
        <f>SUMPRODUCT(D39:D$119*$A39:$A$119)/C39+0.5-$A39</f>
        <v>47.004099157130241</v>
      </c>
      <c r="F39" s="33">
        <f t="shared" si="1"/>
        <v>7.8850184344718269E-4</v>
      </c>
      <c r="G39" s="32"/>
      <c r="H39" s="40">
        <f>'HRQOL scores'!F$9</f>
        <v>0.83940687345301146</v>
      </c>
      <c r="I39" s="37">
        <f t="shared" si="4"/>
        <v>98312.295000000013</v>
      </c>
      <c r="J39" s="37">
        <f t="shared" si="5"/>
        <v>82524.016167940135</v>
      </c>
      <c r="K39" s="40">
        <f>SUM(J39:J$119)/C39</f>
        <v>36.961873065681658</v>
      </c>
    </row>
    <row r="40" spans="1:11">
      <c r="A40" s="60">
        <v>35</v>
      </c>
      <c r="C40" s="22">
        <v>98273.52</v>
      </c>
      <c r="D40" s="28">
        <f t="shared" si="0"/>
        <v>85.490000000005239</v>
      </c>
      <c r="E40" s="31">
        <f>SUMPRODUCT(D40:D$119*$A40:$A$119)/C40+0.5-$A40</f>
        <v>46.040796661092998</v>
      </c>
      <c r="F40" s="33">
        <f t="shared" si="1"/>
        <v>8.699189771568703E-4</v>
      </c>
      <c r="G40" s="32"/>
      <c r="H40" s="40">
        <f>'HRQOL scores'!F$10</f>
        <v>0.83107548792800834</v>
      </c>
      <c r="I40" s="37">
        <f t="shared" si="4"/>
        <v>98230.774999999994</v>
      </c>
      <c r="J40" s="37">
        <f t="shared" si="5"/>
        <v>81637.189262671396</v>
      </c>
      <c r="K40" s="40">
        <f>SUM(J40:J$119)/C40</f>
        <v>36.151302497824759</v>
      </c>
    </row>
    <row r="41" spans="1:11">
      <c r="A41" s="60">
        <v>36</v>
      </c>
      <c r="C41" s="22">
        <v>98188.03</v>
      </c>
      <c r="D41" s="28">
        <f t="shared" si="0"/>
        <v>93.610000000000582</v>
      </c>
      <c r="E41" s="31">
        <f>SUMPRODUCT(D41:D$119*$A41:$A$119)/C41+0.5-$A41</f>
        <v>45.080447957758764</v>
      </c>
      <c r="F41" s="33">
        <f t="shared" si="1"/>
        <v>9.5337486656979042E-4</v>
      </c>
      <c r="G41" s="32"/>
      <c r="H41" s="40">
        <f>'HRQOL scores'!F$10</f>
        <v>0.83107548792800834</v>
      </c>
      <c r="I41" s="37">
        <f t="shared" si="4"/>
        <v>98141.225000000006</v>
      </c>
      <c r="J41" s="37">
        <f t="shared" si="5"/>
        <v>81562.766452727461</v>
      </c>
      <c r="K41" s="40">
        <f>SUM(J41:J$119)/C41</f>
        <v>35.351341296727924</v>
      </c>
    </row>
    <row r="42" spans="1:11">
      <c r="A42" s="60">
        <v>37</v>
      </c>
      <c r="C42" s="22">
        <v>98094.42</v>
      </c>
      <c r="D42" s="28">
        <f t="shared" si="0"/>
        <v>102.16000000000349</v>
      </c>
      <c r="E42" s="31">
        <f>SUMPRODUCT(D42:D$119*$A42:$A$119)/C42+0.5-$A42</f>
        <v>44.122990395272808</v>
      </c>
      <c r="F42" s="33">
        <f t="shared" si="1"/>
        <v>1.0414455786578226E-3</v>
      </c>
      <c r="G42" s="32"/>
      <c r="H42" s="40">
        <f>'HRQOL scores'!F$10</f>
        <v>0.83107548792800834</v>
      </c>
      <c r="I42" s="37">
        <f t="shared" si="4"/>
        <v>98043.34</v>
      </c>
      <c r="J42" s="37">
        <f t="shared" si="5"/>
        <v>81481.416628591614</v>
      </c>
      <c r="K42" s="40">
        <f>SUM(J42:J$119)/C42</f>
        <v>34.553604510130477</v>
      </c>
    </row>
    <row r="43" spans="1:11">
      <c r="A43" s="60">
        <v>38</v>
      </c>
      <c r="C43" s="22">
        <v>97992.26</v>
      </c>
      <c r="D43" s="28">
        <f t="shared" si="0"/>
        <v>111.08999999999651</v>
      </c>
      <c r="E43" s="31">
        <f>SUMPRODUCT(D43:D$119*$A43:$A$119)/C43+0.5-$A43</f>
        <v>43.168468728957336</v>
      </c>
      <c r="F43" s="33">
        <f t="shared" si="1"/>
        <v>1.1336609646516625E-3</v>
      </c>
      <c r="G43" s="32"/>
      <c r="H43" s="40">
        <f>'HRQOL scores'!F$10</f>
        <v>0.83107548792800834</v>
      </c>
      <c r="I43" s="37">
        <f t="shared" si="4"/>
        <v>97936.714999999997</v>
      </c>
      <c r="J43" s="37">
        <f t="shared" si="5"/>
        <v>81392.803204691285</v>
      </c>
      <c r="K43" s="40">
        <f>SUM(J43:J$119)/C43</f>
        <v>33.75811902595207</v>
      </c>
    </row>
    <row r="44" spans="1:11">
      <c r="A44" s="60">
        <v>39</v>
      </c>
      <c r="C44" s="22">
        <v>97881.17</v>
      </c>
      <c r="D44" s="28">
        <f t="shared" si="0"/>
        <v>120.36999999999534</v>
      </c>
      <c r="E44" s="31">
        <f>SUMPRODUCT(D44:D$119*$A44:$A$119)/C44+0.5-$A44</f>
        <v>42.216895205583029</v>
      </c>
      <c r="F44" s="33">
        <f t="shared" si="1"/>
        <v>1.2297564485589552E-3</v>
      </c>
      <c r="G44" s="32"/>
      <c r="H44" s="40">
        <f>'HRQOL scores'!F$10</f>
        <v>0.83107548792800834</v>
      </c>
      <c r="I44" s="37">
        <f t="shared" si="4"/>
        <v>97820.985000000001</v>
      </c>
      <c r="J44" s="37">
        <f t="shared" si="5"/>
        <v>81296.622838473384</v>
      </c>
      <c r="K44" s="40">
        <f>SUM(J44:J$119)/C44</f>
        <v>32.964885620976439</v>
      </c>
    </row>
    <row r="45" spans="1:11">
      <c r="A45" s="60">
        <v>40</v>
      </c>
      <c r="C45" s="22">
        <v>97760.8</v>
      </c>
      <c r="D45" s="28">
        <f t="shared" si="0"/>
        <v>130.22999999999593</v>
      </c>
      <c r="E45" s="31">
        <f>SUMPRODUCT(D45:D$119*$A45:$A$119)/C45+0.5-$A45</f>
        <v>41.26825999265408</v>
      </c>
      <c r="F45" s="33">
        <f t="shared" si="1"/>
        <v>1.3321290333139246E-3</v>
      </c>
      <c r="G45" s="32"/>
      <c r="H45" s="40">
        <f>'HRQOL scores'!F$10</f>
        <v>0.83107548792800834</v>
      </c>
      <c r="I45" s="37">
        <f t="shared" si="4"/>
        <v>97695.684999999998</v>
      </c>
      <c r="J45" s="37">
        <f t="shared" si="5"/>
        <v>81192.489079835999</v>
      </c>
      <c r="K45" s="40">
        <f>SUM(J45:J$119)/C45</f>
        <v>32.17388718851398</v>
      </c>
    </row>
    <row r="46" spans="1:11">
      <c r="A46" s="60">
        <v>41</v>
      </c>
      <c r="C46" s="22">
        <v>97630.57</v>
      </c>
      <c r="D46" s="28">
        <f t="shared" si="0"/>
        <v>140.60000000000582</v>
      </c>
      <c r="E46" s="31">
        <f>SUMPRODUCT(D46:D$119*$A46:$A$119)/C46+0.5-$A46</f>
        <v>40.322641017970653</v>
      </c>
      <c r="F46" s="33">
        <f t="shared" si="1"/>
        <v>1.440122699273453E-3</v>
      </c>
      <c r="G46" s="32"/>
      <c r="H46" s="40">
        <f>'HRQOL scores'!F$10</f>
        <v>0.83107548792800834</v>
      </c>
      <c r="I46" s="37">
        <f t="shared" si="4"/>
        <v>97560.27</v>
      </c>
      <c r="J46" s="37">
        <f t="shared" si="5"/>
        <v>81079.948992638238</v>
      </c>
      <c r="K46" s="40">
        <f>SUM(J46:J$119)/C46</f>
        <v>31.38517435244966</v>
      </c>
    </row>
    <row r="47" spans="1:11">
      <c r="A47" s="60">
        <v>42</v>
      </c>
      <c r="C47" s="22">
        <v>97489.97</v>
      </c>
      <c r="D47" s="28">
        <f t="shared" si="0"/>
        <v>151.30999999999767</v>
      </c>
      <c r="E47" s="31">
        <f>SUMPRODUCT(D47:D$119*$A47:$A$119)/C47+0.5-$A47</f>
        <v>39.380073216658658</v>
      </c>
      <c r="F47" s="33">
        <f t="shared" si="1"/>
        <v>1.5520570987969087E-3</v>
      </c>
      <c r="G47" s="32"/>
      <c r="H47" s="40">
        <f>'HRQOL scores'!F$10</f>
        <v>0.83107548792800834</v>
      </c>
      <c r="I47" s="37">
        <f t="shared" si="4"/>
        <v>97414.315000000002</v>
      </c>
      <c r="J47" s="37">
        <f t="shared" si="5"/>
        <v>80958.649369797698</v>
      </c>
      <c r="K47" s="40">
        <f>SUM(J47:J$119)/C47</f>
        <v>30.598763263404468</v>
      </c>
    </row>
    <row r="48" spans="1:11">
      <c r="A48" s="60">
        <v>43</v>
      </c>
      <c r="C48" s="22">
        <v>97338.66</v>
      </c>
      <c r="D48" s="28">
        <f t="shared" si="0"/>
        <v>162.58999999999651</v>
      </c>
      <c r="E48" s="31">
        <f>SUMPRODUCT(D48:D$119*$A48:$A$119)/C48+0.5-$A48</f>
        <v>38.440511113362945</v>
      </c>
      <c r="F48" s="33">
        <f t="shared" si="1"/>
        <v>1.6703537936519415E-3</v>
      </c>
      <c r="G48" s="32"/>
      <c r="H48" s="40">
        <f>'HRQOL scores'!F$10</f>
        <v>0.83107548792800834</v>
      </c>
      <c r="I48" s="37">
        <f t="shared" si="4"/>
        <v>97257.365000000005</v>
      </c>
      <c r="J48" s="37">
        <f t="shared" si="5"/>
        <v>80828.212071967399</v>
      </c>
      <c r="K48" s="40">
        <f>SUM(J48:J$119)/C48</f>
        <v>29.814606685736226</v>
      </c>
    </row>
    <row r="49" spans="1:11">
      <c r="A49" s="60">
        <v>44</v>
      </c>
      <c r="C49" s="22">
        <v>97176.07</v>
      </c>
      <c r="D49" s="28">
        <f t="shared" si="0"/>
        <v>174.81000000001222</v>
      </c>
      <c r="E49" s="31">
        <f>SUMPRODUCT(D49:D$119*$A49:$A$119)/C49+0.5-$A49</f>
        <v>37.503991224278309</v>
      </c>
      <c r="F49" s="33">
        <f t="shared" si="1"/>
        <v>1.7988996673770838E-3</v>
      </c>
      <c r="G49" s="32"/>
      <c r="H49" s="40">
        <f>'HRQOL scores'!F$10</f>
        <v>0.83107548792800834</v>
      </c>
      <c r="I49" s="37">
        <f t="shared" si="4"/>
        <v>97088.665000000008</v>
      </c>
      <c r="J49" s="37">
        <f t="shared" si="5"/>
        <v>80688.009637153955</v>
      </c>
      <c r="K49" s="40">
        <f>SUM(J49:J$119)/C49</f>
        <v>29.032720207193371</v>
      </c>
    </row>
    <row r="50" spans="1:11">
      <c r="A50" s="60">
        <v>45</v>
      </c>
      <c r="C50" s="22">
        <v>97001.26</v>
      </c>
      <c r="D50" s="28">
        <f t="shared" si="0"/>
        <v>188.15999999998894</v>
      </c>
      <c r="E50" s="31">
        <f>SUMPRODUCT(D50:D$119*$A50:$A$119)/C50+0.5-$A50</f>
        <v>36.570677653979502</v>
      </c>
      <c r="F50" s="33">
        <f t="shared" si="1"/>
        <v>1.9397686174384638E-3</v>
      </c>
      <c r="G50" s="32"/>
      <c r="H50" s="40">
        <f>'HRQOL scores'!F$11</f>
        <v>0.81131032980888962</v>
      </c>
      <c r="I50" s="37">
        <f t="shared" si="4"/>
        <v>96907.18</v>
      </c>
      <c r="J50" s="37">
        <f t="shared" si="5"/>
        <v>78621.796166649423</v>
      </c>
      <c r="K50" s="40">
        <f>SUM(J50:J$119)/C50</f>
        <v>28.253216932516999</v>
      </c>
    </row>
    <row r="51" spans="1:11">
      <c r="A51" s="60">
        <v>46</v>
      </c>
      <c r="C51" s="22">
        <v>96813.1</v>
      </c>
      <c r="D51" s="28">
        <f t="shared" si="0"/>
        <v>203.05000000000291</v>
      </c>
      <c r="E51" s="31">
        <f>SUMPRODUCT(D51:D$119*$A51:$A$119)/C51+0.5-$A51</f>
        <v>35.640782409507139</v>
      </c>
      <c r="F51" s="33">
        <f t="shared" si="1"/>
        <v>2.0973401326886847E-3</v>
      </c>
      <c r="G51" s="32"/>
      <c r="H51" s="40">
        <f>'HRQOL scores'!F$11</f>
        <v>0.81131032980888962</v>
      </c>
      <c r="I51" s="37">
        <f t="shared" si="4"/>
        <v>96711.575000000012</v>
      </c>
      <c r="J51" s="37">
        <f t="shared" si="5"/>
        <v>78463.099809587176</v>
      </c>
      <c r="K51" s="40">
        <f>SUM(J51:J$119)/C51</f>
        <v>27.496029414829547</v>
      </c>
    </row>
    <row r="52" spans="1:11">
      <c r="A52" s="60">
        <v>47</v>
      </c>
      <c r="C52" s="22">
        <v>96610.05</v>
      </c>
      <c r="D52" s="28">
        <f t="shared" si="0"/>
        <v>219.9600000000064</v>
      </c>
      <c r="E52" s="31">
        <f>SUMPRODUCT(D52:D$119*$A52:$A$119)/C52+0.5-$A52</f>
        <v>34.714639486159641</v>
      </c>
      <c r="F52" s="33">
        <f t="shared" si="1"/>
        <v>2.2767817633880367E-3</v>
      </c>
      <c r="G52" s="32"/>
      <c r="H52" s="40">
        <f>'HRQOL scores'!F$11</f>
        <v>0.81131032980888962</v>
      </c>
      <c r="I52" s="37">
        <f t="shared" si="4"/>
        <v>96500.07</v>
      </c>
      <c r="J52" s="37">
        <f t="shared" si="5"/>
        <v>78291.503618280942</v>
      </c>
      <c r="K52" s="40">
        <f>SUM(J52:J$119)/C52</f>
        <v>26.741656230705267</v>
      </c>
    </row>
    <row r="53" spans="1:11">
      <c r="A53" s="60">
        <v>48</v>
      </c>
      <c r="C53" s="22">
        <v>96390.09</v>
      </c>
      <c r="D53" s="28">
        <f t="shared" si="0"/>
        <v>238.91999999999825</v>
      </c>
      <c r="E53" s="31">
        <f>SUMPRODUCT(D53:D$119*$A53:$A$119)/C53+0.5-$A53</f>
        <v>33.792716517744267</v>
      </c>
      <c r="F53" s="33">
        <f t="shared" si="1"/>
        <v>2.4786780466746973E-3</v>
      </c>
      <c r="G53" s="32"/>
      <c r="H53" s="40">
        <f>'HRQOL scores'!F$11</f>
        <v>0.81131032980888962</v>
      </c>
      <c r="I53" s="37">
        <f t="shared" si="4"/>
        <v>96270.63</v>
      </c>
      <c r="J53" s="37">
        <f t="shared" si="5"/>
        <v>78105.356576209582</v>
      </c>
      <c r="K53" s="40">
        <f>SUM(J53:J$119)/C53</f>
        <v>25.990444058232196</v>
      </c>
    </row>
    <row r="54" spans="1:11">
      <c r="A54" s="60">
        <v>49</v>
      </c>
      <c r="C54" s="22">
        <v>96151.17</v>
      </c>
      <c r="D54" s="28">
        <f t="shared" si="0"/>
        <v>259.61999999999534</v>
      </c>
      <c r="E54" s="31">
        <f>SUMPRODUCT(D54:D$119*$A54:$A$119)/C54+0.5-$A54</f>
        <v>32.875443496837903</v>
      </c>
      <c r="F54" s="33">
        <f t="shared" si="1"/>
        <v>2.7001231498274578E-3</v>
      </c>
      <c r="G54" s="32"/>
      <c r="H54" s="40">
        <f>'HRQOL scores'!F$11</f>
        <v>0.81131032980888962</v>
      </c>
      <c r="I54" s="37">
        <f t="shared" si="4"/>
        <v>96021.36</v>
      </c>
      <c r="J54" s="37">
        <f t="shared" si="5"/>
        <v>77903.121250298122</v>
      </c>
      <c r="K54" s="40">
        <f>SUM(J54:J$119)/C54</f>
        <v>25.242707762544722</v>
      </c>
    </row>
    <row r="55" spans="1:11">
      <c r="A55" s="60">
        <v>50</v>
      </c>
      <c r="C55" s="22">
        <v>95891.55</v>
      </c>
      <c r="D55" s="28">
        <f t="shared" si="0"/>
        <v>281.88999999999942</v>
      </c>
      <c r="E55" s="31">
        <f>SUMPRODUCT(D55:D$119*$A55:$A$119)/C55+0.5-$A55</f>
        <v>31.963097858881795</v>
      </c>
      <c r="F55" s="33">
        <f t="shared" si="1"/>
        <v>2.9396750808595691E-3</v>
      </c>
      <c r="G55" s="32"/>
      <c r="H55" s="40">
        <f>'HRQOL scores'!F$11</f>
        <v>0.81131032980888962</v>
      </c>
      <c r="I55" s="37">
        <f t="shared" si="4"/>
        <v>95750.60500000001</v>
      </c>
      <c r="J55" s="37">
        <f t="shared" si="5"/>
        <v>77683.454921950717</v>
      </c>
      <c r="K55" s="40">
        <f>SUM(J55:J$119)/C55</f>
        <v>24.498642102317241</v>
      </c>
    </row>
    <row r="56" spans="1:11">
      <c r="A56" s="60">
        <v>51</v>
      </c>
      <c r="C56" s="22">
        <v>95609.66</v>
      </c>
      <c r="D56" s="28">
        <f t="shared" si="0"/>
        <v>305.77999999999884</v>
      </c>
      <c r="E56" s="31">
        <f>SUMPRODUCT(D56:D$119*$A56:$A$119)/C56+0.5-$A56</f>
        <v>31.055861839586683</v>
      </c>
      <c r="F56" s="33">
        <f t="shared" si="1"/>
        <v>3.1982123982032657E-3</v>
      </c>
      <c r="G56" s="32"/>
      <c r="H56" s="40">
        <f>'HRQOL scores'!F$11</f>
        <v>0.81131032980888962</v>
      </c>
      <c r="I56" s="37">
        <f t="shared" si="4"/>
        <v>95456.77</v>
      </c>
      <c r="J56" s="37">
        <f t="shared" si="5"/>
        <v>77445.063551191328</v>
      </c>
      <c r="K56" s="40">
        <f>SUM(J56:J$119)/C56</f>
        <v>23.75836614380292</v>
      </c>
    </row>
    <row r="57" spans="1:11">
      <c r="A57" s="60">
        <v>52</v>
      </c>
      <c r="C57" s="22">
        <v>95303.88</v>
      </c>
      <c r="D57" s="28">
        <f t="shared" si="0"/>
        <v>331.68000000000757</v>
      </c>
      <c r="E57" s="31">
        <f>SUMPRODUCT(D57:D$119*$A57:$A$119)/C57+0.5-$A57</f>
        <v>30.153899521088292</v>
      </c>
      <c r="F57" s="33">
        <f t="shared" si="1"/>
        <v>3.4802360617427913E-3</v>
      </c>
      <c r="G57" s="32"/>
      <c r="H57" s="40">
        <f>'HRQOL scores'!F$11</f>
        <v>0.81131032980888962</v>
      </c>
      <c r="I57" s="37">
        <f t="shared" si="4"/>
        <v>95138.040000000008</v>
      </c>
      <c r="J57" s="37">
        <f t="shared" si="5"/>
        <v>77186.474609771336</v>
      </c>
      <c r="K57" s="40">
        <f>SUM(J57:J$119)/C57</f>
        <v>23.021982374834231</v>
      </c>
    </row>
    <row r="58" spans="1:11">
      <c r="A58" s="60">
        <v>53</v>
      </c>
      <c r="C58" s="22">
        <v>94972.2</v>
      </c>
      <c r="D58" s="28">
        <f t="shared" si="0"/>
        <v>360.55000000000291</v>
      </c>
      <c r="E58" s="31">
        <f>SUMPRODUCT(D58:D$119*$A58:$A$119)/C58+0.5-$A58</f>
        <v>29.257462515239794</v>
      </c>
      <c r="F58" s="33">
        <f t="shared" si="1"/>
        <v>3.7963740968410009E-3</v>
      </c>
      <c r="G58" s="32"/>
      <c r="H58" s="40">
        <f>'HRQOL scores'!F$11</f>
        <v>0.81131032980888962</v>
      </c>
      <c r="I58" s="37">
        <f t="shared" si="4"/>
        <v>94791.924999999988</v>
      </c>
      <c r="J58" s="37">
        <f t="shared" si="5"/>
        <v>76905.667934969519</v>
      </c>
      <c r="K58" s="40">
        <f>SUM(J58:J$119)/C58</f>
        <v>22.289657089164461</v>
      </c>
    </row>
    <row r="59" spans="1:11">
      <c r="A59" s="60">
        <v>54</v>
      </c>
      <c r="C59" s="22">
        <v>94611.65</v>
      </c>
      <c r="D59" s="28">
        <f t="shared" si="0"/>
        <v>393.41999999999825</v>
      </c>
      <c r="E59" s="31">
        <f>SUMPRODUCT(D59:D$119*$A59:$A$119)/C59+0.5-$A59</f>
        <v>28.367052646157802</v>
      </c>
      <c r="F59" s="33">
        <f t="shared" si="1"/>
        <v>4.1582616939879842E-3</v>
      </c>
      <c r="G59" s="32"/>
      <c r="H59" s="40">
        <f>'HRQOL scores'!F$11</f>
        <v>0.81131032980888962</v>
      </c>
      <c r="I59" s="37">
        <f t="shared" si="4"/>
        <v>94414.94</v>
      </c>
      <c r="J59" s="37">
        <f t="shared" si="5"/>
        <v>76599.816110286527</v>
      </c>
      <c r="K59" s="40">
        <f>SUM(J59:J$119)/C59</f>
        <v>21.56174322156496</v>
      </c>
    </row>
    <row r="60" spans="1:11">
      <c r="A60" s="60">
        <v>55</v>
      </c>
      <c r="C60" s="22">
        <v>94218.23</v>
      </c>
      <c r="D60" s="28">
        <f t="shared" si="0"/>
        <v>431.64999999999418</v>
      </c>
      <c r="E60" s="31">
        <f>SUMPRODUCT(D60:D$119*$A60:$A$119)/C60+0.5-$A60</f>
        <v>27.483415008856099</v>
      </c>
      <c r="F60" s="33">
        <f t="shared" si="1"/>
        <v>4.5813851523213095E-3</v>
      </c>
      <c r="G60" s="32"/>
      <c r="H60" s="40">
        <f>'HRQOL scores'!F$12</f>
        <v>0.80274129703550656</v>
      </c>
      <c r="I60" s="37">
        <f t="shared" si="4"/>
        <v>94002.404999999999</v>
      </c>
      <c r="J60" s="37">
        <f t="shared" si="5"/>
        <v>75459.612514156979</v>
      </c>
      <c r="K60" s="40">
        <f>SUM(J60:J$119)/C60</f>
        <v>20.838772782701287</v>
      </c>
    </row>
    <row r="61" spans="1:11">
      <c r="A61" s="60">
        <v>56</v>
      </c>
      <c r="C61" s="22">
        <v>93786.58</v>
      </c>
      <c r="D61" s="28">
        <f t="shared" si="0"/>
        <v>474.79000000000815</v>
      </c>
      <c r="E61" s="31">
        <f>SUMPRODUCT(D61:D$119*$A61:$A$119)/C61+0.5-$A61</f>
        <v>26.60760538970348</v>
      </c>
      <c r="F61" s="33">
        <f t="shared" si="1"/>
        <v>5.0624513656432309E-3</v>
      </c>
      <c r="G61" s="32"/>
      <c r="H61" s="40">
        <f>'HRQOL scores'!F$12</f>
        <v>0.80274129703550656</v>
      </c>
      <c r="I61" s="37">
        <f t="shared" si="4"/>
        <v>93549.184999999998</v>
      </c>
      <c r="J61" s="37">
        <f t="shared" si="5"/>
        <v>75095.794103514549</v>
      </c>
      <c r="K61" s="40">
        <f>SUM(J61:J$119)/C61</f>
        <v>20.130094033113618</v>
      </c>
    </row>
    <row r="62" spans="1:11">
      <c r="A62" s="60">
        <v>57</v>
      </c>
      <c r="C62" s="22">
        <v>93311.79</v>
      </c>
      <c r="D62" s="28">
        <f t="shared" si="0"/>
        <v>521.40999999998894</v>
      </c>
      <c r="E62" s="31">
        <f>SUMPRODUCT(D62:D$119*$A62:$A$119)/C62+0.5-$A62</f>
        <v>25.740446373280989</v>
      </c>
      <c r="F62" s="33">
        <f t="shared" si="1"/>
        <v>5.5878255041510718E-3</v>
      </c>
      <c r="G62" s="32"/>
      <c r="H62" s="40">
        <f>'HRQOL scores'!F$12</f>
        <v>0.80274129703550656</v>
      </c>
      <c r="I62" s="37">
        <f t="shared" si="4"/>
        <v>93051.084999999992</v>
      </c>
      <c r="J62" s="37">
        <f t="shared" si="5"/>
        <v>74695.948663461168</v>
      </c>
      <c r="K62" s="40">
        <f>SUM(J62:J$119)/C62</f>
        <v>19.427736627285991</v>
      </c>
    </row>
    <row r="63" spans="1:11">
      <c r="A63" s="60">
        <v>58</v>
      </c>
      <c r="C63" s="22">
        <v>92790.38</v>
      </c>
      <c r="D63" s="28">
        <f t="shared" si="0"/>
        <v>570.13000000000466</v>
      </c>
      <c r="E63" s="31">
        <f>SUMPRODUCT(D63:D$119*$A63:$A$119)/C63+0.5-$A63</f>
        <v>24.882278114281419</v>
      </c>
      <c r="F63" s="33">
        <f t="shared" si="1"/>
        <v>6.1442791806651147E-3</v>
      </c>
      <c r="G63" s="32"/>
      <c r="H63" s="40">
        <f>'HRQOL scores'!F$12</f>
        <v>0.80274129703550656</v>
      </c>
      <c r="I63" s="37">
        <f t="shared" si="4"/>
        <v>92505.315000000002</v>
      </c>
      <c r="J63" s="37">
        <f t="shared" si="5"/>
        <v>74257.836545778104</v>
      </c>
      <c r="K63" s="40">
        <f>SUM(J63:J$119)/C63</f>
        <v>18.731908756890071</v>
      </c>
    </row>
    <row r="64" spans="1:11">
      <c r="A64" s="60">
        <v>59</v>
      </c>
      <c r="C64" s="22">
        <v>92220.25</v>
      </c>
      <c r="D64" s="28">
        <f t="shared" si="0"/>
        <v>621.47000000000116</v>
      </c>
      <c r="E64" s="31">
        <f>SUMPRODUCT(D64:D$119*$A64:$A$119)/C64+0.5-$A64</f>
        <v>24.03301581257756</v>
      </c>
      <c r="F64" s="33">
        <f t="shared" si="1"/>
        <v>6.7389754419447051E-3</v>
      </c>
      <c r="G64" s="32"/>
      <c r="H64" s="40">
        <f>'HRQOL scores'!F$12</f>
        <v>0.80274129703550656</v>
      </c>
      <c r="I64" s="37">
        <f t="shared" si="4"/>
        <v>91909.514999999999</v>
      </c>
      <c r="J64" s="37">
        <f t="shared" si="5"/>
        <v>73779.563281004346</v>
      </c>
      <c r="K64" s="40">
        <f>SUM(J64:J$119)/C64</f>
        <v>18.042491699289243</v>
      </c>
    </row>
    <row r="65" spans="1:11">
      <c r="A65" s="60">
        <v>60</v>
      </c>
      <c r="C65" s="22">
        <v>91598.78</v>
      </c>
      <c r="D65" s="28">
        <f t="shared" si="0"/>
        <v>680.14999999999418</v>
      </c>
      <c r="E65" s="31">
        <f>SUMPRODUCT(D65:D$119*$A65:$A$119)/C65+0.5-$A65</f>
        <v>23.192680202616856</v>
      </c>
      <c r="F65" s="33">
        <f t="shared" si="1"/>
        <v>7.4253172367578935E-3</v>
      </c>
      <c r="G65" s="32"/>
      <c r="H65" s="40">
        <f>'HRQOL scores'!F$12</f>
        <v>0.80274129703550656</v>
      </c>
      <c r="I65" s="37">
        <f t="shared" si="4"/>
        <v>91258.705000000002</v>
      </c>
      <c r="J65" s="37">
        <f t="shared" si="5"/>
        <v>73257.131217480666</v>
      </c>
      <c r="K65" s="40">
        <f>SUM(J65:J$119)/C65</f>
        <v>17.359440069511564</v>
      </c>
    </row>
    <row r="66" spans="1:11">
      <c r="A66" s="60">
        <v>61</v>
      </c>
      <c r="C66" s="22">
        <v>90918.63</v>
      </c>
      <c r="D66" s="28">
        <f t="shared" si="0"/>
        <v>746.90000000000873</v>
      </c>
      <c r="E66" s="31">
        <f>SUMPRODUCT(D66:D$119*$A66:$A$119)/C66+0.5-$A66</f>
        <v>22.362441080445862</v>
      </c>
      <c r="F66" s="33">
        <f t="shared" si="1"/>
        <v>8.2150379960631691E-3</v>
      </c>
      <c r="G66" s="32"/>
      <c r="H66" s="40">
        <f>'HRQOL scores'!F$12</f>
        <v>0.80274129703550656</v>
      </c>
      <c r="I66" s="37">
        <f t="shared" si="4"/>
        <v>90545.18</v>
      </c>
      <c r="J66" s="37">
        <f t="shared" si="5"/>
        <v>72684.355233513401</v>
      </c>
      <c r="K66" s="40">
        <f>SUM(J66:J$119)/C66</f>
        <v>16.683559801031908</v>
      </c>
    </row>
    <row r="67" spans="1:11">
      <c r="A67" s="60">
        <v>62</v>
      </c>
      <c r="C67" s="22">
        <v>90171.73</v>
      </c>
      <c r="D67" s="28">
        <f t="shared" si="0"/>
        <v>816.02999999999884</v>
      </c>
      <c r="E67" s="31">
        <f>SUMPRODUCT(D67:D$119*$A67:$A$119)/C67+0.5-$A67</f>
        <v>21.543529512962181</v>
      </c>
      <c r="F67" s="33">
        <f t="shared" si="1"/>
        <v>9.0497321056166816E-3</v>
      </c>
      <c r="G67" s="32"/>
      <c r="H67" s="40">
        <f>'HRQOL scores'!F$12</f>
        <v>0.80274129703550656</v>
      </c>
      <c r="I67" s="37">
        <f t="shared" si="4"/>
        <v>89763.714999999997</v>
      </c>
      <c r="J67" s="37">
        <f t="shared" si="5"/>
        <v>72057.041005825551</v>
      </c>
      <c r="K67" s="40">
        <f>SUM(J67:J$119)/C67</f>
        <v>16.01568524191984</v>
      </c>
    </row>
    <row r="68" spans="1:11">
      <c r="A68" s="60">
        <v>63</v>
      </c>
      <c r="C68" s="22">
        <v>89355.7</v>
      </c>
      <c r="D68" s="28">
        <f t="shared" si="0"/>
        <v>884.64999999999418</v>
      </c>
      <c r="E68" s="31">
        <f>SUMPRODUCT(D68:D$119*$A68:$A$119)/C68+0.5-$A68</f>
        <v>20.735706972133372</v>
      </c>
      <c r="F68" s="33">
        <f t="shared" si="1"/>
        <v>9.9003197333801217E-3</v>
      </c>
      <c r="G68" s="32"/>
      <c r="H68" s="40">
        <f>'HRQOL scores'!F$12</f>
        <v>0.80274129703550656</v>
      </c>
      <c r="I68" s="37">
        <f t="shared" si="4"/>
        <v>88913.375</v>
      </c>
      <c r="J68" s="37">
        <f t="shared" si="5"/>
        <v>71374.437971304389</v>
      </c>
      <c r="K68" s="40">
        <f>SUM(J68:J$119)/C68</f>
        <v>15.355539762920047</v>
      </c>
    </row>
    <row r="69" spans="1:11">
      <c r="A69" s="60">
        <v>64</v>
      </c>
      <c r="C69" s="22">
        <v>88471.05</v>
      </c>
      <c r="D69" s="28">
        <f t="shared" ref="D69:D119" si="6">C69-C70</f>
        <v>953.9600000000064</v>
      </c>
      <c r="E69" s="31">
        <f>SUMPRODUCT(D69:D$119*$A69:$A$119)/C69+0.5-$A69</f>
        <v>19.938050203878632</v>
      </c>
      <c r="F69" s="33">
        <f t="shared" ref="F69:F115" si="7">D69/C69</f>
        <v>1.078273627361726E-2</v>
      </c>
      <c r="G69" s="32"/>
      <c r="H69" s="40">
        <f>'HRQOL scores'!F$12</f>
        <v>0.80274129703550656</v>
      </c>
      <c r="I69" s="37">
        <f t="shared" ref="I69:I100" si="8">(D69*0.5+C70)</f>
        <v>87994.07</v>
      </c>
      <c r="J69" s="37">
        <f t="shared" ref="J69:J100" si="9">I69*H69</f>
        <v>70636.473883233164</v>
      </c>
      <c r="K69" s="40">
        <f>SUM(J69:J$119)/C69</f>
        <v>14.702329930776791</v>
      </c>
    </row>
    <row r="70" spans="1:11">
      <c r="A70" s="60">
        <v>65</v>
      </c>
      <c r="C70" s="22">
        <v>87517.09</v>
      </c>
      <c r="D70" s="28">
        <f t="shared" si="6"/>
        <v>1026.7699999999895</v>
      </c>
      <c r="E70" s="31">
        <f>SUMPRODUCT(D70:D$119*$A70:$A$119)/C70+0.5-$A70</f>
        <v>19.149930219227556</v>
      </c>
      <c r="F70" s="33">
        <f t="shared" si="7"/>
        <v>1.1732222814995214E-2</v>
      </c>
      <c r="G70" s="32"/>
      <c r="H70" s="40">
        <f>'HRQOL scores'!F$13</f>
        <v>0.78115708716131993</v>
      </c>
      <c r="I70" s="37">
        <f t="shared" si="8"/>
        <v>87003.705000000002</v>
      </c>
      <c r="J70" s="37">
        <f t="shared" si="9"/>
        <v>67963.560770042764</v>
      </c>
      <c r="K70" s="40">
        <f>SUM(J70:J$119)/C70</f>
        <v>14.055472965783222</v>
      </c>
    </row>
    <row r="71" spans="1:11">
      <c r="A71" s="60">
        <v>66</v>
      </c>
      <c r="C71" s="22">
        <v>86490.32</v>
      </c>
      <c r="D71" s="28">
        <f t="shared" si="6"/>
        <v>1098.640000000014</v>
      </c>
      <c r="E71" s="31">
        <f>SUMPRODUCT(D71:D$119*$A71:$A$119)/C71+0.5-$A71</f>
        <v>18.371332901645616</v>
      </c>
      <c r="F71" s="33">
        <f t="shared" si="7"/>
        <v>1.2702461963373634E-2</v>
      </c>
      <c r="G71" s="32"/>
      <c r="H71" s="40">
        <f>'HRQOL scores'!F$13</f>
        <v>0.78115708716131993</v>
      </c>
      <c r="I71" s="37">
        <f t="shared" si="8"/>
        <v>85941</v>
      </c>
      <c r="J71" s="37">
        <f t="shared" si="9"/>
        <v>67133.421227731</v>
      </c>
      <c r="K71" s="40">
        <f>SUM(J71:J$119)/C71</f>
        <v>13.436538699000938</v>
      </c>
    </row>
    <row r="72" spans="1:11">
      <c r="A72" s="60">
        <v>67</v>
      </c>
      <c r="C72" s="22">
        <v>85391.679999999993</v>
      </c>
      <c r="D72" s="28">
        <f t="shared" si="6"/>
        <v>1182.3999999999942</v>
      </c>
      <c r="E72" s="31">
        <f>SUMPRODUCT(D72:D$119*$A72:$A$119)/C72+0.5-$A72</f>
        <v>17.601263512907309</v>
      </c>
      <c r="F72" s="33">
        <f t="shared" si="7"/>
        <v>1.3846782262627861E-2</v>
      </c>
      <c r="G72" s="32"/>
      <c r="H72" s="40">
        <f>'HRQOL scores'!F$13</f>
        <v>0.78115708716131993</v>
      </c>
      <c r="I72" s="37">
        <f t="shared" si="8"/>
        <v>84800.48</v>
      </c>
      <c r="J72" s="37">
        <f t="shared" si="9"/>
        <v>66242.495946681767</v>
      </c>
      <c r="K72" s="40">
        <f>SUM(J72:J$119)/C72</f>
        <v>12.823229505980491</v>
      </c>
    </row>
    <row r="73" spans="1:11">
      <c r="A73" s="60">
        <v>68</v>
      </c>
      <c r="C73" s="22">
        <v>84209.279999999999</v>
      </c>
      <c r="D73" s="28">
        <f t="shared" si="6"/>
        <v>1277.9400000000023</v>
      </c>
      <c r="E73" s="31">
        <f>SUMPRODUCT(D73:D$119*$A73:$A$119)/C73+0.5-$A73</f>
        <v>16.841385907703483</v>
      </c>
      <c r="F73" s="33">
        <f t="shared" si="7"/>
        <v>1.5175762101279126E-2</v>
      </c>
      <c r="G73" s="32"/>
      <c r="H73" s="40">
        <f>'HRQOL scores'!F$13</f>
        <v>0.78115708716131993</v>
      </c>
      <c r="I73" s="37">
        <f t="shared" si="8"/>
        <v>83570.31</v>
      </c>
      <c r="J73" s="37">
        <f t="shared" si="9"/>
        <v>65281.539932768523</v>
      </c>
      <c r="K73" s="40">
        <f>SUM(J73:J$119)/C73</f>
        <v>12.216641854609875</v>
      </c>
    </row>
    <row r="74" spans="1:11">
      <c r="A74" s="60">
        <v>69</v>
      </c>
      <c r="C74" s="22">
        <v>82931.34</v>
      </c>
      <c r="D74" s="28">
        <f t="shared" si="6"/>
        <v>1383.0699999999924</v>
      </c>
      <c r="E74" s="31">
        <f>SUMPRODUCT(D74:D$119*$A74:$A$119)/C74+0.5-$A74</f>
        <v>16.093200369002332</v>
      </c>
      <c r="F74" s="33">
        <f t="shared" si="7"/>
        <v>1.6677289912353913E-2</v>
      </c>
      <c r="G74" s="32"/>
      <c r="H74" s="40">
        <f>'HRQOL scores'!F$13</f>
        <v>0.78115708716131993</v>
      </c>
      <c r="I74" s="37">
        <f t="shared" si="8"/>
        <v>82239.804999999993</v>
      </c>
      <c r="J74" s="37">
        <f t="shared" si="9"/>
        <v>64242.206522514949</v>
      </c>
      <c r="K74" s="40">
        <f>SUM(J74:J$119)/C74</f>
        <v>11.617719847066184</v>
      </c>
    </row>
    <row r="75" spans="1:11">
      <c r="A75" s="60">
        <v>70</v>
      </c>
      <c r="C75" s="22">
        <v>81548.27</v>
      </c>
      <c r="D75" s="28">
        <f t="shared" si="6"/>
        <v>1493.6800000000076</v>
      </c>
      <c r="E75" s="31">
        <f>SUMPRODUCT(D75:D$119*$A75:$A$119)/C75+0.5-$A75</f>
        <v>15.357663215784427</v>
      </c>
      <c r="F75" s="33">
        <f t="shared" si="7"/>
        <v>1.8316513642778781E-2</v>
      </c>
      <c r="G75" s="32"/>
      <c r="H75" s="40">
        <f>'HRQOL scores'!F$13</f>
        <v>0.78115708716131993</v>
      </c>
      <c r="I75" s="37">
        <f t="shared" si="8"/>
        <v>80801.429999999993</v>
      </c>
      <c r="J75" s="37">
        <f t="shared" si="9"/>
        <v>63118.609697269283</v>
      </c>
      <c r="K75" s="40">
        <f>SUM(J75:J$119)/C75</f>
        <v>11.026976637754284</v>
      </c>
    </row>
    <row r="76" spans="1:11">
      <c r="A76" s="60">
        <v>71</v>
      </c>
      <c r="C76" s="22">
        <v>80054.59</v>
      </c>
      <c r="D76" s="28">
        <f t="shared" si="6"/>
        <v>1615.0899999999965</v>
      </c>
      <c r="E76" s="31">
        <f>SUMPRODUCT(D76:D$119*$A76:$A$119)/C76+0.5-$A76</f>
        <v>14.63488147887405</v>
      </c>
      <c r="F76" s="33">
        <f t="shared" si="7"/>
        <v>2.0174858181148596E-2</v>
      </c>
      <c r="G76" s="32"/>
      <c r="H76" s="40">
        <f>'HRQOL scores'!F$13</f>
        <v>0.78115708716131993</v>
      </c>
      <c r="I76" s="37">
        <f t="shared" si="8"/>
        <v>79247.044999999998</v>
      </c>
      <c r="J76" s="37">
        <f t="shared" si="9"/>
        <v>61904.390838342042</v>
      </c>
      <c r="K76" s="40">
        <f>SUM(J76:J$119)/C76</f>
        <v>10.444276317472982</v>
      </c>
    </row>
    <row r="77" spans="1:11">
      <c r="A77" s="60">
        <v>72</v>
      </c>
      <c r="C77" s="22">
        <v>78439.5</v>
      </c>
      <c r="D77" s="28">
        <f t="shared" si="6"/>
        <v>1753.7299999999959</v>
      </c>
      <c r="E77" s="31">
        <f>SUMPRODUCT(D77:D$119*$A77:$A$119)/C77+0.5-$A77</f>
        <v>13.925922417785131</v>
      </c>
      <c r="F77" s="33">
        <f t="shared" si="7"/>
        <v>2.2357740679122075E-2</v>
      </c>
      <c r="G77" s="32"/>
      <c r="H77" s="40">
        <f>'HRQOL scores'!F$13</f>
        <v>0.78115708716131993</v>
      </c>
      <c r="I77" s="37">
        <f t="shared" si="8"/>
        <v>77562.635000000009</v>
      </c>
      <c r="J77" s="37">
        <f t="shared" si="9"/>
        <v>60588.602029156653</v>
      </c>
      <c r="K77" s="40">
        <f>SUM(J77:J$119)/C77</f>
        <v>9.8701275199824998</v>
      </c>
    </row>
    <row r="78" spans="1:11">
      <c r="A78" s="60">
        <v>73</v>
      </c>
      <c r="C78" s="22">
        <v>76685.77</v>
      </c>
      <c r="D78" s="28">
        <f t="shared" si="6"/>
        <v>1909.0400000000081</v>
      </c>
      <c r="E78" s="31">
        <f>SUMPRODUCT(D78:D$119*$A78:$A$119)/C78+0.5-$A78</f>
        <v>13.232960384825716</v>
      </c>
      <c r="F78" s="33">
        <f t="shared" si="7"/>
        <v>2.4894318724321449E-2</v>
      </c>
      <c r="G78" s="32"/>
      <c r="H78" s="40">
        <f>'HRQOL scores'!F$13</f>
        <v>0.78115708716131993</v>
      </c>
      <c r="I78" s="37">
        <f t="shared" si="8"/>
        <v>75731.25</v>
      </c>
      <c r="J78" s="37">
        <f t="shared" si="9"/>
        <v>59158.002657085708</v>
      </c>
      <c r="K78" s="40">
        <f>SUM(J78:J$119)/C78</f>
        <v>9.3057586247684636</v>
      </c>
    </row>
    <row r="79" spans="1:11">
      <c r="A79" s="60">
        <v>74</v>
      </c>
      <c r="C79" s="22">
        <v>74776.73</v>
      </c>
      <c r="D79" s="28">
        <f t="shared" si="6"/>
        <v>2076.8199999999924</v>
      </c>
      <c r="E79" s="31">
        <f>SUMPRODUCT(D79:D$119*$A79:$A$119)/C79+0.5-$A79</f>
        <v>12.558031174803389</v>
      </c>
      <c r="F79" s="33">
        <f t="shared" si="7"/>
        <v>2.7773613529235533E-2</v>
      </c>
      <c r="G79" s="32"/>
      <c r="H79" s="40">
        <f>'HRQOL scores'!F$13</f>
        <v>0.78115708716131993</v>
      </c>
      <c r="I79" s="37">
        <f t="shared" si="8"/>
        <v>73738.320000000007</v>
      </c>
      <c r="J79" s="37">
        <f t="shared" si="9"/>
        <v>57601.211263369303</v>
      </c>
      <c r="K79" s="40">
        <f>SUM(J79:J$119)/C79</f>
        <v>8.7522049027474864</v>
      </c>
    </row>
    <row r="80" spans="1:11">
      <c r="A80" s="60">
        <v>75</v>
      </c>
      <c r="C80" s="22">
        <v>72699.91</v>
      </c>
      <c r="D80" s="28">
        <f t="shared" si="6"/>
        <v>2254.3899999999994</v>
      </c>
      <c r="E80" s="31">
        <f>SUMPRODUCT(D80:D$119*$A80:$A$119)/C80+0.5-$A80</f>
        <v>11.902493228531583</v>
      </c>
      <c r="F80" s="33">
        <f t="shared" si="7"/>
        <v>3.100952944783562E-2</v>
      </c>
      <c r="G80" s="32"/>
      <c r="H80" s="40">
        <f>'HRQOL scores'!F$14</f>
        <v>0.73002636635408014</v>
      </c>
      <c r="I80" s="37">
        <f t="shared" si="8"/>
        <v>71572.714999999997</v>
      </c>
      <c r="J80" s="37">
        <f t="shared" si="9"/>
        <v>52249.969061546166</v>
      </c>
      <c r="K80" s="40">
        <f>SUM(J80:J$119)/C80</f>
        <v>8.2099145879830608</v>
      </c>
    </row>
    <row r="81" spans="1:11">
      <c r="A81" s="60">
        <v>76</v>
      </c>
      <c r="C81" s="22">
        <v>70445.52</v>
      </c>
      <c r="D81" s="28">
        <f t="shared" si="6"/>
        <v>2430.1600000000035</v>
      </c>
      <c r="E81" s="31">
        <f>SUMPRODUCT(D81:D$119*$A81:$A$119)/C81+0.5-$A81</f>
        <v>11.267394597837537</v>
      </c>
      <c r="F81" s="33">
        <f t="shared" si="7"/>
        <v>3.4497012726998157E-2</v>
      </c>
      <c r="G81" s="32"/>
      <c r="H81" s="40">
        <f>'HRQOL scores'!F$14</f>
        <v>0.73002636635408014</v>
      </c>
      <c r="I81" s="37">
        <f t="shared" si="8"/>
        <v>69230.44</v>
      </c>
      <c r="J81" s="37">
        <f t="shared" si="9"/>
        <v>50540.046554294167</v>
      </c>
      <c r="K81" s="40">
        <f>SUM(J81:J$119)/C81</f>
        <v>7.7309399177195255</v>
      </c>
    </row>
    <row r="82" spans="1:11">
      <c r="A82" s="60">
        <v>77</v>
      </c>
      <c r="C82" s="22">
        <v>68015.360000000001</v>
      </c>
      <c r="D82" s="28">
        <f t="shared" si="6"/>
        <v>2609.1399999999994</v>
      </c>
      <c r="E82" s="31">
        <f>SUMPRODUCT(D82:D$119*$A82:$A$119)/C82+0.5-$A82</f>
        <v>10.652109045513498</v>
      </c>
      <c r="F82" s="33">
        <f t="shared" si="7"/>
        <v>3.8361040800195714E-2</v>
      </c>
      <c r="G82" s="32"/>
      <c r="H82" s="40">
        <f>'HRQOL scores'!F$14</f>
        <v>0.73002636635408014</v>
      </c>
      <c r="I82" s="37">
        <f t="shared" si="8"/>
        <v>66710.790000000008</v>
      </c>
      <c r="J82" s="37">
        <f t="shared" si="9"/>
        <v>48700.63562031011</v>
      </c>
      <c r="K82" s="40">
        <f>SUM(J82:J$119)/C82</f>
        <v>7.2640949932223409</v>
      </c>
    </row>
    <row r="83" spans="1:11">
      <c r="A83" s="60">
        <v>78</v>
      </c>
      <c r="C83" s="22">
        <v>65406.22</v>
      </c>
      <c r="D83" s="28">
        <f t="shared" si="6"/>
        <v>2788.8300000000017</v>
      </c>
      <c r="E83" s="31">
        <f>SUMPRODUCT(D83:D$119*$A83:$A$119)/C83+0.5-$A83</f>
        <v>10.057090005963587</v>
      </c>
      <c r="F83" s="33">
        <f t="shared" si="7"/>
        <v>4.2638605319188325E-2</v>
      </c>
      <c r="G83" s="32"/>
      <c r="H83" s="40">
        <f>'HRQOL scores'!F$14</f>
        <v>0.73002636635408014</v>
      </c>
      <c r="I83" s="37">
        <f t="shared" si="8"/>
        <v>64011.805</v>
      </c>
      <c r="J83" s="37">
        <f t="shared" si="9"/>
        <v>46730.305407915941</v>
      </c>
      <c r="K83" s="40">
        <f>SUM(J83:J$119)/C83</f>
        <v>6.8092820593806653</v>
      </c>
    </row>
    <row r="84" spans="1:11">
      <c r="A84" s="60">
        <v>79</v>
      </c>
      <c r="C84" s="22">
        <v>62617.39</v>
      </c>
      <c r="D84" s="28">
        <f t="shared" si="6"/>
        <v>2966.1699999999983</v>
      </c>
      <c r="E84" s="31">
        <f>SUMPRODUCT(D84:D$119*$A84:$A$119)/C84+0.5-$A84</f>
        <v>9.48274012203089</v>
      </c>
      <c r="F84" s="33">
        <f t="shared" si="7"/>
        <v>4.7369748244058055E-2</v>
      </c>
      <c r="G84" s="32"/>
      <c r="H84" s="40">
        <f>'HRQOL scores'!F$14</f>
        <v>0.73002636635408014</v>
      </c>
      <c r="I84" s="37">
        <f t="shared" si="8"/>
        <v>61134.305</v>
      </c>
      <c r="J84" s="37">
        <f t="shared" si="9"/>
        <v>44629.654538732073</v>
      </c>
      <c r="K84" s="40">
        <f>SUM(J84:J$119)/C84</f>
        <v>6.3662681406872581</v>
      </c>
    </row>
    <row r="85" spans="1:11">
      <c r="A85" s="60">
        <v>80</v>
      </c>
      <c r="C85" s="22">
        <v>59651.22</v>
      </c>
      <c r="D85" s="28">
        <f t="shared" si="6"/>
        <v>3137.4800000000032</v>
      </c>
      <c r="E85" s="31">
        <f>SUMPRODUCT(D85:D$119*$A85:$A$119)/C85+0.5-$A85</f>
        <v>8.9294088451142528</v>
      </c>
      <c r="F85" s="33">
        <f t="shared" si="7"/>
        <v>5.2597080160305239E-2</v>
      </c>
      <c r="G85" s="32"/>
      <c r="H85" s="40">
        <f>'HRQOL scores'!F$14</f>
        <v>0.73002636635408014</v>
      </c>
      <c r="I85" s="37">
        <f t="shared" si="8"/>
        <v>58082.479999999996</v>
      </c>
      <c r="J85" s="37">
        <f t="shared" si="9"/>
        <v>42401.741823233533</v>
      </c>
      <c r="K85" s="40">
        <f>SUM(J85:J$119)/C85</f>
        <v>5.9346554935717473</v>
      </c>
    </row>
    <row r="86" spans="1:11">
      <c r="A86" s="60">
        <v>81</v>
      </c>
      <c r="C86" s="22">
        <v>56513.74</v>
      </c>
      <c r="D86" s="28">
        <f t="shared" si="6"/>
        <v>3298.4700000000012</v>
      </c>
      <c r="E86" s="31">
        <f>SUMPRODUCT(D86:D$119*$A86:$A$119)/C86+0.5-$A86</f>
        <v>8.3973853347850707</v>
      </c>
      <c r="F86" s="33">
        <f t="shared" si="7"/>
        <v>5.8365806262335521E-2</v>
      </c>
      <c r="G86" s="32"/>
      <c r="H86" s="40">
        <f>'HRQOL scores'!F$14</f>
        <v>0.73002636635408014</v>
      </c>
      <c r="I86" s="37">
        <f t="shared" si="8"/>
        <v>54864.504999999997</v>
      </c>
      <c r="J86" s="37">
        <f t="shared" si="9"/>
        <v>40052.535226965258</v>
      </c>
      <c r="K86" s="40">
        <f>SUM(J86:J$119)/C86</f>
        <v>5.5138396193213097</v>
      </c>
    </row>
    <row r="87" spans="1:11">
      <c r="A87" s="60">
        <v>82</v>
      </c>
      <c r="C87" s="22">
        <v>53215.27</v>
      </c>
      <c r="D87" s="28">
        <f t="shared" si="6"/>
        <v>3444.3199999999997</v>
      </c>
      <c r="E87" s="31">
        <f>SUMPRODUCT(D87:D$119*$A87:$A$119)/C87+0.5-$A87</f>
        <v>7.8868931133837492</v>
      </c>
      <c r="F87" s="33">
        <f t="shared" si="7"/>
        <v>6.4724279328095116E-2</v>
      </c>
      <c r="G87" s="32"/>
      <c r="H87" s="40">
        <f>'HRQOL scores'!F$14</f>
        <v>0.73002636635408014</v>
      </c>
      <c r="I87" s="37">
        <f t="shared" si="8"/>
        <v>51493.11</v>
      </c>
      <c r="J87" s="37">
        <f t="shared" si="9"/>
        <v>37591.327985570948</v>
      </c>
      <c r="K87" s="40">
        <f>SUM(J87:J$119)/C87</f>
        <v>5.1029556633097641</v>
      </c>
    </row>
    <row r="88" spans="1:11">
      <c r="A88" s="60">
        <v>83</v>
      </c>
      <c r="C88" s="22">
        <v>49770.95</v>
      </c>
      <c r="D88" s="28">
        <f t="shared" si="6"/>
        <v>3569.6800000000003</v>
      </c>
      <c r="E88" s="31">
        <f>SUMPRODUCT(D88:D$119*$A88:$A$119)/C88+0.5-$A88</f>
        <v>7.3980913864384092</v>
      </c>
      <c r="F88" s="33">
        <f t="shared" si="7"/>
        <v>7.1722159211347197E-2</v>
      </c>
      <c r="G88" s="32"/>
      <c r="H88" s="40">
        <f>'HRQOL scores'!F$14</f>
        <v>0.73002636635408014</v>
      </c>
      <c r="I88" s="37">
        <f t="shared" si="8"/>
        <v>47986.11</v>
      </c>
      <c r="J88" s="37">
        <f t="shared" si="9"/>
        <v>35031.125518767192</v>
      </c>
      <c r="K88" s="40">
        <f>SUM(J88:J$119)/C88</f>
        <v>4.700811124470949</v>
      </c>
    </row>
    <row r="89" spans="1:11">
      <c r="A89" s="60">
        <v>84</v>
      </c>
      <c r="C89" s="22">
        <v>46201.27</v>
      </c>
      <c r="D89" s="28">
        <f t="shared" si="6"/>
        <v>3668.9799999999959</v>
      </c>
      <c r="E89" s="31">
        <f>SUMPRODUCT(D89:D$119*$A89:$A$119)/C89+0.5-$A89</f>
        <v>6.9310632908977965</v>
      </c>
      <c r="F89" s="33">
        <f t="shared" si="7"/>
        <v>7.9412968517964894E-2</v>
      </c>
      <c r="G89" s="32"/>
      <c r="H89" s="40">
        <f>'HRQOL scores'!F$14</f>
        <v>0.73002636635408014</v>
      </c>
      <c r="I89" s="37">
        <f t="shared" si="8"/>
        <v>44366.78</v>
      </c>
      <c r="J89" s="37">
        <f t="shared" si="9"/>
        <v>32388.919190230874</v>
      </c>
      <c r="K89" s="40">
        <f>SUM(J89:J$119)/C89</f>
        <v>4.3057844495772555</v>
      </c>
    </row>
    <row r="90" spans="1:11">
      <c r="A90" s="60">
        <v>85</v>
      </c>
      <c r="C90" s="22">
        <v>42532.29</v>
      </c>
      <c r="D90" s="28">
        <f t="shared" si="6"/>
        <v>3736.4700000000012</v>
      </c>
      <c r="E90" s="31">
        <f>SUMPRODUCT(D90:D$119*$A90:$A$119)/C90+0.5-$A90</f>
        <v>6.4858286842739403</v>
      </c>
      <c r="F90" s="33">
        <f t="shared" si="7"/>
        <v>8.7850195698374128E-2</v>
      </c>
      <c r="G90" s="32"/>
      <c r="H90" s="40">
        <f>'HRQOL scores'!F$15</f>
        <v>0.60373201436204982</v>
      </c>
      <c r="I90" s="37">
        <f t="shared" si="8"/>
        <v>40664.055</v>
      </c>
      <c r="J90" s="37">
        <f t="shared" si="9"/>
        <v>24550.191837279184</v>
      </c>
      <c r="K90" s="40">
        <f>IF(C90=0,0,SUM(J90:J$119)/C90)</f>
        <v>3.9157024163638794</v>
      </c>
    </row>
    <row r="91" spans="1:11">
      <c r="A91" s="60">
        <v>86</v>
      </c>
      <c r="C91" s="22">
        <v>38795.82</v>
      </c>
      <c r="D91" s="28">
        <f t="shared" si="6"/>
        <v>3766.6500000000015</v>
      </c>
      <c r="E91" s="31">
        <f>SUMPRODUCT(D91:D$119*$A91:$A$119)/C91+0.5-$A91</f>
        <v>6.0623307224813772</v>
      </c>
      <c r="F91" s="33">
        <f t="shared" si="7"/>
        <v>9.7089067842875895E-2</v>
      </c>
      <c r="G91" s="32"/>
      <c r="H91" s="40">
        <f>'HRQOL scores'!F$15</f>
        <v>0.60373201436204982</v>
      </c>
      <c r="I91" s="37">
        <f t="shared" si="8"/>
        <v>36912.494999999995</v>
      </c>
      <c r="J91" s="37">
        <f t="shared" si="9"/>
        <v>22285.254961479088</v>
      </c>
      <c r="K91" s="40">
        <f>IF(C91=0,0,SUM(J91:J$119)/C91)</f>
        <v>3.6600231388126372</v>
      </c>
    </row>
    <row r="92" spans="1:11">
      <c r="A92" s="60">
        <v>87</v>
      </c>
      <c r="C92" s="22">
        <v>35029.17</v>
      </c>
      <c r="D92" s="28">
        <f t="shared" si="6"/>
        <v>3754.619999999999</v>
      </c>
      <c r="E92" s="31">
        <f>SUMPRODUCT(D92:D$119*$A92:$A$119)/C92+0.5-$A92</f>
        <v>5.6604423253493508</v>
      </c>
      <c r="F92" s="33">
        <f t="shared" si="7"/>
        <v>0.10718552566332572</v>
      </c>
      <c r="G92" s="32"/>
      <c r="H92" s="40">
        <f>'HRQOL scores'!F$15</f>
        <v>0.60373201436204982</v>
      </c>
      <c r="I92" s="37">
        <f t="shared" si="8"/>
        <v>33151.86</v>
      </c>
      <c r="J92" s="37">
        <f t="shared" si="9"/>
        <v>20014.839217648667</v>
      </c>
      <c r="K92" s="40">
        <f>IF(C92=0,0,SUM(J92:J$119)/C92)</f>
        <v>3.417390247263381</v>
      </c>
    </row>
    <row r="93" spans="1:11">
      <c r="A93" s="60">
        <v>88</v>
      </c>
      <c r="C93" s="22">
        <v>31274.55</v>
      </c>
      <c r="D93" s="28">
        <f t="shared" si="6"/>
        <v>3696.489999999998</v>
      </c>
      <c r="E93" s="31">
        <f>SUMPRODUCT(D93:D$119*$A93:$A$119)/C93+0.5-$A93</f>
        <v>5.2799716219692243</v>
      </c>
      <c r="F93" s="33">
        <f t="shared" si="7"/>
        <v>0.11819482614458075</v>
      </c>
      <c r="G93" s="32"/>
      <c r="H93" s="40">
        <f>'HRQOL scores'!F$15</f>
        <v>0.60373201436204982</v>
      </c>
      <c r="I93" s="37">
        <f t="shared" si="8"/>
        <v>29426.305</v>
      </c>
      <c r="J93" s="37">
        <f t="shared" si="9"/>
        <v>17765.602392882058</v>
      </c>
      <c r="K93" s="40">
        <f>IF(C93=0,0,SUM(J93:J$119)/C93)</f>
        <v>3.1876879031059544</v>
      </c>
    </row>
    <row r="94" spans="1:11">
      <c r="A94" s="60">
        <v>89</v>
      </c>
      <c r="C94" s="22">
        <v>27578.06</v>
      </c>
      <c r="D94" s="28">
        <f t="shared" si="6"/>
        <v>3589.8199999999997</v>
      </c>
      <c r="E94" s="31">
        <f>SUMPRODUCT(D94:D$119*$A94:$A$119)/C94+0.5-$A94</f>
        <v>4.9206663372933832</v>
      </c>
      <c r="F94" s="33">
        <f t="shared" si="7"/>
        <v>0.13016941728315914</v>
      </c>
      <c r="G94" s="32"/>
      <c r="H94" s="40">
        <f>'HRQOL scores'!F$15</f>
        <v>0.60373201436204982</v>
      </c>
      <c r="I94" s="37">
        <f t="shared" si="8"/>
        <v>25783.15</v>
      </c>
      <c r="J94" s="37">
        <f t="shared" si="9"/>
        <v>15566.113086098885</v>
      </c>
      <c r="K94" s="40">
        <f>IF(C94=0,0,SUM(J94:J$119)/C94)</f>
        <v>2.970763799817691</v>
      </c>
    </row>
    <row r="95" spans="1:11">
      <c r="A95" s="60">
        <v>90</v>
      </c>
      <c r="B95" s="66" t="s">
        <v>31</v>
      </c>
      <c r="C95" s="22">
        <v>23988.240000000002</v>
      </c>
      <c r="D95" s="28">
        <f t="shared" si="6"/>
        <v>3434.1800000000003</v>
      </c>
      <c r="E95" s="31">
        <f>SUMPRODUCT(D95:D$119*$A95:$A$119)/C95+0.5-$A95</f>
        <v>4.5822153475977245</v>
      </c>
      <c r="F95" s="33">
        <f t="shared" si="7"/>
        <v>0.14316098221461851</v>
      </c>
      <c r="G95" s="32"/>
      <c r="H95" s="40">
        <f>'HRQOL scores'!F$15</f>
        <v>0.60373201436204982</v>
      </c>
      <c r="I95" s="37">
        <f t="shared" si="8"/>
        <v>22271.15</v>
      </c>
      <c r="J95" s="37">
        <f t="shared" si="9"/>
        <v>13445.806251659367</v>
      </c>
      <c r="K95" s="40">
        <f>IF(C95=0,0,SUM(J95:J$119)/C95)</f>
        <v>2.7664301020458941</v>
      </c>
    </row>
    <row r="96" spans="1:11">
      <c r="A96" s="60">
        <v>91</v>
      </c>
      <c r="B96" s="66" t="s">
        <v>32</v>
      </c>
      <c r="C96" s="22">
        <v>20554.060000000001</v>
      </c>
      <c r="D96" s="28">
        <f t="shared" si="6"/>
        <v>3231.3900000000031</v>
      </c>
      <c r="E96" s="31">
        <f>SUMPRODUCT(D96:D$119*$A96:$A$119)/C96+0.5-$A96</f>
        <v>4.2642734082637901</v>
      </c>
      <c r="F96" s="33">
        <f t="shared" si="7"/>
        <v>0.15721419515171225</v>
      </c>
      <c r="G96" s="32"/>
      <c r="H96" s="40">
        <f>'HRQOL scores'!F$15</f>
        <v>0.60373201436204982</v>
      </c>
      <c r="I96" s="37">
        <f t="shared" si="8"/>
        <v>18938.364999999998</v>
      </c>
      <c r="J96" s="37">
        <f t="shared" si="9"/>
        <v>11433.69725017374</v>
      </c>
      <c r="K96" s="40">
        <f>IF(C96=0,0,SUM(J96:J$119)/C96)</f>
        <v>2.5744783745616204</v>
      </c>
    </row>
    <row r="97" spans="1:11">
      <c r="A97" s="60">
        <v>92</v>
      </c>
      <c r="B97" s="66" t="s">
        <v>19</v>
      </c>
      <c r="C97" s="22">
        <v>17322.669999999998</v>
      </c>
      <c r="D97" s="28">
        <f t="shared" si="6"/>
        <v>2985.8999999999978</v>
      </c>
      <c r="E97" s="31">
        <f>SUMPRODUCT(D97:D$119*$A97:$A$119)/C97+0.5-$A97</f>
        <v>3.9664651286354058</v>
      </c>
      <c r="F97" s="33">
        <f t="shared" si="7"/>
        <v>0.17236950193012959</v>
      </c>
      <c r="G97" s="32"/>
      <c r="H97" s="40">
        <f>'HRQOL scores'!F$15</f>
        <v>0.60373201436204982</v>
      </c>
      <c r="I97" s="37">
        <f t="shared" si="8"/>
        <v>15829.72</v>
      </c>
      <c r="J97" s="37">
        <f t="shared" si="9"/>
        <v>9556.9087423872261</v>
      </c>
      <c r="K97" s="40">
        <f>IF(C97=0,0,SUM(J97:J$119)/C97)</f>
        <v>2.3946819820078709</v>
      </c>
    </row>
    <row r="98" spans="1:11">
      <c r="A98" s="60">
        <v>93</v>
      </c>
      <c r="B98" s="72" t="s">
        <v>33</v>
      </c>
      <c r="C98" s="22">
        <v>14336.77</v>
      </c>
      <c r="D98" s="28">
        <f t="shared" si="6"/>
        <v>2704.76</v>
      </c>
      <c r="E98" s="31">
        <f>SUMPRODUCT(D98:D$119*$A98:$A$119)/C98+0.5-$A98</f>
        <v>3.688421205742884</v>
      </c>
      <c r="F98" s="33">
        <f t="shared" si="7"/>
        <v>0.18865895177226114</v>
      </c>
      <c r="G98" s="32"/>
      <c r="H98" s="40">
        <f>'HRQOL scores'!F$15</f>
        <v>0.60373201436204982</v>
      </c>
      <c r="I98" s="37">
        <f t="shared" si="8"/>
        <v>12984.39</v>
      </c>
      <c r="J98" s="37">
        <f t="shared" si="9"/>
        <v>7839.0919299624557</v>
      </c>
      <c r="K98" s="40">
        <f>IF(C98=0,0,SUM(J98:J$119)/C98)</f>
        <v>2.226817964358851</v>
      </c>
    </row>
    <row r="99" spans="1:11">
      <c r="A99" s="60">
        <v>94</v>
      </c>
      <c r="B99" s="72" t="s">
        <v>34</v>
      </c>
      <c r="C99" s="22">
        <v>11632.01</v>
      </c>
      <c r="D99" s="28">
        <f t="shared" si="6"/>
        <v>2397.4089999999997</v>
      </c>
      <c r="E99" s="31">
        <f>SUMPRODUCT(D99:D$119*$A99:$A$119)/C99+0.5-$A99</f>
        <v>3.4298162131788388</v>
      </c>
      <c r="F99" s="33">
        <f t="shared" si="7"/>
        <v>0.20610444798448416</v>
      </c>
      <c r="G99" s="32"/>
      <c r="H99" s="40">
        <f>'HRQOL scores'!F$15</f>
        <v>0.60373201436204982</v>
      </c>
      <c r="I99" s="37">
        <f t="shared" si="8"/>
        <v>10433.3055</v>
      </c>
      <c r="J99" s="37">
        <f t="shared" si="9"/>
        <v>6298.9205459696532</v>
      </c>
      <c r="K99" s="40">
        <f>IF(C99=0,0,SUM(J99:J$119)/C99)</f>
        <v>2.0706898512740786</v>
      </c>
    </row>
    <row r="100" spans="1:11">
      <c r="A100" s="60">
        <v>95</v>
      </c>
      <c r="B100" s="72" t="s">
        <v>2</v>
      </c>
      <c r="C100" s="22">
        <v>9234.6010000000006</v>
      </c>
      <c r="D100" s="28">
        <f t="shared" si="6"/>
        <v>2075.1640000000007</v>
      </c>
      <c r="E100" s="31">
        <f>SUMPRODUCT(D100:D$119*$A100:$A$119)/C100+0.5-$A100</f>
        <v>3.1904303163567818</v>
      </c>
      <c r="F100" s="33">
        <f t="shared" si="7"/>
        <v>0.22471615178609239</v>
      </c>
      <c r="G100" s="32"/>
      <c r="H100" s="40">
        <f>'HRQOL scores'!F$15</f>
        <v>0.60373201436204982</v>
      </c>
      <c r="I100" s="37">
        <f t="shared" si="8"/>
        <v>8197.0190000000002</v>
      </c>
      <c r="J100" s="37">
        <f t="shared" si="9"/>
        <v>4948.8027926339955</v>
      </c>
      <c r="K100" s="40">
        <f>IF(C100=0,0,SUM(J100:J$119)/C100)</f>
        <v>1.9261649215758139</v>
      </c>
    </row>
    <row r="101" spans="1:11">
      <c r="A101" s="60">
        <v>96</v>
      </c>
      <c r="B101" s="72" t="s">
        <v>48</v>
      </c>
      <c r="C101" s="22">
        <v>7159.4369999999999</v>
      </c>
      <c r="D101" s="28">
        <f t="shared" si="6"/>
        <v>1750.4189999999999</v>
      </c>
      <c r="E101" s="31">
        <f>SUMPRODUCT(D101:D$119*$A101:$A$119)/C101+0.5-$A101</f>
        <v>2.9702519890682169</v>
      </c>
      <c r="F101" s="33">
        <f t="shared" si="7"/>
        <v>0.24449115202773625</v>
      </c>
      <c r="G101" s="32"/>
      <c r="H101" s="40">
        <f>'HRQOL scores'!F$15</f>
        <v>0.60373201436204982</v>
      </c>
      <c r="I101" s="37">
        <f t="shared" ref="I101:I119" si="10">(D101*0.5+C102)</f>
        <v>6284.2275</v>
      </c>
      <c r="J101" s="37">
        <f t="shared" ref="J101:J119" si="11">I101*H101</f>
        <v>3793.9893272843883</v>
      </c>
      <c r="K101" s="40">
        <f>IF(C101=0,0,SUM(J101:J$119)/C101)</f>
        <v>1.793236216523024</v>
      </c>
    </row>
    <row r="102" spans="1:11">
      <c r="A102" s="60">
        <v>97</v>
      </c>
      <c r="C102" s="22">
        <v>5409.018</v>
      </c>
      <c r="D102" s="28">
        <f t="shared" si="6"/>
        <v>1435.6100000000001</v>
      </c>
      <c r="E102" s="31">
        <f>SUMPRODUCT(D102:D$119*$A102:$A$119)/C102+0.5-$A102</f>
        <v>2.7696532882416989</v>
      </c>
      <c r="F102" s="33">
        <f t="shared" si="7"/>
        <v>0.26541046822177339</v>
      </c>
      <c r="G102" s="32"/>
      <c r="H102" s="40">
        <f>'HRQOL scores'!F$15</f>
        <v>0.60373201436204982</v>
      </c>
      <c r="I102" s="37">
        <f t="shared" si="10"/>
        <v>4691.2129999999997</v>
      </c>
      <c r="J102" s="37">
        <f t="shared" si="11"/>
        <v>2832.2354742914345</v>
      </c>
      <c r="K102" s="40">
        <f>IF(C102=0,0,SUM(J102:J$119)/C102)</f>
        <v>1.6721283587946207</v>
      </c>
    </row>
    <row r="103" spans="1:11">
      <c r="A103" s="60">
        <v>98</v>
      </c>
      <c r="C103" s="22">
        <v>3973.4079999999999</v>
      </c>
      <c r="D103" s="28">
        <f t="shared" si="6"/>
        <v>1142.1109999999999</v>
      </c>
      <c r="E103" s="31">
        <f>SUMPRODUCT(D103:D$119*$A103:$A$119)/C103+0.5-$A103</f>
        <v>2.5896891257727077</v>
      </c>
      <c r="F103" s="33">
        <f t="shared" si="7"/>
        <v>0.28743864209263181</v>
      </c>
      <c r="G103" s="32"/>
      <c r="H103" s="40">
        <f>'HRQOL scores'!F$15</f>
        <v>0.60373201436204982</v>
      </c>
      <c r="I103" s="37">
        <f t="shared" si="10"/>
        <v>3402.3525</v>
      </c>
      <c r="J103" s="37">
        <f t="shared" si="11"/>
        <v>2054.1091283947562</v>
      </c>
      <c r="K103" s="40">
        <f>IF(C103=0,0,SUM(J103:J$119)/C103)</f>
        <v>1.5634782324742706</v>
      </c>
    </row>
    <row r="104" spans="1:11">
      <c r="A104" s="60">
        <v>99</v>
      </c>
      <c r="B104" s="28">
        <v>2613</v>
      </c>
      <c r="C104" s="22">
        <v>2831.297</v>
      </c>
      <c r="D104" s="28">
        <f t="shared" si="6"/>
        <v>869.00122234978949</v>
      </c>
      <c r="E104" s="31">
        <f>SUMPRODUCT(D104:D$119*$A104:$A$119)/C104+0.5-$A104</f>
        <v>2.4326444699578786</v>
      </c>
      <c r="F104" s="33">
        <f t="shared" si="7"/>
        <v>0.30692690394182931</v>
      </c>
      <c r="G104" s="32"/>
      <c r="H104" s="40">
        <f>'HRQOL scores'!F$15</f>
        <v>0.60373201436204982</v>
      </c>
      <c r="I104" s="37">
        <f t="shared" si="10"/>
        <v>2396.7963888251052</v>
      </c>
      <c r="J104" s="37">
        <f t="shared" si="11"/>
        <v>1447.0227118410676</v>
      </c>
      <c r="K104" s="40">
        <f>IF(C104=0,0,SUM(J104:J$119)/C104)</f>
        <v>1.4686653460743855</v>
      </c>
    </row>
    <row r="105" spans="1:11" ht="14.25">
      <c r="A105" s="60">
        <v>100</v>
      </c>
      <c r="B105" s="28">
        <v>1811</v>
      </c>
      <c r="C105" s="23">
        <f t="shared" ref="C105:C119" si="12">C104*IF(B105=0,0,(B105/B104))</f>
        <v>1962.2957776502105</v>
      </c>
      <c r="D105" s="28">
        <f t="shared" si="6"/>
        <v>638.20663337160363</v>
      </c>
      <c r="E105" s="31">
        <f>SUMPRODUCT(D105:D$119*$A105:$A$119)/C105+0.5-$A105</f>
        <v>2.2885146327995614</v>
      </c>
      <c r="F105" s="33">
        <f t="shared" si="7"/>
        <v>0.32523467697404751</v>
      </c>
      <c r="G105" s="32"/>
      <c r="H105" s="40">
        <f>'HRQOL scores'!F$15</f>
        <v>0.60373201436204982</v>
      </c>
      <c r="I105" s="37">
        <f t="shared" si="10"/>
        <v>1643.1924609644088</v>
      </c>
      <c r="J105" s="37">
        <f t="shared" si="11"/>
        <v>992.04789444257642</v>
      </c>
      <c r="K105" s="40">
        <f>IF(C105=0,0,SUM(J105:J$119)/C105)</f>
        <v>1.3816495491571044</v>
      </c>
    </row>
    <row r="106" spans="1:11" ht="14.25">
      <c r="A106" s="60">
        <v>101</v>
      </c>
      <c r="B106" s="28">
        <v>1222</v>
      </c>
      <c r="C106" s="23">
        <f t="shared" si="12"/>
        <v>1324.0891442786069</v>
      </c>
      <c r="D106" s="28">
        <f t="shared" si="6"/>
        <v>456.17146460007655</v>
      </c>
      <c r="E106" s="31">
        <f>SUMPRODUCT(D106:D$119*$A106:$A$119)/C106+0.5-$A106</f>
        <v>2.150572831423915</v>
      </c>
      <c r="F106" s="33">
        <f t="shared" si="7"/>
        <v>0.34451718494271688</v>
      </c>
      <c r="G106" s="32"/>
      <c r="H106" s="40">
        <f>'HRQOL scores'!F$15</f>
        <v>0.60373201436204982</v>
      </c>
      <c r="I106" s="37">
        <f t="shared" si="10"/>
        <v>1096.0034119785687</v>
      </c>
      <c r="J106" s="37">
        <f t="shared" si="11"/>
        <v>661.69234766150089</v>
      </c>
      <c r="K106" s="40">
        <f>IF(C106=0,0,SUM(J106:J$119)/C106)</f>
        <v>1.2983696675478453</v>
      </c>
    </row>
    <row r="107" spans="1:11" ht="14.25">
      <c r="A107" s="60">
        <v>102</v>
      </c>
      <c r="B107" s="28">
        <v>801</v>
      </c>
      <c r="C107" s="23">
        <f t="shared" si="12"/>
        <v>867.91767967853036</v>
      </c>
      <c r="D107" s="28">
        <f t="shared" si="6"/>
        <v>317.47800267891307</v>
      </c>
      <c r="E107" s="31">
        <f>SUMPRODUCT(D107:D$119*$A107:$A$119)/C107+0.5-$A107</f>
        <v>2.0181023720349742</v>
      </c>
      <c r="F107" s="33">
        <f t="shared" si="7"/>
        <v>0.36579275905118597</v>
      </c>
      <c r="G107" s="32"/>
      <c r="H107" s="40">
        <f>'HRQOL scores'!F$15</f>
        <v>0.60373201436204982</v>
      </c>
      <c r="I107" s="37">
        <f t="shared" si="10"/>
        <v>709.17867833907383</v>
      </c>
      <c r="J107" s="37">
        <f t="shared" si="11"/>
        <v>428.15387201626521</v>
      </c>
      <c r="K107" s="40">
        <f>IF(C107=0,0,SUM(J107:J$119)/C107)</f>
        <v>1.2183930102574951</v>
      </c>
    </row>
    <row r="108" spans="1:11" ht="14.25">
      <c r="A108" s="60">
        <v>103</v>
      </c>
      <c r="B108" s="28">
        <v>508</v>
      </c>
      <c r="C108" s="23">
        <f t="shared" si="12"/>
        <v>550.43967699961729</v>
      </c>
      <c r="D108" s="28">
        <f t="shared" si="6"/>
        <v>213.45790623804055</v>
      </c>
      <c r="E108" s="31">
        <f>SUMPRODUCT(D108:D$119*$A108:$A$119)/C108+0.5-$A108</f>
        <v>1.8937007874015563</v>
      </c>
      <c r="F108" s="33">
        <f t="shared" si="7"/>
        <v>0.38779527559055116</v>
      </c>
      <c r="G108" s="32"/>
      <c r="H108" s="40">
        <f>'HRQOL scores'!F$15</f>
        <v>0.60373201436204982</v>
      </c>
      <c r="I108" s="37">
        <f t="shared" si="10"/>
        <v>443.71072388059702</v>
      </c>
      <c r="J108" s="37">
        <f t="shared" si="11"/>
        <v>267.88236912247612</v>
      </c>
      <c r="K108" s="40">
        <f>IF(C108=0,0,SUM(J108:J$119)/C108)</f>
        <v>1.1432877909769525</v>
      </c>
    </row>
    <row r="109" spans="1:11" ht="14.25">
      <c r="A109" s="60">
        <v>104</v>
      </c>
      <c r="B109" s="28">
        <v>311</v>
      </c>
      <c r="C109" s="23">
        <f t="shared" si="12"/>
        <v>336.98177076157674</v>
      </c>
      <c r="D109" s="28">
        <f t="shared" si="6"/>
        <v>137.60991924990435</v>
      </c>
      <c r="E109" s="31">
        <f>SUMPRODUCT(D109:D$119*$A109:$A$119)/C109+0.5-$A109</f>
        <v>1.7765273311897118</v>
      </c>
      <c r="F109" s="33">
        <f t="shared" si="7"/>
        <v>0.40836012861736343</v>
      </c>
      <c r="G109" s="32"/>
      <c r="H109" s="40">
        <f>'HRQOL scores'!F$15</f>
        <v>0.60373201436204982</v>
      </c>
      <c r="I109" s="37">
        <f t="shared" si="10"/>
        <v>268.17681113662456</v>
      </c>
      <c r="J109" s="37">
        <f t="shared" si="11"/>
        <v>161.90692639270534</v>
      </c>
      <c r="K109" s="40">
        <f>IF(C109=0,0,SUM(J109:J$119)/C109)</f>
        <v>1.0725464242284004</v>
      </c>
    </row>
    <row r="110" spans="1:11" ht="14.25">
      <c r="A110" s="60">
        <v>105</v>
      </c>
      <c r="B110" s="28">
        <v>184</v>
      </c>
      <c r="C110" s="23">
        <f t="shared" si="12"/>
        <v>199.37185151167239</v>
      </c>
      <c r="D110" s="28">
        <f t="shared" si="6"/>
        <v>86.683413700727129</v>
      </c>
      <c r="E110" s="31">
        <f>SUMPRODUCT(D110:D$119*$A110:$A$119)/C110+0.5-$A110</f>
        <v>1.6576086956521578</v>
      </c>
      <c r="F110" s="33">
        <f t="shared" si="7"/>
        <v>0.43478260869565222</v>
      </c>
      <c r="G110" s="32"/>
      <c r="H110" s="40">
        <f>'HRQOL scores'!F$15</f>
        <v>0.60373201436204982</v>
      </c>
      <c r="I110" s="37">
        <f t="shared" si="10"/>
        <v>156.03014466130884</v>
      </c>
      <c r="J110" s="37">
        <f t="shared" si="11"/>
        <v>94.200393537574016</v>
      </c>
      <c r="K110" s="40">
        <f>IF(C110=0,0,SUM(J110:J$119)/C110)</f>
        <v>1.0007514368501371</v>
      </c>
    </row>
    <row r="111" spans="1:11" ht="14.25">
      <c r="A111" s="60">
        <v>106</v>
      </c>
      <c r="B111" s="28">
        <v>104</v>
      </c>
      <c r="C111" s="23">
        <f t="shared" si="12"/>
        <v>112.68843781094526</v>
      </c>
      <c r="D111" s="28">
        <f t="shared" si="6"/>
        <v>52.010048220436275</v>
      </c>
      <c r="E111" s="31">
        <f>SUMPRODUCT(D111:D$119*$A111:$A$119)/C111+0.5-$A111</f>
        <v>1.5480769230769198</v>
      </c>
      <c r="F111" s="33">
        <f t="shared" si="7"/>
        <v>0.46153846153846156</v>
      </c>
      <c r="G111" s="32"/>
      <c r="H111" s="40">
        <f>'HRQOL scores'!F$15</f>
        <v>0.60373201436204982</v>
      </c>
      <c r="I111" s="37">
        <f t="shared" si="10"/>
        <v>86.683413700727129</v>
      </c>
      <c r="J111" s="37">
        <f t="shared" si="11"/>
        <v>52.333551965318897</v>
      </c>
      <c r="K111" s="40">
        <f>IF(C111=0,0,SUM(J111:J$119)/C111)</f>
        <v>0.93462359915663484</v>
      </c>
    </row>
    <row r="112" spans="1:11" ht="14.25">
      <c r="A112" s="60">
        <v>107</v>
      </c>
      <c r="B112" s="28">
        <v>56</v>
      </c>
      <c r="C112" s="23">
        <f t="shared" si="12"/>
        <v>60.678389590508985</v>
      </c>
      <c r="D112" s="28">
        <f t="shared" si="6"/>
        <v>29.2556521239954</v>
      </c>
      <c r="E112" s="31">
        <f>SUMPRODUCT(D112:D$119*$A112:$A$119)/C112+0.5-$A112</f>
        <v>1.4464285714285694</v>
      </c>
      <c r="F112" s="33">
        <f t="shared" si="7"/>
        <v>0.4821428571428571</v>
      </c>
      <c r="G112" s="32"/>
      <c r="H112" s="40">
        <f>'HRQOL scores'!F$15</f>
        <v>0.60373201436204982</v>
      </c>
      <c r="I112" s="37">
        <f t="shared" si="10"/>
        <v>46.050563528511283</v>
      </c>
      <c r="J112" s="37">
        <f t="shared" si="11"/>
        <v>27.802199481575663</v>
      </c>
      <c r="K112" s="40">
        <f>IF(C112=0,0,SUM(J112:J$119)/C112)</f>
        <v>0.87325523505939362</v>
      </c>
    </row>
    <row r="113" spans="1:11" ht="14.25">
      <c r="A113" s="60">
        <v>108</v>
      </c>
      <c r="B113" s="28">
        <v>29</v>
      </c>
      <c r="C113" s="23">
        <f t="shared" si="12"/>
        <v>31.422737466513585</v>
      </c>
      <c r="D113" s="28">
        <f t="shared" si="6"/>
        <v>16.253140068886339</v>
      </c>
      <c r="E113" s="31">
        <f>SUMPRODUCT(D113:D$119*$A113:$A$119)/C113+0.5-$A113</f>
        <v>1.3275862068965552</v>
      </c>
      <c r="F113" s="33">
        <f t="shared" si="7"/>
        <v>0.51724137931034486</v>
      </c>
      <c r="G113" s="32"/>
      <c r="H113" s="40">
        <f>'HRQOL scores'!F$15</f>
        <v>0.60373201436204982</v>
      </c>
      <c r="I113" s="37">
        <f t="shared" si="10"/>
        <v>23.296167432070419</v>
      </c>
      <c r="J113" s="37">
        <f t="shared" si="11"/>
        <v>14.064642090679456</v>
      </c>
      <c r="K113" s="40">
        <f>IF(C113=0,0,SUM(J113:J$119)/C113)</f>
        <v>0.80150629492892822</v>
      </c>
    </row>
    <row r="114" spans="1:11" ht="14.25">
      <c r="A114" s="60">
        <v>109</v>
      </c>
      <c r="B114" s="28">
        <v>14</v>
      </c>
      <c r="C114" s="23">
        <f t="shared" si="12"/>
        <v>15.169597397627248</v>
      </c>
      <c r="D114" s="28">
        <f t="shared" si="6"/>
        <v>8.6683413700727137</v>
      </c>
      <c r="E114" s="31">
        <f>SUMPRODUCT(D114:D$119*$A114:$A$119)/C114+0.5-$A114</f>
        <v>1.2142857142857224</v>
      </c>
      <c r="F114" s="33">
        <f t="shared" si="7"/>
        <v>0.57142857142857151</v>
      </c>
      <c r="G114" s="32"/>
      <c r="H114" s="40">
        <f>'HRQOL scores'!F$15</f>
        <v>0.60373201436204982</v>
      </c>
      <c r="I114" s="37">
        <f t="shared" si="10"/>
        <v>10.835426712590891</v>
      </c>
      <c r="J114" s="37">
        <f t="shared" si="11"/>
        <v>6.5416939956648621</v>
      </c>
      <c r="K114" s="40">
        <f>IF(C114=0,0,SUM(J114:J$119)/C114)</f>
        <v>0.7331031602967748</v>
      </c>
    </row>
    <row r="115" spans="1:11" ht="14.25">
      <c r="A115" s="60">
        <v>110</v>
      </c>
      <c r="B115" s="28">
        <v>6</v>
      </c>
      <c r="C115" s="23">
        <f t="shared" si="12"/>
        <v>6.5012560275545344</v>
      </c>
      <c r="D115" s="28">
        <f t="shared" si="6"/>
        <v>3.2506280137772672</v>
      </c>
      <c r="E115" s="31">
        <f>SUMPRODUCT(D115:D$119*$A115:$A$119)/C115+0.5-$A115</f>
        <v>1.1666666666666572</v>
      </c>
      <c r="F115" s="33">
        <f t="shared" si="7"/>
        <v>0.5</v>
      </c>
      <c r="G115" s="32"/>
      <c r="H115" s="40">
        <f>'HRQOL scores'!F$15</f>
        <v>0.60373201436204982</v>
      </c>
      <c r="I115" s="37">
        <f t="shared" si="10"/>
        <v>4.8759420206659012</v>
      </c>
      <c r="J115" s="37">
        <f t="shared" si="11"/>
        <v>2.943762298049188</v>
      </c>
      <c r="K115" s="40">
        <f>IF(C115=0,0,SUM(J115:J$119)/C115)</f>
        <v>0.70435401675572484</v>
      </c>
    </row>
    <row r="116" spans="1:11" ht="14.25">
      <c r="A116" s="60">
        <v>111</v>
      </c>
      <c r="B116" s="28">
        <v>3</v>
      </c>
      <c r="C116" s="23">
        <f t="shared" si="12"/>
        <v>3.2506280137772672</v>
      </c>
      <c r="D116" s="28">
        <f t="shared" si="6"/>
        <v>2.1670853425181784</v>
      </c>
      <c r="E116" s="31">
        <f>IF($C116=0,0,SUMPRODUCT(D116:D$119*$A116:$A$119)/C116+0.5-$A116)</f>
        <v>0.83333333333335702</v>
      </c>
      <c r="F116" s="33">
        <f>IF(D116=0,0,D116/C116)</f>
        <v>0.66666666666666674</v>
      </c>
      <c r="G116" s="32"/>
      <c r="H116" s="40">
        <f>'HRQOL scores'!F$15</f>
        <v>0.60373201436204982</v>
      </c>
      <c r="I116" s="37">
        <f t="shared" si="10"/>
        <v>2.1670853425181784</v>
      </c>
      <c r="J116" s="37">
        <f t="shared" si="11"/>
        <v>1.3083387991329725</v>
      </c>
      <c r="K116" s="40">
        <f>IF(C116=0,0,SUM(J116:J$119)/C116)</f>
        <v>0.5031100119683749</v>
      </c>
    </row>
    <row r="117" spans="1:11" ht="14.25">
      <c r="A117" s="60">
        <v>112</v>
      </c>
      <c r="B117" s="28">
        <v>1</v>
      </c>
      <c r="C117" s="23">
        <f t="shared" si="12"/>
        <v>1.083542671259089</v>
      </c>
      <c r="D117" s="28">
        <f t="shared" si="6"/>
        <v>1.083542671259089</v>
      </c>
      <c r="E117" s="31">
        <f>IF($C117=0,0,SUMPRODUCT(D117:D$119*$A117:$A$119)/C117+0.5-$A117)</f>
        <v>0.5</v>
      </c>
      <c r="F117" s="33">
        <f>IF(D117=0,0,D117/C117)</f>
        <v>1</v>
      </c>
      <c r="G117" s="32"/>
      <c r="H117" s="40">
        <f>'HRQOL scores'!F$15</f>
        <v>0.60373201436204982</v>
      </c>
      <c r="I117" s="37">
        <f t="shared" si="10"/>
        <v>0.54177133562954449</v>
      </c>
      <c r="J117" s="37">
        <f t="shared" si="11"/>
        <v>0.32708469978324306</v>
      </c>
      <c r="K117" s="40">
        <f>IF(C117=0,0,SUM(J117:J$119)/C117)</f>
        <v>0.30186600718102491</v>
      </c>
    </row>
    <row r="118" spans="1:11" ht="14.25">
      <c r="A118" s="60">
        <v>113</v>
      </c>
      <c r="B118" s="28">
        <v>0</v>
      </c>
      <c r="C118" s="23">
        <f t="shared" si="12"/>
        <v>0</v>
      </c>
      <c r="D118" s="28">
        <f t="shared" si="6"/>
        <v>0</v>
      </c>
      <c r="E118" s="31">
        <f>IF($C118=0,0,SUMPRODUCT(D118:D$119*$A118:$A$119)/C118+0.5-$A118)</f>
        <v>0</v>
      </c>
      <c r="F118" s="33">
        <f>IF(D118=0,0,D118/C118)</f>
        <v>0</v>
      </c>
      <c r="G118" s="32"/>
      <c r="H118" s="40">
        <f>'HRQOL scores'!F$15</f>
        <v>0.60373201436204982</v>
      </c>
      <c r="I118" s="37">
        <f t="shared" si="10"/>
        <v>0</v>
      </c>
      <c r="J118" s="37">
        <f t="shared" si="11"/>
        <v>0</v>
      </c>
      <c r="K118" s="40">
        <f>IF(C118=0,0,SUM(J118:J$119)/C118)</f>
        <v>0</v>
      </c>
    </row>
    <row r="119" spans="1:11" ht="14.25">
      <c r="A119" s="60">
        <v>114</v>
      </c>
      <c r="B119" s="28">
        <v>0</v>
      </c>
      <c r="C119" s="23">
        <f t="shared" si="12"/>
        <v>0</v>
      </c>
      <c r="D119" s="28">
        <f t="shared" si="6"/>
        <v>0</v>
      </c>
      <c r="E119" s="31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scores'!F$15</f>
        <v>0.60373201436204982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</row>
    <row r="121" spans="1:11">
      <c r="E121" s="31">
        <f xml:space="preserve"> AVERAGE(E5:E119)</f>
        <v>30.755419685135855</v>
      </c>
    </row>
    <row r="123" spans="1:11">
      <c r="B123" s="62"/>
    </row>
    <row r="124" spans="1:11">
      <c r="A124" s="61"/>
      <c r="B124" s="62"/>
    </row>
  </sheetData>
  <pageMargins left="0.17" right="0.18" top="1" bottom="1" header="0.5" footer="0.5"/>
  <pageSetup orientation="portrait" horizontalDpi="4294967292" verticalDpi="429496729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4"/>
  <sheetViews>
    <sheetView workbookViewId="0"/>
  </sheetViews>
  <sheetFormatPr defaultColWidth="8.85546875" defaultRowHeight="12.75"/>
  <cols>
    <col min="1" max="1" width="9.140625" style="59" customWidth="1"/>
    <col min="2" max="2" width="6.7109375" style="59" customWidth="1"/>
    <col min="3" max="3" width="9.85546875" style="59" customWidth="1"/>
    <col min="4" max="5" width="9.140625" style="59" customWidth="1"/>
    <col min="6" max="6" width="9.140625" style="8" customWidth="1"/>
    <col min="7" max="7" width="5.85546875" style="59" customWidth="1"/>
    <col min="8" max="8" width="12.28515625" style="59" customWidth="1"/>
    <col min="9" max="9" width="8.85546875" style="59"/>
    <col min="10" max="10" width="9.140625" style="59" customWidth="1"/>
    <col min="11" max="11" width="13" style="67" customWidth="1"/>
    <col min="12" max="56" width="8.42578125" style="59" customWidth="1"/>
    <col min="57" max="58" width="12.140625" style="59" customWidth="1"/>
    <col min="59" max="59" width="9.140625" style="59" customWidth="1"/>
    <col min="60" max="60" width="10" style="59" customWidth="1"/>
    <col min="61" max="61" width="8.42578125" style="59" customWidth="1"/>
    <col min="62" max="63" width="12.140625" style="59" customWidth="1"/>
    <col min="64" max="64" width="9.140625" style="59" customWidth="1"/>
    <col min="65" max="65" width="10" style="59" customWidth="1"/>
    <col min="66" max="66" width="8.42578125" style="59" customWidth="1"/>
    <col min="67" max="68" width="12.140625" style="59" customWidth="1"/>
    <col min="69" max="69" width="9.140625" style="59" customWidth="1"/>
    <col min="70" max="70" width="10" style="59" customWidth="1"/>
    <col min="71" max="71" width="8.42578125" style="59" customWidth="1"/>
    <col min="72" max="73" width="12.140625" style="59" customWidth="1"/>
    <col min="74" max="74" width="9.140625" style="59" customWidth="1"/>
    <col min="75" max="75" width="10" style="59" customWidth="1"/>
    <col min="76" max="76" width="8.42578125" style="59" customWidth="1"/>
    <col min="77" max="78" width="12.140625" style="59" customWidth="1"/>
    <col min="79" max="79" width="9.140625" style="59" customWidth="1"/>
    <col min="80" max="80" width="10" style="59" customWidth="1"/>
    <col min="81" max="81" width="8.42578125" style="59" customWidth="1"/>
    <col min="82" max="83" width="12.140625" style="59" customWidth="1"/>
    <col min="84" max="84" width="9.140625" style="59" customWidth="1"/>
    <col min="85" max="85" width="10" style="59" customWidth="1"/>
    <col min="86" max="86" width="8.42578125" style="59" customWidth="1"/>
    <col min="87" max="88" width="12.140625" style="59" customWidth="1"/>
    <col min="89" max="89" width="9.140625" style="59" customWidth="1"/>
    <col min="90" max="90" width="10" style="59" customWidth="1"/>
    <col min="91" max="91" width="8.42578125" style="59" customWidth="1"/>
    <col min="92" max="93" width="12.140625" style="59" customWidth="1"/>
    <col min="94" max="94" width="9.140625" style="59" customWidth="1"/>
    <col min="95" max="95" width="10" style="59" customWidth="1"/>
    <col min="96" max="96" width="8.42578125" style="59" customWidth="1"/>
    <col min="97" max="98" width="12.140625" style="59" customWidth="1"/>
    <col min="99" max="99" width="9.140625" style="59" customWidth="1"/>
    <col min="100" max="100" width="10" style="59" customWidth="1"/>
    <col min="101" max="101" width="8.42578125" style="59" customWidth="1"/>
    <col min="102" max="103" width="12.140625" style="59" customWidth="1"/>
    <col min="104" max="104" width="9.140625" style="59" customWidth="1"/>
    <col min="105" max="105" width="10" style="59" customWidth="1"/>
    <col min="106" max="106" width="8.42578125" style="59" customWidth="1"/>
    <col min="107" max="108" width="12.140625" style="59" customWidth="1"/>
    <col min="109" max="109" width="9.140625" style="59" customWidth="1"/>
    <col min="110" max="110" width="10" style="59" customWidth="1"/>
    <col min="111" max="111" width="8.42578125" style="59" customWidth="1"/>
    <col min="112" max="113" width="12.140625" style="59" customWidth="1"/>
    <col min="114" max="114" width="9.140625" style="59" customWidth="1"/>
    <col min="115" max="115" width="10" style="59" customWidth="1"/>
    <col min="116" max="119" width="8.42578125" style="59" customWidth="1"/>
    <col min="120" max="120" width="9.42578125" style="59" customWidth="1"/>
    <col min="121" max="121" width="9.140625" style="59" customWidth="1"/>
    <col min="122" max="122" width="6.7109375" style="59" customWidth="1"/>
    <col min="123" max="126" width="9.140625" style="59" customWidth="1"/>
    <col min="127" max="127" width="8.85546875" style="59"/>
    <col min="128" max="128" width="12.140625" style="59" customWidth="1"/>
    <col min="129" max="129" width="2.7109375" style="59" customWidth="1"/>
    <col min="130" max="130" width="9.140625" style="59" customWidth="1"/>
    <col min="131" max="131" width="6.7109375" style="59" customWidth="1"/>
    <col min="132" max="135" width="9.140625" style="59" customWidth="1"/>
    <col min="136" max="136" width="10" style="59" customWidth="1"/>
    <col min="137" max="137" width="12.140625" style="59" customWidth="1"/>
    <col min="138" max="138" width="8.85546875" style="59"/>
    <col min="139" max="139" width="9.140625" style="59" customWidth="1"/>
    <col min="140" max="140" width="6.7109375" style="59" customWidth="1"/>
    <col min="141" max="141" width="10.7109375" style="59" customWidth="1"/>
    <col min="142" max="144" width="9.140625" style="59" customWidth="1"/>
    <col min="145" max="145" width="8.85546875" style="59"/>
    <col min="146" max="146" width="12.140625" style="59" customWidth="1"/>
    <col min="147" max="147" width="2.7109375" style="59" customWidth="1"/>
    <col min="148" max="148" width="9.140625" style="59" customWidth="1"/>
    <col min="149" max="149" width="6.7109375" style="59" customWidth="1"/>
    <col min="150" max="153" width="9.140625" style="59" customWidth="1"/>
    <col min="154" max="154" width="10" style="59" customWidth="1"/>
    <col min="155" max="155" width="12.140625" style="59" customWidth="1"/>
    <col min="156" max="156" width="8.85546875" style="59"/>
    <col min="157" max="157" width="9.140625" style="59" customWidth="1"/>
    <col min="158" max="158" width="6.7109375" style="59" customWidth="1"/>
    <col min="159" max="162" width="9.140625" style="59" customWidth="1"/>
    <col min="163" max="163" width="8.85546875" style="59"/>
    <col min="164" max="164" width="12.140625" style="59" customWidth="1"/>
    <col min="165" max="165" width="2.7109375" style="59" customWidth="1"/>
    <col min="166" max="166" width="9.140625" style="59" customWidth="1"/>
    <col min="167" max="167" width="6.7109375" style="59" customWidth="1"/>
    <col min="168" max="171" width="9.140625" style="59" customWidth="1"/>
    <col min="172" max="172" width="10" style="59" customWidth="1"/>
    <col min="173" max="173" width="12.140625" style="59" customWidth="1"/>
    <col min="174" max="16384" width="8.85546875" style="59"/>
  </cols>
  <sheetData>
    <row r="1" spans="1:11" ht="14.25">
      <c r="A1" t="s">
        <v>51</v>
      </c>
      <c r="B1" s="60"/>
      <c r="C1" s="10"/>
    </row>
    <row r="2" spans="1:11" s="66" customFormat="1" ht="14.25">
      <c r="B2" s="67"/>
      <c r="C2" s="10"/>
      <c r="F2" s="8"/>
      <c r="K2" s="67"/>
    </row>
    <row r="3" spans="1:11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59" t="s">
        <v>16</v>
      </c>
      <c r="J3" s="34"/>
      <c r="K3" s="67" t="s">
        <v>28</v>
      </c>
    </row>
    <row r="4" spans="1:11">
      <c r="A4" s="60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</row>
    <row r="5" spans="1:11">
      <c r="A5" s="60">
        <v>0</v>
      </c>
      <c r="C5" s="85">
        <v>100000</v>
      </c>
      <c r="D5" s="28">
        <f t="shared" ref="D5:D68" si="0">C5-C6</f>
        <v>512.38999999999942</v>
      </c>
      <c r="E5" s="31">
        <f>SUMPRODUCT(D5:D$119*$A5:$A$119)/C5+0.5-$A5</f>
        <v>79.95283849337919</v>
      </c>
      <c r="F5" s="33">
        <f t="shared" ref="F5:F68" si="1">D5/C5</f>
        <v>5.1238999999999946E-3</v>
      </c>
      <c r="G5" s="50"/>
      <c r="H5" s="40">
        <f>'HRQOL scores'!G$6</f>
        <v>0.91718423738923582</v>
      </c>
      <c r="I5" s="37">
        <f t="shared" ref="I5:I36" si="2">(D5*0.5+C6)</f>
        <v>99743.804999999993</v>
      </c>
      <c r="J5" s="37">
        <f t="shared" ref="J5:J36" si="3">I5*H5</f>
        <v>91483.445723225639</v>
      </c>
      <c r="K5" s="40">
        <f>SUM(J5:J$119)/C5</f>
        <v>65.990472521528204</v>
      </c>
    </row>
    <row r="6" spans="1:11">
      <c r="A6" s="60">
        <v>1</v>
      </c>
      <c r="C6" s="85">
        <v>99487.61</v>
      </c>
      <c r="D6" s="28">
        <f t="shared" si="0"/>
        <v>39.220000000001164</v>
      </c>
      <c r="E6" s="31">
        <f>SUMPRODUCT(D6:D$119*$A6:$A$119)/C6+0.5-$A6</f>
        <v>79.362043618676921</v>
      </c>
      <c r="F6" s="33">
        <f t="shared" si="1"/>
        <v>3.9421994356886412E-4</v>
      </c>
      <c r="G6" s="32"/>
      <c r="H6" s="40">
        <f>'HRQOL scores'!G$6</f>
        <v>0.91718423738923582</v>
      </c>
      <c r="I6" s="37">
        <f t="shared" si="2"/>
        <v>99468</v>
      </c>
      <c r="J6" s="37">
        <f t="shared" si="3"/>
        <v>91230.481724632511</v>
      </c>
      <c r="K6" s="40">
        <f>SUM(J6:J$119)/C6</f>
        <v>65.410796444196365</v>
      </c>
    </row>
    <row r="7" spans="1:11">
      <c r="A7" s="60">
        <v>2</v>
      </c>
      <c r="C7" s="85">
        <v>99448.39</v>
      </c>
      <c r="D7" s="28">
        <f t="shared" si="0"/>
        <v>25.30000000000291</v>
      </c>
      <c r="E7" s="31">
        <f>SUMPRODUCT(D7:D$119*$A7:$A$119)/C7+0.5-$A7</f>
        <v>78.393144869795464</v>
      </c>
      <c r="F7" s="33">
        <f t="shared" si="1"/>
        <v>2.5440331412105225E-4</v>
      </c>
      <c r="G7" s="32"/>
      <c r="H7" s="40">
        <f>'HRQOL scores'!G$6</f>
        <v>0.91718423738923582</v>
      </c>
      <c r="I7" s="37">
        <f t="shared" si="2"/>
        <v>99435.739999999991</v>
      </c>
      <c r="J7" s="37">
        <f t="shared" si="3"/>
        <v>91200.893361134324</v>
      </c>
      <c r="K7" s="40">
        <f>SUM(J7:J$119)/C7</f>
        <v>64.519227759292662</v>
      </c>
    </row>
    <row r="8" spans="1:11">
      <c r="A8" s="60">
        <v>3</v>
      </c>
      <c r="C8" s="85">
        <v>99423.09</v>
      </c>
      <c r="D8" s="28">
        <f t="shared" si="0"/>
        <v>17.819999999992433</v>
      </c>
      <c r="E8" s="31">
        <f>SUMPRODUCT(D8:D$119*$A8:$A$119)/C8+0.5-$A8</f>
        <v>77.41296618660634</v>
      </c>
      <c r="F8" s="33">
        <f t="shared" si="1"/>
        <v>1.7923401897881501E-4</v>
      </c>
      <c r="G8" s="32"/>
      <c r="H8" s="40">
        <f>'HRQOL scores'!G$6</f>
        <v>0.91718423738923582</v>
      </c>
      <c r="I8" s="37">
        <f t="shared" si="2"/>
        <v>99414.18</v>
      </c>
      <c r="J8" s="37">
        <f t="shared" si="3"/>
        <v>91181.11886897622</v>
      </c>
      <c r="K8" s="40">
        <f>SUM(J8:J$119)/C8</f>
        <v>63.618344907041497</v>
      </c>
    </row>
    <row r="9" spans="1:11">
      <c r="A9" s="60">
        <v>4</v>
      </c>
      <c r="C9" s="85">
        <v>99405.27</v>
      </c>
      <c r="D9" s="28">
        <f t="shared" si="0"/>
        <v>14.25</v>
      </c>
      <c r="E9" s="31">
        <f>SUMPRODUCT(D9:D$119*$A9:$A$119)/C9+0.5-$A9</f>
        <v>76.426754077906722</v>
      </c>
      <c r="F9" s="33">
        <f t="shared" si="1"/>
        <v>1.4335256068415689E-4</v>
      </c>
      <c r="G9" s="32"/>
      <c r="H9" s="40">
        <f>'HRQOL scores'!G$6</f>
        <v>0.91718423738923582</v>
      </c>
      <c r="I9" s="37">
        <f t="shared" si="2"/>
        <v>99398.145000000004</v>
      </c>
      <c r="J9" s="37">
        <f t="shared" si="3"/>
        <v>91166.411819729692</v>
      </c>
      <c r="K9" s="40">
        <f>SUM(J9:J$119)/C9</f>
        <v>62.712483075342504</v>
      </c>
    </row>
    <row r="10" spans="1:11">
      <c r="A10" s="60">
        <v>5</v>
      </c>
      <c r="C10" s="85">
        <v>99391.02</v>
      </c>
      <c r="D10" s="28">
        <f t="shared" si="0"/>
        <v>14.110000000000582</v>
      </c>
      <c r="E10" s="31">
        <f>SUMPRODUCT(D10:D$119*$A10:$A$119)/C10+0.5-$A10</f>
        <v>75.437639933043428</v>
      </c>
      <c r="F10" s="33">
        <f t="shared" si="1"/>
        <v>1.4196453562907978E-4</v>
      </c>
      <c r="G10" s="32"/>
      <c r="H10" s="40">
        <f>'HRQOL scores'!G$7</f>
        <v>0.90784697314295049</v>
      </c>
      <c r="I10" s="37">
        <f t="shared" si="2"/>
        <v>99383.964999999997</v>
      </c>
      <c r="J10" s="37">
        <f t="shared" si="3"/>
        <v>90225.43180419493</v>
      </c>
      <c r="K10" s="40">
        <f>SUM(J10:J$119)/C10</f>
        <v>61.804224372132637</v>
      </c>
    </row>
    <row r="11" spans="1:11">
      <c r="A11" s="60">
        <v>6</v>
      </c>
      <c r="C11" s="85">
        <v>99376.91</v>
      </c>
      <c r="D11" s="28">
        <f t="shared" si="0"/>
        <v>13.30000000000291</v>
      </c>
      <c r="E11" s="31">
        <f>SUMPRODUCT(D11:D$119*$A11:$A$119)/C11+0.5-$A11</f>
        <v>74.448279930799998</v>
      </c>
      <c r="F11" s="33">
        <f t="shared" si="1"/>
        <v>1.33833905682949E-4</v>
      </c>
      <c r="G11" s="32"/>
      <c r="H11" s="40">
        <f>'HRQOL scores'!G$7</f>
        <v>0.90784697314295049</v>
      </c>
      <c r="I11" s="37">
        <f t="shared" si="2"/>
        <v>99370.260000000009</v>
      </c>
      <c r="J11" s="37">
        <f t="shared" si="3"/>
        <v>90212.98976142802</v>
      </c>
      <c r="K11" s="40">
        <f>SUM(J11:J$119)/C11</f>
        <v>60.905088202590797</v>
      </c>
    </row>
    <row r="12" spans="1:11">
      <c r="A12" s="60">
        <v>7</v>
      </c>
      <c r="C12" s="85">
        <v>99363.61</v>
      </c>
      <c r="D12" s="28">
        <f t="shared" si="0"/>
        <v>12.669999999998254</v>
      </c>
      <c r="E12" s="31">
        <f>SUMPRODUCT(D12:D$119*$A12:$A$119)/C12+0.5-$A12</f>
        <v>73.458178042624652</v>
      </c>
      <c r="F12" s="33">
        <f t="shared" si="1"/>
        <v>1.2751147024547772E-4</v>
      </c>
      <c r="G12" s="32"/>
      <c r="H12" s="40">
        <f>'HRQOL scores'!G$7</f>
        <v>0.90784697314295049</v>
      </c>
      <c r="I12" s="37">
        <f t="shared" si="2"/>
        <v>99357.274999999994</v>
      </c>
      <c r="J12" s="37">
        <f t="shared" si="3"/>
        <v>90201.201368481736</v>
      </c>
      <c r="K12" s="40">
        <f>SUM(J12:J$119)/C12</f>
        <v>60.005332727841697</v>
      </c>
    </row>
    <row r="13" spans="1:11">
      <c r="A13" s="60">
        <v>8</v>
      </c>
      <c r="C13" s="85">
        <v>99350.94</v>
      </c>
      <c r="D13" s="28">
        <f t="shared" si="0"/>
        <v>11.839999999996508</v>
      </c>
      <c r="E13" s="31">
        <f>SUMPRODUCT(D13:D$119*$A13:$A$119)/C13+0.5-$A13</f>
        <v>72.467482233564354</v>
      </c>
      <c r="F13" s="33">
        <f t="shared" si="1"/>
        <v>1.1917350756818715E-4</v>
      </c>
      <c r="G13" s="32"/>
      <c r="H13" s="40">
        <f>'HRQOL scores'!G$7</f>
        <v>0.90784697314295049</v>
      </c>
      <c r="I13" s="37">
        <f t="shared" si="2"/>
        <v>99345.02</v>
      </c>
      <c r="J13" s="37">
        <f t="shared" si="3"/>
        <v>90190.075703825889</v>
      </c>
      <c r="K13" s="40">
        <f>SUM(J13:J$119)/C13</f>
        <v>59.105080210826557</v>
      </c>
    </row>
    <row r="14" spans="1:11">
      <c r="A14" s="60">
        <v>9</v>
      </c>
      <c r="C14" s="85">
        <v>99339.1</v>
      </c>
      <c r="D14" s="28">
        <f t="shared" si="0"/>
        <v>10.820000000006985</v>
      </c>
      <c r="E14" s="31">
        <f>SUMPRODUCT(D14:D$119*$A14:$A$119)/C14+0.5-$A14</f>
        <v>71.476059873080374</v>
      </c>
      <c r="F14" s="33">
        <f t="shared" si="1"/>
        <v>1.0891985129729366E-4</v>
      </c>
      <c r="G14" s="32"/>
      <c r="H14" s="40">
        <f>'HRQOL scores'!G$7</f>
        <v>0.90784697314295049</v>
      </c>
      <c r="I14" s="37">
        <f t="shared" si="2"/>
        <v>99333.69</v>
      </c>
      <c r="J14" s="37">
        <f t="shared" si="3"/>
        <v>90179.789797620178</v>
      </c>
      <c r="K14" s="40">
        <f>SUM(J14:J$119)/C14</f>
        <v>58.204223734835445</v>
      </c>
    </row>
    <row r="15" spans="1:11">
      <c r="A15" s="60">
        <v>10</v>
      </c>
      <c r="C15" s="85">
        <v>99328.28</v>
      </c>
      <c r="D15" s="28">
        <f t="shared" si="0"/>
        <v>10.069999999992433</v>
      </c>
      <c r="E15" s="31">
        <f>SUMPRODUCT(D15:D$119*$A15:$A$119)/C15+0.5-$A15</f>
        <v>70.483791417086039</v>
      </c>
      <c r="F15" s="33">
        <f t="shared" si="1"/>
        <v>1.0138099642913814E-4</v>
      </c>
      <c r="G15" s="32"/>
      <c r="H15" s="40">
        <f>'HRQOL scores'!G$7</f>
        <v>0.90784697314295049</v>
      </c>
      <c r="I15" s="37">
        <f t="shared" si="2"/>
        <v>99323.244999999995</v>
      </c>
      <c r="J15" s="37">
        <f t="shared" si="3"/>
        <v>90170.307335985693</v>
      </c>
      <c r="K15" s="40">
        <f>SUM(J15:J$119)/C15</f>
        <v>57.30266760100519</v>
      </c>
    </row>
    <row r="16" spans="1:11">
      <c r="A16" s="60">
        <v>11</v>
      </c>
      <c r="C16" s="85">
        <v>99318.21</v>
      </c>
      <c r="D16" s="28">
        <f t="shared" si="0"/>
        <v>10.350000000005821</v>
      </c>
      <c r="E16" s="31">
        <f>SUMPRODUCT(D16:D$119*$A16:$A$119)/C16+0.5-$A16</f>
        <v>69.490887162967582</v>
      </c>
      <c r="F16" s="33">
        <f t="shared" si="1"/>
        <v>1.0421049674582154E-4</v>
      </c>
      <c r="G16" s="32"/>
      <c r="H16" s="40">
        <f>'HRQOL scores'!G$7</f>
        <v>0.90784697314295049</v>
      </c>
      <c r="I16" s="37">
        <f t="shared" si="2"/>
        <v>99313.035000000003</v>
      </c>
      <c r="J16" s="37">
        <f t="shared" si="3"/>
        <v>90161.038218389906</v>
      </c>
      <c r="K16" s="40">
        <f>SUM(J16:J$119)/C16</f>
        <v>56.400584594542991</v>
      </c>
    </row>
    <row r="17" spans="1:11">
      <c r="A17" s="60">
        <v>12</v>
      </c>
      <c r="C17" s="85">
        <v>99307.86</v>
      </c>
      <c r="D17" s="28">
        <f t="shared" si="0"/>
        <v>12.520000000004075</v>
      </c>
      <c r="E17" s="31">
        <f>SUMPRODUCT(D17:D$119*$A17:$A$119)/C17+0.5-$A17</f>
        <v>68.498077486897003</v>
      </c>
      <c r="F17" s="33">
        <f t="shared" si="1"/>
        <v>1.2607259888597011E-4</v>
      </c>
      <c r="G17" s="32"/>
      <c r="H17" s="40">
        <f>'HRQOL scores'!G$7</f>
        <v>0.90784697314295049</v>
      </c>
      <c r="I17" s="37">
        <f t="shared" si="2"/>
        <v>99301.6</v>
      </c>
      <c r="J17" s="37">
        <f t="shared" si="3"/>
        <v>90150.656988252013</v>
      </c>
      <c r="K17" s="40">
        <f>SUM(J17:J$119)/C17</f>
        <v>55.498568458379786</v>
      </c>
    </row>
    <row r="18" spans="1:11">
      <c r="A18" s="60">
        <v>13</v>
      </c>
      <c r="C18" s="85">
        <v>99295.34</v>
      </c>
      <c r="D18" s="28">
        <f t="shared" si="0"/>
        <v>17.110000000000582</v>
      </c>
      <c r="E18" s="31">
        <f>SUMPRODUCT(D18:D$119*$A18:$A$119)/C18+0.5-$A18</f>
        <v>67.506651262163146</v>
      </c>
      <c r="F18" s="33">
        <f t="shared" si="1"/>
        <v>1.7231422944924285E-4</v>
      </c>
      <c r="G18" s="32"/>
      <c r="H18" s="40">
        <f>'HRQOL scores'!G$7</f>
        <v>0.90784697314295049</v>
      </c>
      <c r="I18" s="37">
        <f t="shared" si="2"/>
        <v>99286.785000000003</v>
      </c>
      <c r="J18" s="37">
        <f t="shared" si="3"/>
        <v>90137.207235344904</v>
      </c>
      <c r="K18" s="40">
        <f>SUM(J18:J$119)/C18</f>
        <v>54.597661981689612</v>
      </c>
    </row>
    <row r="19" spans="1:11">
      <c r="A19" s="60">
        <v>14</v>
      </c>
      <c r="C19" s="85">
        <v>99278.23</v>
      </c>
      <c r="D19" s="28">
        <f t="shared" si="0"/>
        <v>23.419999999998254</v>
      </c>
      <c r="E19" s="31">
        <f>SUMPRODUCT(D19:D$119*$A19:$A$119)/C19+0.5-$A19</f>
        <v>66.518199451560719</v>
      </c>
      <c r="F19" s="33">
        <f t="shared" si="1"/>
        <v>2.3590267473542039E-4</v>
      </c>
      <c r="G19" s="32"/>
      <c r="H19" s="40">
        <f>'HRQOL scores'!G$7</f>
        <v>0.90784697314295049</v>
      </c>
      <c r="I19" s="37">
        <f t="shared" si="2"/>
        <v>99266.51999999999</v>
      </c>
      <c r="J19" s="37">
        <f t="shared" si="3"/>
        <v>90118.809716434145</v>
      </c>
      <c r="K19" s="40">
        <f>SUM(J19:J$119)/C19</f>
        <v>53.699146353048391</v>
      </c>
    </row>
    <row r="20" spans="1:11">
      <c r="A20" s="60">
        <v>15</v>
      </c>
      <c r="C20" s="85">
        <v>99254.81</v>
      </c>
      <c r="D20" s="28">
        <f t="shared" si="0"/>
        <v>30.830000000001746</v>
      </c>
      <c r="E20" s="31">
        <f>SUMPRODUCT(D20:D$119*$A20:$A$119)/C20+0.5-$A20</f>
        <v>65.533776996177011</v>
      </c>
      <c r="F20" s="33">
        <f t="shared" si="1"/>
        <v>3.1061466945533163E-4</v>
      </c>
      <c r="G20" s="32"/>
      <c r="H20" s="40">
        <f>'HRQOL scores'!G$8</f>
        <v>0.86949660175206489</v>
      </c>
      <c r="I20" s="37">
        <f t="shared" si="2"/>
        <v>99239.39499999999</v>
      </c>
      <c r="J20" s="37">
        <f t="shared" si="3"/>
        <v>86288.316712430853</v>
      </c>
      <c r="K20" s="40">
        <f>SUM(J20:J$119)/C20</f>
        <v>52.803863034196176</v>
      </c>
    </row>
    <row r="21" spans="1:11">
      <c r="A21" s="60">
        <v>16</v>
      </c>
      <c r="C21" s="85">
        <v>99223.98</v>
      </c>
      <c r="D21" s="28">
        <f t="shared" si="0"/>
        <v>37.720000000001164</v>
      </c>
      <c r="E21" s="31">
        <f>SUMPRODUCT(D21:D$119*$A21:$A$119)/C21+0.5-$A21</f>
        <v>64.55398371782627</v>
      </c>
      <c r="F21" s="33">
        <f t="shared" si="1"/>
        <v>3.8015004034308206E-4</v>
      </c>
      <c r="G21" s="32"/>
      <c r="H21" s="40">
        <f>'HRQOL scores'!G$8</f>
        <v>0.86949660175206489</v>
      </c>
      <c r="I21" s="37">
        <f t="shared" si="2"/>
        <v>99205.119999999995</v>
      </c>
      <c r="J21" s="37">
        <f t="shared" si="3"/>
        <v>86258.5147164058</v>
      </c>
      <c r="K21" s="40">
        <f>SUM(J21:J$119)/C21</f>
        <v>51.950638101925911</v>
      </c>
    </row>
    <row r="22" spans="1:11">
      <c r="A22" s="60">
        <v>17</v>
      </c>
      <c r="C22" s="85">
        <v>99186.26</v>
      </c>
      <c r="D22" s="28">
        <f t="shared" si="0"/>
        <v>42.739999999990687</v>
      </c>
      <c r="E22" s="31">
        <f>SUMPRODUCT(D22:D$119*$A22:$A$119)/C22+0.5-$A22</f>
        <v>63.578343102541808</v>
      </c>
      <c r="F22" s="33">
        <f t="shared" si="1"/>
        <v>4.3090645821296908E-4</v>
      </c>
      <c r="G22" s="32"/>
      <c r="H22" s="40">
        <f>'HRQOL scores'!G$8</f>
        <v>0.86949660175206489</v>
      </c>
      <c r="I22" s="37">
        <f t="shared" si="2"/>
        <v>99164.89</v>
      </c>
      <c r="J22" s="37">
        <f t="shared" si="3"/>
        <v>86223.53486811732</v>
      </c>
      <c r="K22" s="40">
        <f>SUM(J22:J$119)/C22</f>
        <v>51.100732715361275</v>
      </c>
    </row>
    <row r="23" spans="1:11">
      <c r="A23" s="60">
        <v>18</v>
      </c>
      <c r="C23" s="85">
        <v>99143.52</v>
      </c>
      <c r="D23" s="28">
        <f t="shared" si="0"/>
        <v>44.770000000004075</v>
      </c>
      <c r="E23" s="31">
        <f>SUMPRODUCT(D23:D$119*$A23:$A$119)/C23+0.5-$A23</f>
        <v>62.605535685417649</v>
      </c>
      <c r="F23" s="33">
        <f t="shared" si="1"/>
        <v>4.5156758606113717E-4</v>
      </c>
      <c r="G23" s="32"/>
      <c r="H23" s="40">
        <f>'HRQOL scores'!G$8</f>
        <v>0.86949660175206489</v>
      </c>
      <c r="I23" s="37">
        <f t="shared" si="2"/>
        <v>99121.135000000009</v>
      </c>
      <c r="J23" s="37">
        <f t="shared" si="3"/>
        <v>86185.490044307662</v>
      </c>
      <c r="K23" s="40">
        <f>SUM(J23:J$119)/C23</f>
        <v>50.253077825239728</v>
      </c>
    </row>
    <row r="24" spans="1:11">
      <c r="A24" s="60">
        <v>19</v>
      </c>
      <c r="C24" s="85">
        <v>99098.75</v>
      </c>
      <c r="D24" s="28">
        <f t="shared" si="0"/>
        <v>44.570000000006985</v>
      </c>
      <c r="E24" s="31">
        <f>SUMPRODUCT(D24:D$119*$A24:$A$119)/C24+0.5-$A24</f>
        <v>61.633593202113232</v>
      </c>
      <c r="F24" s="33">
        <f t="shared" si="1"/>
        <v>4.4975340254046581E-4</v>
      </c>
      <c r="G24" s="32"/>
      <c r="H24" s="40">
        <f>'HRQOL scores'!G$8</f>
        <v>0.86949660175206489</v>
      </c>
      <c r="I24" s="37">
        <f t="shared" si="2"/>
        <v>99076.464999999997</v>
      </c>
      <c r="J24" s="37">
        <f t="shared" si="3"/>
        <v>86146.649631107386</v>
      </c>
      <c r="K24" s="40">
        <f>SUM(J24:J$119)/C24</f>
        <v>49.406087729501166</v>
      </c>
    </row>
    <row r="25" spans="1:11">
      <c r="A25" s="60">
        <v>20</v>
      </c>
      <c r="C25" s="85">
        <v>99054.18</v>
      </c>
      <c r="D25" s="28">
        <f t="shared" si="0"/>
        <v>43.94999999999709</v>
      </c>
      <c r="E25" s="31">
        <f>SUMPRODUCT(D25:D$119*$A25:$A$119)/C25+0.5-$A25</f>
        <v>60.661100615218047</v>
      </c>
      <c r="F25" s="33">
        <f t="shared" si="1"/>
        <v>4.436965709069228E-4</v>
      </c>
      <c r="G25" s="32"/>
      <c r="H25" s="40">
        <f>'HRQOL scores'!G$8</f>
        <v>0.86949660175206489</v>
      </c>
      <c r="I25" s="37">
        <f t="shared" si="2"/>
        <v>99032.204999999987</v>
      </c>
      <c r="J25" s="37">
        <f t="shared" si="3"/>
        <v>86108.165711513837</v>
      </c>
      <c r="K25" s="40">
        <f>SUM(J25:J$119)/C25</f>
        <v>48.558626064571904</v>
      </c>
    </row>
    <row r="26" spans="1:11">
      <c r="A26" s="60">
        <v>21</v>
      </c>
      <c r="C26" s="85">
        <v>99010.23</v>
      </c>
      <c r="D26" s="28">
        <f t="shared" si="0"/>
        <v>43.869999999995343</v>
      </c>
      <c r="E26" s="31">
        <f>SUMPRODUCT(D26:D$119*$A26:$A$119)/C26+0.5-$A26</f>
        <v>59.687805738234516</v>
      </c>
      <c r="F26" s="33">
        <f t="shared" si="1"/>
        <v>4.4308552762674467E-4</v>
      </c>
      <c r="G26" s="32"/>
      <c r="H26" s="40">
        <f>'HRQOL scores'!G$8</f>
        <v>0.86949660175206489</v>
      </c>
      <c r="I26" s="37">
        <f t="shared" si="2"/>
        <v>98988.294999999998</v>
      </c>
      <c r="J26" s="37">
        <f t="shared" si="3"/>
        <v>86069.986115730921</v>
      </c>
      <c r="K26" s="40">
        <f>SUM(J26:J$119)/C26</f>
        <v>47.710491340554221</v>
      </c>
    </row>
    <row r="27" spans="1:11">
      <c r="A27" s="60">
        <v>22</v>
      </c>
      <c r="C27" s="85">
        <v>98966.36</v>
      </c>
      <c r="D27" s="28">
        <f t="shared" si="0"/>
        <v>43.759999999994761</v>
      </c>
      <c r="E27" s="31">
        <f>SUMPRODUCT(D27:D$119*$A27:$A$119)/C27+0.5-$A27</f>
        <v>58.714042623553283</v>
      </c>
      <c r="F27" s="33">
        <f t="shared" si="1"/>
        <v>4.4217045064600497E-4</v>
      </c>
      <c r="G27" s="32"/>
      <c r="H27" s="40">
        <f>'HRQOL scores'!G$8</f>
        <v>0.86949660175206489</v>
      </c>
      <c r="I27" s="37">
        <f t="shared" si="2"/>
        <v>98944.48000000001</v>
      </c>
      <c r="J27" s="37">
        <f t="shared" si="3"/>
        <v>86031.889122125154</v>
      </c>
      <c r="K27" s="40">
        <f>SUM(J27:J$119)/C27</f>
        <v>46.861951221865198</v>
      </c>
    </row>
    <row r="28" spans="1:11">
      <c r="A28" s="60">
        <v>23</v>
      </c>
      <c r="C28" s="85">
        <v>98922.6</v>
      </c>
      <c r="D28" s="28">
        <f t="shared" si="0"/>
        <v>43.830000000001746</v>
      </c>
      <c r="E28" s="31">
        <f>SUMPRODUCT(D28:D$119*$A28:$A$119)/C28+0.5-$A28</f>
        <v>57.739794539750449</v>
      </c>
      <c r="F28" s="33">
        <f t="shared" si="1"/>
        <v>4.4307367578290245E-4</v>
      </c>
      <c r="G28" s="32"/>
      <c r="H28" s="40">
        <f>'HRQOL scores'!G$8</f>
        <v>0.86949660175206489</v>
      </c>
      <c r="I28" s="37">
        <f t="shared" si="2"/>
        <v>98900.684999999998</v>
      </c>
      <c r="J28" s="37">
        <f t="shared" si="3"/>
        <v>85993.80951845141</v>
      </c>
      <c r="K28" s="40">
        <f>SUM(J28:J$119)/C28</f>
        <v>46.012992438567366</v>
      </c>
    </row>
    <row r="29" spans="1:11">
      <c r="A29" s="60">
        <v>24</v>
      </c>
      <c r="C29" s="85">
        <v>98878.77</v>
      </c>
      <c r="D29" s="28">
        <f t="shared" si="0"/>
        <v>44.150000000008731</v>
      </c>
      <c r="E29" s="31">
        <f>SUMPRODUCT(D29:D$119*$A29:$A$119)/C29+0.5-$A29</f>
        <v>56.76516722788844</v>
      </c>
      <c r="F29" s="33">
        <f t="shared" si="1"/>
        <v>4.4650636329728543E-4</v>
      </c>
      <c r="G29" s="32"/>
      <c r="H29" s="40">
        <f>'HRQOL scores'!G$8</f>
        <v>0.86949660175206489</v>
      </c>
      <c r="I29" s="37">
        <f t="shared" si="2"/>
        <v>98856.695000000007</v>
      </c>
      <c r="J29" s="37">
        <f t="shared" si="3"/>
        <v>85955.560362940349</v>
      </c>
      <c r="K29" s="40">
        <f>SUM(J29:J$119)/C29</f>
        <v>45.16369930860764</v>
      </c>
    </row>
    <row r="30" spans="1:11">
      <c r="A30" s="60">
        <v>25</v>
      </c>
      <c r="C30" s="85">
        <v>98834.62</v>
      </c>
      <c r="D30" s="28">
        <f t="shared" si="0"/>
        <v>44.690000000002328</v>
      </c>
      <c r="E30" s="31">
        <f>SUMPRODUCT(D30:D$119*$A30:$A$119)/C30+0.5-$A30</f>
        <v>55.790301205568639</v>
      </c>
      <c r="F30" s="33">
        <f t="shared" si="1"/>
        <v>4.5216949283563118E-4</v>
      </c>
      <c r="G30" s="32"/>
      <c r="H30" s="40">
        <f>'HRQOL scores'!G$9</f>
        <v>0.84201632278924821</v>
      </c>
      <c r="I30" s="37">
        <f t="shared" si="2"/>
        <v>98812.274999999994</v>
      </c>
      <c r="J30" s="37">
        <f t="shared" si="3"/>
        <v>83201.548441939958</v>
      </c>
      <c r="K30" s="40">
        <f>SUM(J30:J$119)/C30</f>
        <v>44.314183389606129</v>
      </c>
    </row>
    <row r="31" spans="1:11">
      <c r="A31" s="60">
        <v>26</v>
      </c>
      <c r="C31" s="85">
        <v>98789.93</v>
      </c>
      <c r="D31" s="28">
        <f t="shared" si="0"/>
        <v>45.5</v>
      </c>
      <c r="E31" s="31">
        <f>SUMPRODUCT(D31:D$119*$A31:$A$119)/C31+0.5-$A31</f>
        <v>54.815313102640303</v>
      </c>
      <c r="F31" s="33">
        <f t="shared" si="1"/>
        <v>4.6057325883316246E-4</v>
      </c>
      <c r="G31" s="32"/>
      <c r="H31" s="40">
        <f>'HRQOL scores'!G$9</f>
        <v>0.84201632278924821</v>
      </c>
      <c r="I31" s="37">
        <f t="shared" si="2"/>
        <v>98767.18</v>
      </c>
      <c r="J31" s="37">
        <f t="shared" si="3"/>
        <v>83163.577715863779</v>
      </c>
      <c r="K31" s="40">
        <f>SUM(J31:J$119)/C31</f>
        <v>43.492023199936398</v>
      </c>
    </row>
    <row r="32" spans="1:11">
      <c r="A32" s="60">
        <v>27</v>
      </c>
      <c r="C32" s="85">
        <v>98744.43</v>
      </c>
      <c r="D32" s="28">
        <f t="shared" si="0"/>
        <v>46.839999999996508</v>
      </c>
      <c r="E32" s="31">
        <f>SUMPRODUCT(D32:D$119*$A32:$A$119)/C32+0.5-$A32</f>
        <v>53.840340810493501</v>
      </c>
      <c r="F32" s="33">
        <f t="shared" si="1"/>
        <v>4.7435586999688501E-4</v>
      </c>
      <c r="G32" s="32"/>
      <c r="H32" s="40">
        <f>'HRQOL scores'!G$9</f>
        <v>0.84201632278924821</v>
      </c>
      <c r="I32" s="37">
        <f t="shared" si="2"/>
        <v>98721.01</v>
      </c>
      <c r="J32" s="37">
        <f t="shared" si="3"/>
        <v>83124.70182224059</v>
      </c>
      <c r="K32" s="40">
        <f>SUM(J32:J$119)/C32</f>
        <v>42.669853375671202</v>
      </c>
    </row>
    <row r="33" spans="1:11">
      <c r="A33" s="60">
        <v>28</v>
      </c>
      <c r="C33" s="85">
        <v>98697.59</v>
      </c>
      <c r="D33" s="28">
        <f t="shared" si="0"/>
        <v>48.80000000000291</v>
      </c>
      <c r="E33" s="31">
        <f>SUMPRODUCT(D33:D$119*$A33:$A$119)/C33+0.5-$A33</f>
        <v>52.865655122256982</v>
      </c>
      <c r="F33" s="33">
        <f t="shared" si="1"/>
        <v>4.9443963120075079E-4</v>
      </c>
      <c r="G33" s="32"/>
      <c r="H33" s="40">
        <f>'HRQOL scores'!G$9</f>
        <v>0.84201632278924821</v>
      </c>
      <c r="I33" s="37">
        <f t="shared" si="2"/>
        <v>98673.19</v>
      </c>
      <c r="J33" s="37">
        <f t="shared" si="3"/>
        <v>83084.436601684822</v>
      </c>
      <c r="K33" s="40">
        <f>SUM(J33:J$119)/C33</f>
        <v>41.847887551681694</v>
      </c>
    </row>
    <row r="34" spans="1:11">
      <c r="A34" s="60">
        <v>29</v>
      </c>
      <c r="C34" s="85">
        <v>98648.79</v>
      </c>
      <c r="D34" s="28">
        <f t="shared" si="0"/>
        <v>51.309999999997672</v>
      </c>
      <c r="E34" s="31">
        <f>SUMPRODUCT(D34:D$119*$A34:$A$119)/C34+0.5-$A34</f>
        <v>51.891559585656537</v>
      </c>
      <c r="F34" s="33">
        <f t="shared" si="1"/>
        <v>5.2012802184393412E-4</v>
      </c>
      <c r="G34" s="32"/>
      <c r="H34" s="40">
        <f>'HRQOL scores'!G$9</f>
        <v>0.84201632278924821</v>
      </c>
      <c r="I34" s="37">
        <f t="shared" si="2"/>
        <v>98623.134999999995</v>
      </c>
      <c r="J34" s="37">
        <f t="shared" si="3"/>
        <v>83042.289474647594</v>
      </c>
      <c r="K34" s="40">
        <f>SUM(J34:J$119)/C34</f>
        <v>41.026364452521911</v>
      </c>
    </row>
    <row r="35" spans="1:11">
      <c r="A35" s="60">
        <v>30</v>
      </c>
      <c r="C35" s="85">
        <v>98597.48</v>
      </c>
      <c r="D35" s="28">
        <f t="shared" si="0"/>
        <v>54.220000000001164</v>
      </c>
      <c r="E35" s="31">
        <f>SUMPRODUCT(D35:D$119*$A35:$A$119)/C35+0.5-$A35</f>
        <v>50.91830368623944</v>
      </c>
      <c r="F35" s="33">
        <f t="shared" si="1"/>
        <v>5.4991263468398143E-4</v>
      </c>
      <c r="G35" s="32"/>
      <c r="H35" s="40">
        <f>'HRQOL scores'!G$9</f>
        <v>0.84201632278924821</v>
      </c>
      <c r="I35" s="37">
        <f t="shared" si="2"/>
        <v>98570.37</v>
      </c>
      <c r="J35" s="37">
        <f t="shared" si="3"/>
        <v>82997.860483375625</v>
      </c>
      <c r="K35" s="40">
        <f>SUM(J35:J$119)/C35</f>
        <v>40.205479104188576</v>
      </c>
    </row>
    <row r="36" spans="1:11">
      <c r="A36" s="60">
        <v>31</v>
      </c>
      <c r="C36" s="85">
        <v>98543.26</v>
      </c>
      <c r="D36" s="28">
        <f t="shared" si="0"/>
        <v>57.739999999990687</v>
      </c>
      <c r="E36" s="31">
        <f>SUMPRODUCT(D36:D$119*$A36:$A$119)/C36+0.5-$A36</f>
        <v>49.946044603536748</v>
      </c>
      <c r="F36" s="33">
        <f t="shared" si="1"/>
        <v>5.8593555764230537E-4</v>
      </c>
      <c r="G36" s="32"/>
      <c r="H36" s="40">
        <f>'HRQOL scores'!G$9</f>
        <v>0.84201632278924821</v>
      </c>
      <c r="I36" s="37">
        <f t="shared" si="2"/>
        <v>98514.39</v>
      </c>
      <c r="J36" s="37">
        <f t="shared" si="3"/>
        <v>82950.72440962588</v>
      </c>
      <c r="K36" s="40">
        <f>SUM(J36:J$119)/C36</f>
        <v>39.385352802234024</v>
      </c>
    </row>
    <row r="37" spans="1:11">
      <c r="A37" s="60">
        <v>32</v>
      </c>
      <c r="C37" s="85">
        <v>98485.52</v>
      </c>
      <c r="D37" s="28">
        <f t="shared" si="0"/>
        <v>62.80000000000291</v>
      </c>
      <c r="E37" s="31">
        <f>SUMPRODUCT(D37:D$119*$A37:$A$119)/C37+0.5-$A37</f>
        <v>48.975033785046961</v>
      </c>
      <c r="F37" s="33">
        <f t="shared" si="1"/>
        <v>6.3765719062053902E-4</v>
      </c>
      <c r="G37" s="32"/>
      <c r="H37" s="40">
        <f>'HRQOL scores'!G$9</f>
        <v>0.84201632278924821</v>
      </c>
      <c r="I37" s="37">
        <f t="shared" ref="I37:I68" si="4">(D37*0.5+C38)</f>
        <v>98454.12</v>
      </c>
      <c r="J37" s="37">
        <f t="shared" ref="J37:J68" si="5">I37*H37</f>
        <v>82899.976085851376</v>
      </c>
      <c r="K37" s="40">
        <f>SUM(J37:J$119)/C37</f>
        <v>38.566180459550296</v>
      </c>
    </row>
    <row r="38" spans="1:11">
      <c r="A38" s="60">
        <v>33</v>
      </c>
      <c r="C38" s="85">
        <v>98422.720000000001</v>
      </c>
      <c r="D38" s="28">
        <f t="shared" si="0"/>
        <v>68.19999999999709</v>
      </c>
      <c r="E38" s="31">
        <f>SUMPRODUCT(D38:D$119*$A38:$A$119)/C38+0.5-$A38</f>
        <v>48.005963961755157</v>
      </c>
      <c r="F38" s="33">
        <f t="shared" si="1"/>
        <v>6.9292943743067751E-4</v>
      </c>
      <c r="G38" s="32"/>
      <c r="H38" s="40">
        <f>'HRQOL scores'!G$9</f>
        <v>0.84201632278924821</v>
      </c>
      <c r="I38" s="37">
        <f t="shared" si="4"/>
        <v>98388.62</v>
      </c>
      <c r="J38" s="37">
        <f t="shared" si="5"/>
        <v>82844.824016708677</v>
      </c>
      <c r="K38" s="40">
        <f>SUM(J38:J$119)/C38</f>
        <v>37.748503200143205</v>
      </c>
    </row>
    <row r="39" spans="1:11">
      <c r="A39" s="60">
        <v>34</v>
      </c>
      <c r="C39" s="85">
        <v>98354.52</v>
      </c>
      <c r="D39" s="28">
        <f t="shared" si="0"/>
        <v>75.320000000006985</v>
      </c>
      <c r="E39" s="31">
        <f>SUMPRODUCT(D39:D$119*$A39:$A$119)/C39+0.5-$A39</f>
        <v>47.038905068500341</v>
      </c>
      <c r="F39" s="33">
        <f t="shared" si="1"/>
        <v>7.6580110400627222E-4</v>
      </c>
      <c r="G39" s="32"/>
      <c r="H39" s="40">
        <f>'HRQOL scores'!G$9</f>
        <v>0.84201632278924821</v>
      </c>
      <c r="I39" s="37">
        <f t="shared" si="4"/>
        <v>98316.86</v>
      </c>
      <c r="J39" s="37">
        <f t="shared" si="5"/>
        <v>82784.400925385329</v>
      </c>
      <c r="K39" s="40">
        <f>SUM(J39:J$119)/C39</f>
        <v>36.932370132761463</v>
      </c>
    </row>
    <row r="40" spans="1:11">
      <c r="A40" s="60">
        <v>35</v>
      </c>
      <c r="C40" s="85">
        <v>98279.2</v>
      </c>
      <c r="D40" s="28">
        <f t="shared" si="0"/>
        <v>83.059999999997672</v>
      </c>
      <c r="E40" s="31">
        <f>SUMPRODUCT(D40:D$119*$A40:$A$119)/C40+0.5-$A40</f>
        <v>46.074571927100735</v>
      </c>
      <c r="F40" s="33">
        <f t="shared" si="1"/>
        <v>8.4514322460904926E-4</v>
      </c>
      <c r="G40" s="32"/>
      <c r="H40" s="40">
        <f>'HRQOL scores'!G$10</f>
        <v>0.82962817146343826</v>
      </c>
      <c r="I40" s="37">
        <f t="shared" si="4"/>
        <v>98237.67</v>
      </c>
      <c r="J40" s="37">
        <f t="shared" si="5"/>
        <v>81500.738530928662</v>
      </c>
      <c r="K40" s="40">
        <f>SUM(J40:J$119)/C40</f>
        <v>36.118335679825485</v>
      </c>
    </row>
    <row r="41" spans="1:11">
      <c r="A41" s="60">
        <v>36</v>
      </c>
      <c r="C41" s="85">
        <v>98196.14</v>
      </c>
      <c r="D41" s="28">
        <f t="shared" si="0"/>
        <v>91.339999999996508</v>
      </c>
      <c r="E41" s="31">
        <f>SUMPRODUCT(D41:D$119*$A41:$A$119)/C41+0.5-$A41</f>
        <v>45.113121547730074</v>
      </c>
      <c r="F41" s="33">
        <f t="shared" si="1"/>
        <v>9.3017912924068613E-4</v>
      </c>
      <c r="G41" s="32"/>
      <c r="H41" s="40">
        <f>'HRQOL scores'!G$10</f>
        <v>0.82962817146343826</v>
      </c>
      <c r="I41" s="37">
        <f t="shared" si="4"/>
        <v>98150.47</v>
      </c>
      <c r="J41" s="37">
        <f t="shared" si="5"/>
        <v>81428.394954377058</v>
      </c>
      <c r="K41" s="40">
        <f>SUM(J41:J$119)/C41</f>
        <v>35.31890762115269</v>
      </c>
    </row>
    <row r="42" spans="1:11">
      <c r="A42" s="60">
        <v>37</v>
      </c>
      <c r="C42" s="85">
        <v>98104.8</v>
      </c>
      <c r="D42" s="28">
        <f t="shared" si="0"/>
        <v>100.66999999999825</v>
      </c>
      <c r="E42" s="31">
        <f>SUMPRODUCT(D42:D$119*$A42:$A$119)/C42+0.5-$A42</f>
        <v>44.154658378977572</v>
      </c>
      <c r="F42" s="33">
        <f t="shared" si="1"/>
        <v>1.0261475483360472E-3</v>
      </c>
      <c r="G42" s="32"/>
      <c r="H42" s="40">
        <f>'HRQOL scores'!G$10</f>
        <v>0.82962817146343826</v>
      </c>
      <c r="I42" s="37">
        <f t="shared" si="4"/>
        <v>98054.464999999997</v>
      </c>
      <c r="J42" s="37">
        <f t="shared" si="5"/>
        <v>81348.746501775706</v>
      </c>
      <c r="K42" s="40">
        <f>SUM(J42:J$119)/C42</f>
        <v>34.521776737319669</v>
      </c>
    </row>
    <row r="43" spans="1:11">
      <c r="A43" s="60">
        <v>38</v>
      </c>
      <c r="C43" s="85">
        <v>98004.13</v>
      </c>
      <c r="D43" s="28">
        <f t="shared" si="0"/>
        <v>110.93000000000757</v>
      </c>
      <c r="E43" s="31">
        <f>SUMPRODUCT(D43:D$119*$A43:$A$119)/C43+0.5-$A43</f>
        <v>43.199500514293817</v>
      </c>
      <c r="F43" s="33">
        <f t="shared" si="1"/>
        <v>1.131891074386432E-3</v>
      </c>
      <c r="G43" s="32"/>
      <c r="H43" s="40">
        <f>'HRQOL scores'!G$10</f>
        <v>0.82962817146343826</v>
      </c>
      <c r="I43" s="37">
        <f t="shared" si="4"/>
        <v>97948.665000000008</v>
      </c>
      <c r="J43" s="37">
        <f t="shared" si="5"/>
        <v>81260.971841234874</v>
      </c>
      <c r="K43" s="40">
        <f>SUM(J43:J$119)/C43</f>
        <v>33.727183292761467</v>
      </c>
    </row>
    <row r="44" spans="1:11">
      <c r="A44" s="60">
        <v>39</v>
      </c>
      <c r="C44" s="85">
        <v>97893.2</v>
      </c>
      <c r="D44" s="28">
        <f t="shared" si="0"/>
        <v>121.75</v>
      </c>
      <c r="E44" s="31">
        <f>SUMPRODUCT(D44:D$119*$A44:$A$119)/C44+0.5-$A44</f>
        <v>42.247886465432927</v>
      </c>
      <c r="F44" s="33">
        <f t="shared" si="1"/>
        <v>1.2437023204880421E-3</v>
      </c>
      <c r="G44" s="32"/>
      <c r="H44" s="40">
        <f>'HRQOL scores'!G$10</f>
        <v>0.82962817146343826</v>
      </c>
      <c r="I44" s="37">
        <f t="shared" si="4"/>
        <v>97832.324999999997</v>
      </c>
      <c r="J44" s="37">
        <f t="shared" si="5"/>
        <v>81164.452899766809</v>
      </c>
      <c r="K44" s="40">
        <f>SUM(J44:J$119)/C44</f>
        <v>32.935303822087626</v>
      </c>
    </row>
    <row r="45" spans="1:11">
      <c r="A45" s="60">
        <v>40</v>
      </c>
      <c r="C45" s="85">
        <v>97771.45</v>
      </c>
      <c r="D45" s="28">
        <f t="shared" si="0"/>
        <v>132.88999999999942</v>
      </c>
      <c r="E45" s="31">
        <f>SUMPRODUCT(D45:D$119*$A45:$A$119)/C45+0.5-$A45</f>
        <v>41.299873064559435</v>
      </c>
      <c r="F45" s="33">
        <f t="shared" si="1"/>
        <v>1.359190233958885E-3</v>
      </c>
      <c r="G45" s="32"/>
      <c r="H45" s="40">
        <f>'HRQOL scores'!G$10</f>
        <v>0.82962817146343826</v>
      </c>
      <c r="I45" s="37">
        <f t="shared" si="4"/>
        <v>97705.005000000005</v>
      </c>
      <c r="J45" s="37">
        <f t="shared" si="5"/>
        <v>81058.82464097609</v>
      </c>
      <c r="K45" s="40">
        <f>SUM(J45:J$119)/C45</f>
        <v>32.14617182435795</v>
      </c>
    </row>
    <row r="46" spans="1:11">
      <c r="A46" s="60">
        <v>41</v>
      </c>
      <c r="C46" s="85">
        <v>97638.56</v>
      </c>
      <c r="D46" s="28">
        <f t="shared" si="0"/>
        <v>144.22000000000116</v>
      </c>
      <c r="E46" s="31">
        <f>SUMPRODUCT(D46:D$119*$A46:$A$119)/C46+0.5-$A46</f>
        <v>40.3554033297697</v>
      </c>
      <c r="F46" s="33">
        <f t="shared" si="1"/>
        <v>1.4770803666092696E-3</v>
      </c>
      <c r="G46" s="32"/>
      <c r="H46" s="40">
        <f>'HRQOL scores'!G$10</f>
        <v>0.82962817146343826</v>
      </c>
      <c r="I46" s="37">
        <f t="shared" si="4"/>
        <v>97566.45</v>
      </c>
      <c r="J46" s="37">
        <f t="shared" si="5"/>
        <v>80943.875509678968</v>
      </c>
      <c r="K46" s="40">
        <f>SUM(J46:J$119)/C46</f>
        <v>31.359731304677634</v>
      </c>
    </row>
    <row r="47" spans="1:11">
      <c r="A47" s="60">
        <v>42</v>
      </c>
      <c r="C47" s="85">
        <v>97494.34</v>
      </c>
      <c r="D47" s="28">
        <f t="shared" si="0"/>
        <v>155.76999999998952</v>
      </c>
      <c r="E47" s="31">
        <f>SUMPRODUCT(D47:D$119*$A47:$A$119)/C47+0.5-$A47</f>
        <v>39.414360047341404</v>
      </c>
      <c r="F47" s="33">
        <f t="shared" si="1"/>
        <v>1.5977337761349994E-3</v>
      </c>
      <c r="G47" s="32"/>
      <c r="H47" s="40">
        <f>'HRQOL scores'!G$10</f>
        <v>0.82962817146343826</v>
      </c>
      <c r="I47" s="37">
        <f t="shared" si="4"/>
        <v>97416.455000000002</v>
      </c>
      <c r="J47" s="37">
        <f t="shared" si="5"/>
        <v>80819.435432100319</v>
      </c>
      <c r="K47" s="40">
        <f>SUM(J47:J$119)/C47</f>
        <v>30.575878877337562</v>
      </c>
    </row>
    <row r="48" spans="1:11">
      <c r="A48" s="60">
        <v>43</v>
      </c>
      <c r="C48" s="85">
        <v>97338.57</v>
      </c>
      <c r="D48" s="28">
        <f t="shared" si="0"/>
        <v>167.84000000001106</v>
      </c>
      <c r="E48" s="31">
        <f>SUMPRODUCT(D48:D$119*$A48:$A$119)/C48+0.5-$A48</f>
        <v>38.476634332494498</v>
      </c>
      <c r="F48" s="33">
        <f t="shared" si="1"/>
        <v>1.7242907924372739E-3</v>
      </c>
      <c r="G48" s="32"/>
      <c r="H48" s="40">
        <f>'HRQOL scores'!G$10</f>
        <v>0.82962817146343826</v>
      </c>
      <c r="I48" s="37">
        <f t="shared" si="4"/>
        <v>97254.65</v>
      </c>
      <c r="J48" s="37">
        <f t="shared" si="5"/>
        <v>80685.197445816666</v>
      </c>
      <c r="K48" s="40">
        <f>SUM(J48:J$119)/C48</f>
        <v>29.7945171747835</v>
      </c>
    </row>
    <row r="49" spans="1:11">
      <c r="A49" s="60">
        <v>44</v>
      </c>
      <c r="C49" s="85">
        <v>97170.73</v>
      </c>
      <c r="D49" s="28">
        <f t="shared" si="0"/>
        <v>180.77999999999884</v>
      </c>
      <c r="E49" s="31">
        <f>SUMPRODUCT(D49:D$119*$A49:$A$119)/C49+0.5-$A49</f>
        <v>37.542230199751714</v>
      </c>
      <c r="F49" s="33">
        <f t="shared" si="1"/>
        <v>1.8604367796763372E-3</v>
      </c>
      <c r="G49" s="32"/>
      <c r="H49" s="40">
        <f>'HRQOL scores'!G$10</f>
        <v>0.82962817146343826</v>
      </c>
      <c r="I49" s="37">
        <f t="shared" si="4"/>
        <v>97080.34</v>
      </c>
      <c r="J49" s="37">
        <f t="shared" si="5"/>
        <v>80540.584959248881</v>
      </c>
      <c r="K49" s="40">
        <f>SUM(J49:J$119)/C49</f>
        <v>29.015635656828447</v>
      </c>
    </row>
    <row r="50" spans="1:11">
      <c r="A50" s="60">
        <v>45</v>
      </c>
      <c r="C50" s="85">
        <v>96989.95</v>
      </c>
      <c r="D50" s="28">
        <f t="shared" si="0"/>
        <v>195.11999999999534</v>
      </c>
      <c r="E50" s="31">
        <f>SUMPRODUCT(D50:D$119*$A50:$A$119)/C50+0.5-$A50</f>
        <v>36.611273377684171</v>
      </c>
      <c r="F50" s="33">
        <f t="shared" si="1"/>
        <v>2.0117548261443102E-3</v>
      </c>
      <c r="G50" s="32"/>
      <c r="H50" s="40">
        <f>'HRQOL scores'!G$11</f>
        <v>0.81118586418017435</v>
      </c>
      <c r="I50" s="37">
        <f t="shared" si="4"/>
        <v>96892.39</v>
      </c>
      <c r="J50" s="37">
        <f t="shared" si="5"/>
        <v>78597.737114632488</v>
      </c>
      <c r="K50" s="40">
        <f>SUM(J50:J$119)/C50</f>
        <v>28.239316684138924</v>
      </c>
    </row>
    <row r="51" spans="1:11">
      <c r="A51" s="60">
        <v>46</v>
      </c>
      <c r="C51" s="85">
        <v>96794.83</v>
      </c>
      <c r="D51" s="28">
        <f t="shared" si="0"/>
        <v>210.63000000000466</v>
      </c>
      <c r="E51" s="31">
        <f>SUMPRODUCT(D51:D$119*$A51:$A$119)/C51+0.5-$A51</f>
        <v>35.684066848796775</v>
      </c>
      <c r="F51" s="33">
        <f t="shared" si="1"/>
        <v>2.1760459727033421E-3</v>
      </c>
      <c r="G51" s="32"/>
      <c r="H51" s="40">
        <f>'HRQOL scores'!G$11</f>
        <v>0.81118586418017435</v>
      </c>
      <c r="I51" s="37">
        <f t="shared" si="4"/>
        <v>96689.514999999999</v>
      </c>
      <c r="J51" s="37">
        <f t="shared" si="5"/>
        <v>78433.167782436925</v>
      </c>
      <c r="K51" s="40">
        <f>SUM(J51:J$119)/C51</f>
        <v>27.4842383225857</v>
      </c>
    </row>
    <row r="52" spans="1:11">
      <c r="A52" s="60">
        <v>47</v>
      </c>
      <c r="C52" s="85">
        <v>96584.2</v>
      </c>
      <c r="D52" s="28">
        <f t="shared" si="0"/>
        <v>226.83999999999651</v>
      </c>
      <c r="E52" s="31">
        <f>SUMPRODUCT(D52:D$119*$A52:$A$119)/C52+0.5-$A52</f>
        <v>34.760795961843854</v>
      </c>
      <c r="F52" s="33">
        <f t="shared" si="1"/>
        <v>2.3486243091519784E-3</v>
      </c>
      <c r="G52" s="32"/>
      <c r="H52" s="40">
        <f>'HRQOL scores'!G$11</f>
        <v>0.81118586418017435</v>
      </c>
      <c r="I52" s="37">
        <f t="shared" si="4"/>
        <v>96470.78</v>
      </c>
      <c r="J52" s="37">
        <f t="shared" si="5"/>
        <v>78255.733042435473</v>
      </c>
      <c r="K52" s="40">
        <f>SUM(J52:J$119)/C52</f>
        <v>26.732105337433364</v>
      </c>
    </row>
    <row r="53" spans="1:11">
      <c r="A53" s="60">
        <v>48</v>
      </c>
      <c r="C53" s="85">
        <v>96357.36</v>
      </c>
      <c r="D53" s="28">
        <f t="shared" si="0"/>
        <v>243.38999999999942</v>
      </c>
      <c r="E53" s="31">
        <f>SUMPRODUCT(D53:D$119*$A53:$A$119)/C53+0.5-$A53</f>
        <v>33.841451128776455</v>
      </c>
      <c r="F53" s="33">
        <f t="shared" si="1"/>
        <v>2.5259098007666403E-3</v>
      </c>
      <c r="G53" s="32"/>
      <c r="H53" s="40">
        <f>'HRQOL scores'!G$11</f>
        <v>0.81118586418017435</v>
      </c>
      <c r="I53" s="37">
        <f t="shared" si="4"/>
        <v>96235.665000000008</v>
      </c>
      <c r="J53" s="37">
        <f t="shared" si="5"/>
        <v>78065.011077978765</v>
      </c>
      <c r="K53" s="40">
        <f>SUM(J53:J$119)/C53</f>
        <v>25.982896120123005</v>
      </c>
    </row>
    <row r="54" spans="1:11">
      <c r="A54" s="60">
        <v>49</v>
      </c>
      <c r="C54" s="85">
        <v>96113.97</v>
      </c>
      <c r="D54" s="28">
        <f t="shared" si="0"/>
        <v>260.66999999999825</v>
      </c>
      <c r="E54" s="31">
        <f>SUMPRODUCT(D54:D$119*$A54:$A$119)/C54+0.5-$A54</f>
        <v>32.925881891445314</v>
      </c>
      <c r="F54" s="33">
        <f t="shared" si="1"/>
        <v>2.7120927374032957E-3</v>
      </c>
      <c r="G54" s="32"/>
      <c r="H54" s="40">
        <f>'HRQOL scores'!G$11</f>
        <v>0.81118586418017435</v>
      </c>
      <c r="I54" s="37">
        <f t="shared" si="4"/>
        <v>95983.635000000009</v>
      </c>
      <c r="J54" s="37">
        <f t="shared" si="5"/>
        <v>77860.567904629439</v>
      </c>
      <c r="K54" s="40">
        <f>SUM(J54:J$119)/C54</f>
        <v>25.236479818816317</v>
      </c>
    </row>
    <row r="55" spans="1:11">
      <c r="A55" s="60">
        <v>50</v>
      </c>
      <c r="C55" s="85">
        <v>95853.3</v>
      </c>
      <c r="D55" s="28">
        <f t="shared" si="0"/>
        <v>278.9600000000064</v>
      </c>
      <c r="E55" s="31">
        <f>SUMPRODUCT(D55:D$119*$A55:$A$119)/C55+0.5-$A55</f>
        <v>32.014063045695025</v>
      </c>
      <c r="F55" s="33">
        <f t="shared" si="1"/>
        <v>2.9102806058842667E-3</v>
      </c>
      <c r="G55" s="32"/>
      <c r="H55" s="40">
        <f>'HRQOL scores'!G$11</f>
        <v>0.81118586418017435</v>
      </c>
      <c r="I55" s="37">
        <f t="shared" si="4"/>
        <v>95713.82</v>
      </c>
      <c r="J55" s="37">
        <f t="shared" si="5"/>
        <v>77641.697790685663</v>
      </c>
      <c r="K55" s="40">
        <f>SUM(J55:J$119)/C55</f>
        <v>24.492820761587637</v>
      </c>
    </row>
    <row r="56" spans="1:11">
      <c r="A56" s="60">
        <v>51</v>
      </c>
      <c r="C56" s="85">
        <v>95574.34</v>
      </c>
      <c r="D56" s="28">
        <f t="shared" si="0"/>
        <v>299.55999999999767</v>
      </c>
      <c r="E56" s="31">
        <f>SUMPRODUCT(D56:D$119*$A56:$A$119)/C56+0.5-$A56</f>
        <v>31.10604550696263</v>
      </c>
      <c r="F56" s="33">
        <f t="shared" si="1"/>
        <v>3.1343140847218793E-3</v>
      </c>
      <c r="G56" s="32"/>
      <c r="H56" s="40">
        <f>'HRQOL scores'!G$11</f>
        <v>0.81118586418017435</v>
      </c>
      <c r="I56" s="37">
        <f t="shared" si="4"/>
        <v>95424.56</v>
      </c>
      <c r="J56" s="37">
        <f t="shared" si="5"/>
        <v>77407.054167612892</v>
      </c>
      <c r="K56" s="40">
        <f>SUM(J56:J$119)/C56</f>
        <v>23.751940097268804</v>
      </c>
    </row>
    <row r="57" spans="1:11">
      <c r="A57" s="60">
        <v>52</v>
      </c>
      <c r="C57" s="85">
        <v>95274.78</v>
      </c>
      <c r="D57" s="28">
        <f t="shared" si="0"/>
        <v>323.97999999999593</v>
      </c>
      <c r="E57" s="31">
        <f>SUMPRODUCT(D57:D$119*$A57:$A$119)/C57+0.5-$A57</f>
        <v>30.202276083323611</v>
      </c>
      <c r="F57" s="33">
        <f t="shared" si="1"/>
        <v>3.4004801690436432E-3</v>
      </c>
      <c r="G57" s="32"/>
      <c r="H57" s="40">
        <f>'HRQOL scores'!G$11</f>
        <v>0.81118586418017435</v>
      </c>
      <c r="I57" s="37">
        <f t="shared" si="4"/>
        <v>95112.790000000008</v>
      </c>
      <c r="J57" s="37">
        <f t="shared" si="5"/>
        <v>77154.150750737448</v>
      </c>
      <c r="K57" s="40">
        <f>SUM(J57:J$119)/C57</f>
        <v>23.014159091717545</v>
      </c>
    </row>
    <row r="58" spans="1:11">
      <c r="A58" s="60">
        <v>53</v>
      </c>
      <c r="C58" s="85">
        <v>94950.8</v>
      </c>
      <c r="D58" s="28">
        <f t="shared" si="0"/>
        <v>353.58999999999651</v>
      </c>
      <c r="E58" s="31">
        <f>SUMPRODUCT(D58:D$119*$A58:$A$119)/C58+0.5-$A58</f>
        <v>29.303622711319107</v>
      </c>
      <c r="F58" s="33">
        <f t="shared" si="1"/>
        <v>3.7239286030238449E-3</v>
      </c>
      <c r="G58" s="32"/>
      <c r="H58" s="40">
        <f>'HRQOL scores'!G$11</f>
        <v>0.81118586418017435</v>
      </c>
      <c r="I58" s="37">
        <f t="shared" si="4"/>
        <v>94774.005000000005</v>
      </c>
      <c r="J58" s="37">
        <f t="shared" si="5"/>
        <v>76879.33314774117</v>
      </c>
      <c r="K58" s="40">
        <f>SUM(J58:J$119)/C58</f>
        <v>22.28011552928097</v>
      </c>
    </row>
    <row r="59" spans="1:11">
      <c r="A59" s="60">
        <v>54</v>
      </c>
      <c r="C59" s="85">
        <v>94597.21</v>
      </c>
      <c r="D59" s="28">
        <f t="shared" si="0"/>
        <v>388.33000000000175</v>
      </c>
      <c r="E59" s="31">
        <f>SUMPRODUCT(D59:D$119*$A59:$A$119)/C59+0.5-$A59</f>
        <v>28.411286277237124</v>
      </c>
      <c r="F59" s="33">
        <f t="shared" si="1"/>
        <v>4.1050893572865598E-3</v>
      </c>
      <c r="G59" s="32"/>
      <c r="H59" s="40">
        <f>'HRQOL scores'!G$11</f>
        <v>0.81118586418017435</v>
      </c>
      <c r="I59" s="37">
        <f t="shared" si="4"/>
        <v>94403.045000000013</v>
      </c>
      <c r="J59" s="37">
        <f t="shared" si="5"/>
        <v>76578.415639564904</v>
      </c>
      <c r="K59" s="40">
        <f>SUM(J59:J$119)/C59</f>
        <v>21.550693307444384</v>
      </c>
    </row>
    <row r="60" spans="1:11">
      <c r="A60" s="60">
        <v>55</v>
      </c>
      <c r="C60" s="85">
        <v>94208.88</v>
      </c>
      <c r="D60" s="28">
        <f t="shared" si="0"/>
        <v>428.13999999999942</v>
      </c>
      <c r="E60" s="31">
        <f>SUMPRODUCT(D60:D$119*$A60:$A$119)/C60+0.5-$A60</f>
        <v>27.52633689454666</v>
      </c>
      <c r="F60" s="33">
        <f t="shared" si="1"/>
        <v>4.5445822092354711E-3</v>
      </c>
      <c r="G60" s="32"/>
      <c r="H60" s="40">
        <f>'HRQOL scores'!G$12</f>
        <v>0.80163130047685438</v>
      </c>
      <c r="I60" s="37">
        <f t="shared" si="4"/>
        <v>93994.81</v>
      </c>
      <c r="J60" s="37">
        <f t="shared" si="5"/>
        <v>75349.181778374841</v>
      </c>
      <c r="K60" s="40">
        <f>SUM(J60:J$119)/C60</f>
        <v>20.82666777070639</v>
      </c>
    </row>
    <row r="61" spans="1:11">
      <c r="A61" s="60">
        <v>56</v>
      </c>
      <c r="C61" s="85">
        <v>93780.74</v>
      </c>
      <c r="D61" s="28">
        <f t="shared" si="0"/>
        <v>471.33000000000175</v>
      </c>
      <c r="E61" s="31">
        <f>SUMPRODUCT(D61:D$119*$A61:$A$119)/C61+0.5-$A61</f>
        <v>26.64972103374231</v>
      </c>
      <c r="F61" s="33">
        <f t="shared" si="1"/>
        <v>5.0258720500606169E-3</v>
      </c>
      <c r="G61" s="32"/>
      <c r="H61" s="40">
        <f>'HRQOL scores'!G$12</f>
        <v>0.80163130047685438</v>
      </c>
      <c r="I61" s="37">
        <f t="shared" si="4"/>
        <v>93545.075000000012</v>
      </c>
      <c r="J61" s="37">
        <f t="shared" si="5"/>
        <v>74988.660125454888</v>
      </c>
      <c r="K61" s="40">
        <f>SUM(J61:J$119)/C61</f>
        <v>20.118287220083474</v>
      </c>
    </row>
    <row r="62" spans="1:11">
      <c r="A62" s="60">
        <v>57</v>
      </c>
      <c r="C62" s="85">
        <v>93309.41</v>
      </c>
      <c r="D62" s="28">
        <f t="shared" si="0"/>
        <v>516.52999999999884</v>
      </c>
      <c r="E62" s="31">
        <f>SUMPRODUCT(D62:D$119*$A62:$A$119)/C62+0.5-$A62</f>
        <v>25.781810048289017</v>
      </c>
      <c r="F62" s="33">
        <f t="shared" si="1"/>
        <v>5.5356689105632417E-3</v>
      </c>
      <c r="G62" s="32"/>
      <c r="H62" s="40">
        <f>'HRQOL scores'!G$12</f>
        <v>0.80163130047685438</v>
      </c>
      <c r="I62" s="37">
        <f t="shared" si="4"/>
        <v>93051.145000000004</v>
      </c>
      <c r="J62" s="37">
        <f t="shared" si="5"/>
        <v>74592.710377210344</v>
      </c>
      <c r="K62" s="40">
        <f>SUM(J62:J$119)/C62</f>
        <v>19.416253975955009</v>
      </c>
    </row>
    <row r="63" spans="1:11">
      <c r="A63" s="60">
        <v>58</v>
      </c>
      <c r="C63" s="85">
        <v>92792.88</v>
      </c>
      <c r="D63" s="28">
        <f t="shared" si="0"/>
        <v>562.61000000000058</v>
      </c>
      <c r="E63" s="31">
        <f>SUMPRODUCT(D63:D$119*$A63:$A$119)/C63+0.5-$A63</f>
        <v>24.922540817117849</v>
      </c>
      <c r="F63" s="33">
        <f t="shared" si="1"/>
        <v>6.0630729426654345E-3</v>
      </c>
      <c r="G63" s="32"/>
      <c r="H63" s="40">
        <f>'HRQOL scores'!G$12</f>
        <v>0.80163130047685438</v>
      </c>
      <c r="I63" s="37">
        <f t="shared" si="4"/>
        <v>92511.575000000012</v>
      </c>
      <c r="J63" s="37">
        <f t="shared" si="5"/>
        <v>74160.174176412052</v>
      </c>
      <c r="K63" s="40">
        <f>SUM(J63:J$119)/C63</f>
        <v>18.720471791901552</v>
      </c>
    </row>
    <row r="64" spans="1:11">
      <c r="A64" s="60">
        <v>59</v>
      </c>
      <c r="C64" s="85">
        <v>92230.27</v>
      </c>
      <c r="D64" s="28">
        <f t="shared" si="0"/>
        <v>610.90000000000873</v>
      </c>
      <c r="E64" s="31">
        <f>SUMPRODUCT(D64:D$119*$A64:$A$119)/C64+0.5-$A64</f>
        <v>24.071519733574647</v>
      </c>
      <c r="F64" s="33">
        <f t="shared" si="1"/>
        <v>6.6236388552262581E-3</v>
      </c>
      <c r="G64" s="32"/>
      <c r="H64" s="40">
        <f>'HRQOL scores'!G$12</f>
        <v>0.80163130047685438</v>
      </c>
      <c r="I64" s="37">
        <f t="shared" si="4"/>
        <v>91924.82</v>
      </c>
      <c r="J64" s="37">
        <f t="shared" si="5"/>
        <v>73689.813002700757</v>
      </c>
      <c r="K64" s="40">
        <f>SUM(J64:J$119)/C64</f>
        <v>18.030591457152774</v>
      </c>
    </row>
    <row r="65" spans="1:11">
      <c r="A65" s="60">
        <v>60</v>
      </c>
      <c r="C65" s="85">
        <v>91619.37</v>
      </c>
      <c r="D65" s="28">
        <f t="shared" si="0"/>
        <v>666.45999999999185</v>
      </c>
      <c r="E65" s="31">
        <f>SUMPRODUCT(D65:D$119*$A65:$A$119)/C65+0.5-$A65</f>
        <v>23.228690006686563</v>
      </c>
      <c r="F65" s="33">
        <f t="shared" si="1"/>
        <v>7.2742259633524209E-3</v>
      </c>
      <c r="G65" s="32"/>
      <c r="H65" s="40">
        <f>'HRQOL scores'!G$12</f>
        <v>0.80163130047685438</v>
      </c>
      <c r="I65" s="37">
        <f t="shared" si="4"/>
        <v>91286.14</v>
      </c>
      <c r="J65" s="37">
        <f t="shared" si="5"/>
        <v>73177.827123712195</v>
      </c>
      <c r="K65" s="40">
        <f>SUM(J65:J$119)/C65</f>
        <v>17.346512045981033</v>
      </c>
    </row>
    <row r="66" spans="1:11">
      <c r="A66" s="60">
        <v>61</v>
      </c>
      <c r="C66" s="85">
        <v>90952.91</v>
      </c>
      <c r="D66" s="28">
        <f t="shared" si="0"/>
        <v>730.08999999999651</v>
      </c>
      <c r="E66" s="31">
        <f>SUMPRODUCT(D66:D$119*$A66:$A$119)/C66+0.5-$A66</f>
        <v>22.395235120436695</v>
      </c>
      <c r="F66" s="33">
        <f t="shared" si="1"/>
        <v>8.027120847480267E-3</v>
      </c>
      <c r="G66" s="32"/>
      <c r="H66" s="40">
        <f>'HRQOL scores'!G$12</f>
        <v>0.80163130047685438</v>
      </c>
      <c r="I66" s="37">
        <f t="shared" si="4"/>
        <v>90587.865000000005</v>
      </c>
      <c r="J66" s="37">
        <f t="shared" si="5"/>
        <v>72618.06802737173</v>
      </c>
      <c r="K66" s="40">
        <f>SUM(J66:J$119)/C66</f>
        <v>16.669050811309731</v>
      </c>
    </row>
    <row r="67" spans="1:11">
      <c r="A67" s="60">
        <v>62</v>
      </c>
      <c r="C67" s="85">
        <v>90222.82</v>
      </c>
      <c r="D67" s="28">
        <f t="shared" si="0"/>
        <v>796.90000000000873</v>
      </c>
      <c r="E67" s="31">
        <f>SUMPRODUCT(D67:D$119*$A67:$A$119)/C67+0.5-$A67</f>
        <v>21.572413047363383</v>
      </c>
      <c r="F67" s="33">
        <f t="shared" si="1"/>
        <v>8.83257694671934E-3</v>
      </c>
      <c r="G67" s="32"/>
      <c r="H67" s="40">
        <f>'HRQOL scores'!G$12</f>
        <v>0.80163130047685438</v>
      </c>
      <c r="I67" s="37">
        <f t="shared" si="4"/>
        <v>89824.37</v>
      </c>
      <c r="J67" s="37">
        <f t="shared" si="5"/>
        <v>72006.026537614147</v>
      </c>
      <c r="K67" s="40">
        <f>SUM(J67:J$119)/C67</f>
        <v>15.999063321220833</v>
      </c>
    </row>
    <row r="68" spans="1:11">
      <c r="A68" s="60">
        <v>63</v>
      </c>
      <c r="C68" s="85">
        <v>89425.919999999998</v>
      </c>
      <c r="D68" s="28">
        <f t="shared" si="0"/>
        <v>864.52000000000407</v>
      </c>
      <c r="E68" s="31">
        <f>SUMPRODUCT(D68:D$119*$A68:$A$119)/C68+0.5-$A68</f>
        <v>20.760195358772023</v>
      </c>
      <c r="F68" s="33">
        <f t="shared" si="1"/>
        <v>9.6674431753120803E-3</v>
      </c>
      <c r="G68" s="32"/>
      <c r="H68" s="40">
        <f>'HRQOL scores'!G$12</f>
        <v>0.80163130047685438</v>
      </c>
      <c r="I68" s="37">
        <f t="shared" si="4"/>
        <v>88993.66</v>
      </c>
      <c r="J68" s="37">
        <f t="shared" si="5"/>
        <v>71340.103399995016</v>
      </c>
      <c r="K68" s="40">
        <f>SUM(J68:J$119)/C68</f>
        <v>15.336432475746353</v>
      </c>
    </row>
    <row r="69" spans="1:11">
      <c r="A69" s="60">
        <v>64</v>
      </c>
      <c r="C69" s="85">
        <v>88561.4</v>
      </c>
      <c r="D69" s="28">
        <f t="shared" ref="D69:D119" si="6">C69-C70</f>
        <v>934.25999999999476</v>
      </c>
      <c r="E69" s="31">
        <f>SUMPRODUCT(D69:D$119*$A69:$A$119)/C69+0.5-$A69</f>
        <v>19.957971637055408</v>
      </c>
      <c r="F69" s="33">
        <f t="shared" ref="F69:F115" si="7">D69/C69</f>
        <v>1.054929122620007E-2</v>
      </c>
      <c r="G69" s="32"/>
      <c r="H69" s="40">
        <f>'HRQOL scores'!G$12</f>
        <v>0.80163130047685438</v>
      </c>
      <c r="I69" s="37">
        <f t="shared" ref="I69:I100" si="8">(D69*0.5+C70)</f>
        <v>88094.26999999999</v>
      </c>
      <c r="J69" s="37">
        <f t="shared" ref="J69:J100" si="9">I69*H69</f>
        <v>70619.124224659128</v>
      </c>
      <c r="K69" s="40">
        <f>SUM(J69:J$119)/C69</f>
        <v>14.680599903135009</v>
      </c>
    </row>
    <row r="70" spans="1:11">
      <c r="A70" s="60">
        <v>65</v>
      </c>
      <c r="C70" s="85">
        <v>87627.14</v>
      </c>
      <c r="D70" s="28">
        <f t="shared" si="6"/>
        <v>1009.7299999999959</v>
      </c>
      <c r="E70" s="31">
        <f>SUMPRODUCT(D70:D$119*$A70:$A$119)/C70+0.5-$A70</f>
        <v>19.165427963732682</v>
      </c>
      <c r="F70" s="33">
        <f t="shared" si="7"/>
        <v>1.1523028139455377E-2</v>
      </c>
      <c r="G70" s="32"/>
      <c r="H70" s="40">
        <f>'HRQOL scores'!G$13</f>
        <v>0.78155622463054997</v>
      </c>
      <c r="I70" s="37">
        <f t="shared" si="8"/>
        <v>87122.274999999994</v>
      </c>
      <c r="J70" s="37">
        <f t="shared" si="9"/>
        <v>68090.956330224537</v>
      </c>
      <c r="K70" s="40">
        <f>SUM(J70:J$119)/C70</f>
        <v>14.031216310800986</v>
      </c>
    </row>
    <row r="71" spans="1:11">
      <c r="A71" s="60">
        <v>66</v>
      </c>
      <c r="C71" s="85">
        <v>86617.41</v>
      </c>
      <c r="D71" s="28">
        <f t="shared" si="6"/>
        <v>1085.2100000000064</v>
      </c>
      <c r="E71" s="31">
        <f>SUMPRODUCT(D71:D$119*$A71:$A$119)/C71+0.5-$A71</f>
        <v>18.38301750580996</v>
      </c>
      <c r="F71" s="33">
        <f t="shared" si="7"/>
        <v>1.2528774526968729E-2</v>
      </c>
      <c r="G71" s="32"/>
      <c r="H71" s="40">
        <f>'HRQOL scores'!G$13</f>
        <v>0.78155622463054997</v>
      </c>
      <c r="I71" s="37">
        <f t="shared" si="8"/>
        <v>86074.804999999993</v>
      </c>
      <c r="J71" s="37">
        <f t="shared" si="9"/>
        <v>67272.299631610775</v>
      </c>
      <c r="K71" s="40">
        <f>SUM(J71:J$119)/C71</f>
        <v>13.408671532739401</v>
      </c>
    </row>
    <row r="72" spans="1:11">
      <c r="A72" s="60">
        <v>67</v>
      </c>
      <c r="C72" s="85">
        <v>85532.2</v>
      </c>
      <c r="D72" s="28">
        <f t="shared" si="6"/>
        <v>1171.2399999999907</v>
      </c>
      <c r="E72" s="31">
        <f>SUMPRODUCT(D72:D$119*$A72:$A$119)/C72+0.5-$A72</f>
        <v>17.609912516431464</v>
      </c>
      <c r="F72" s="33">
        <f t="shared" si="7"/>
        <v>1.3693556344861827E-2</v>
      </c>
      <c r="G72" s="32"/>
      <c r="H72" s="40">
        <f>'HRQOL scores'!G$13</f>
        <v>0.78155622463054997</v>
      </c>
      <c r="I72" s="37">
        <f t="shared" si="8"/>
        <v>84946.58</v>
      </c>
      <c r="J72" s="37">
        <f t="shared" si="9"/>
        <v>66390.528360076991</v>
      </c>
      <c r="K72" s="40">
        <f>SUM(J72:J$119)/C72</f>
        <v>12.792282907197597</v>
      </c>
    </row>
    <row r="73" spans="1:11">
      <c r="A73" s="60">
        <v>68</v>
      </c>
      <c r="C73" s="85">
        <v>84360.960000000006</v>
      </c>
      <c r="D73" s="28">
        <f t="shared" si="6"/>
        <v>1266.7300000000105</v>
      </c>
      <c r="E73" s="31">
        <f>SUMPRODUCT(D73:D$119*$A73:$A$119)/C73+0.5-$A73</f>
        <v>16.847460950395998</v>
      </c>
      <c r="F73" s="33">
        <f t="shared" si="7"/>
        <v>1.501559489128633E-2</v>
      </c>
      <c r="G73" s="32"/>
      <c r="H73" s="40">
        <f>'HRQOL scores'!G$13</f>
        <v>0.78155622463054997</v>
      </c>
      <c r="I73" s="37">
        <f t="shared" si="8"/>
        <v>83727.595000000001</v>
      </c>
      <c r="J73" s="37">
        <f t="shared" si="9"/>
        <v>65437.823045595716</v>
      </c>
      <c r="K73" s="40">
        <f>SUM(J73:J$119)/C73</f>
        <v>12.182905122404122</v>
      </c>
    </row>
    <row r="74" spans="1:11">
      <c r="A74" s="60">
        <v>69</v>
      </c>
      <c r="C74" s="85">
        <v>83094.23</v>
      </c>
      <c r="D74" s="28">
        <f t="shared" si="6"/>
        <v>1370.3699999999953</v>
      </c>
      <c r="E74" s="31">
        <f>SUMPRODUCT(D74:D$119*$A74:$A$119)/C74+0.5-$A74</f>
        <v>16.096669820972153</v>
      </c>
      <c r="F74" s="33">
        <f t="shared" si="7"/>
        <v>1.6491758814059596E-2</v>
      </c>
      <c r="G74" s="32"/>
      <c r="H74" s="40">
        <f>'HRQOL scores'!G$13</f>
        <v>0.78155622463054997</v>
      </c>
      <c r="I74" s="37">
        <f t="shared" si="8"/>
        <v>82409.044999999998</v>
      </c>
      <c r="J74" s="37">
        <f t="shared" si="9"/>
        <v>64407.302085609103</v>
      </c>
      <c r="K74" s="40">
        <f>SUM(J74:J$119)/C74</f>
        <v>11.581113979506565</v>
      </c>
    </row>
    <row r="75" spans="1:11">
      <c r="A75" s="60">
        <v>70</v>
      </c>
      <c r="C75" s="85">
        <v>81723.86</v>
      </c>
      <c r="D75" s="28">
        <f t="shared" si="6"/>
        <v>1480.1600000000035</v>
      </c>
      <c r="E75" s="31">
        <f>SUMPRODUCT(D75:D$119*$A75:$A$119)/C75+0.5-$A75</f>
        <v>15.358199421049349</v>
      </c>
      <c r="F75" s="33">
        <f t="shared" si="7"/>
        <v>1.8111724042403327E-2</v>
      </c>
      <c r="G75" s="32"/>
      <c r="H75" s="40">
        <f>'HRQOL scores'!G$13</f>
        <v>0.78155622463054997</v>
      </c>
      <c r="I75" s="37">
        <f t="shared" si="8"/>
        <v>80983.78</v>
      </c>
      <c r="J75" s="37">
        <f t="shared" si="9"/>
        <v>63293.377353111042</v>
      </c>
      <c r="K75" s="40">
        <f>SUM(J75:J$119)/C75</f>
        <v>10.987200636187822</v>
      </c>
    </row>
    <row r="76" spans="1:11">
      <c r="A76" s="60">
        <v>71</v>
      </c>
      <c r="C76" s="85">
        <v>80243.7</v>
      </c>
      <c r="D76" s="28">
        <f t="shared" si="6"/>
        <v>1601.6699999999983</v>
      </c>
      <c r="E76" s="31">
        <f>SUMPRODUCT(D76:D$119*$A76:$A$119)/C76+0.5-$A76</f>
        <v>14.632270936384018</v>
      </c>
      <c r="F76" s="33">
        <f t="shared" si="7"/>
        <v>1.9960071631791632E-2</v>
      </c>
      <c r="G76" s="32"/>
      <c r="H76" s="40">
        <f>'HRQOL scores'!G$13</f>
        <v>0.78155622463054997</v>
      </c>
      <c r="I76" s="37">
        <f t="shared" si="8"/>
        <v>79442.864999999991</v>
      </c>
      <c r="J76" s="37">
        <f t="shared" si="9"/>
        <v>62089.065643234448</v>
      </c>
      <c r="K76" s="40">
        <f>SUM(J76:J$119)/C76</f>
        <v>10.401104002315616</v>
      </c>
    </row>
    <row r="77" spans="1:11">
      <c r="A77" s="60">
        <v>72</v>
      </c>
      <c r="C77" s="85">
        <v>78642.03</v>
      </c>
      <c r="D77" s="28">
        <f t="shared" si="6"/>
        <v>1740.2299999999959</v>
      </c>
      <c r="E77" s="31">
        <f>SUMPRODUCT(D77:D$119*$A77:$A$119)/C77+0.5-$A77</f>
        <v>13.920097107588887</v>
      </c>
      <c r="F77" s="33">
        <f t="shared" si="7"/>
        <v>2.2128497954592423E-2</v>
      </c>
      <c r="G77" s="32"/>
      <c r="H77" s="40">
        <f>'HRQOL scores'!G$13</f>
        <v>0.78155622463054997</v>
      </c>
      <c r="I77" s="37">
        <f t="shared" si="8"/>
        <v>77771.915000000008</v>
      </c>
      <c r="J77" s="37">
        <f t="shared" si="9"/>
        <v>60783.124269688044</v>
      </c>
      <c r="K77" s="40">
        <f>SUM(J77:J$119)/C77</f>
        <v>9.8234239831725993</v>
      </c>
    </row>
    <row r="78" spans="1:11">
      <c r="A78" s="60">
        <v>73</v>
      </c>
      <c r="C78" s="85">
        <v>76901.8</v>
      </c>
      <c r="D78" s="28">
        <f t="shared" si="6"/>
        <v>1895.6699999999983</v>
      </c>
      <c r="E78" s="31">
        <f>SUMPRODUCT(D78:D$119*$A78:$A$119)/C78+0.5-$A78</f>
        <v>13.223783830000315</v>
      </c>
      <c r="F78" s="33">
        <f t="shared" si="7"/>
        <v>2.4650528336137751E-2</v>
      </c>
      <c r="G78" s="32"/>
      <c r="H78" s="40">
        <f>'HRQOL scores'!G$13</f>
        <v>0.78155622463054997</v>
      </c>
      <c r="I78" s="37">
        <f t="shared" si="8"/>
        <v>75953.964999999997</v>
      </c>
      <c r="J78" s="37">
        <f t="shared" si="9"/>
        <v>59362.294131120929</v>
      </c>
      <c r="K78" s="40">
        <f>SUM(J78:J$119)/C78</f>
        <v>9.2553214530438961</v>
      </c>
    </row>
    <row r="79" spans="1:11">
      <c r="A79" s="60">
        <v>74</v>
      </c>
      <c r="C79" s="85">
        <v>75006.13</v>
      </c>
      <c r="D79" s="28">
        <f t="shared" si="6"/>
        <v>2064.3600000000006</v>
      </c>
      <c r="E79" s="31">
        <f>SUMPRODUCT(D79:D$119*$A79:$A$119)/C79+0.5-$A79</f>
        <v>12.545358817178254</v>
      </c>
      <c r="F79" s="33">
        <f t="shared" si="7"/>
        <v>2.7522550490206608E-2</v>
      </c>
      <c r="G79" s="32"/>
      <c r="H79" s="40">
        <f>'HRQOL scores'!G$13</f>
        <v>0.78155622463054997</v>
      </c>
      <c r="I79" s="37">
        <f t="shared" si="8"/>
        <v>73973.950000000012</v>
      </c>
      <c r="J79" s="37">
        <f t="shared" si="9"/>
        <v>57814.801083009079</v>
      </c>
      <c r="K79" s="40">
        <f>SUM(J79:J$119)/C79</f>
        <v>8.697803568675921</v>
      </c>
    </row>
    <row r="80" spans="1:11">
      <c r="A80" s="60">
        <v>75</v>
      </c>
      <c r="C80" s="85">
        <v>72941.77</v>
      </c>
      <c r="D80" s="28">
        <f t="shared" si="6"/>
        <v>2243.9499999999971</v>
      </c>
      <c r="E80" s="31">
        <f>SUMPRODUCT(D80:D$119*$A80:$A$119)/C80+0.5-$A80</f>
        <v>11.886260291434084</v>
      </c>
      <c r="F80" s="33">
        <f t="shared" si="7"/>
        <v>3.0763580318931071E-2</v>
      </c>
      <c r="G80" s="32"/>
      <c r="H80" s="40">
        <f>'HRQOL scores'!G$14</f>
        <v>0.72531446657941012</v>
      </c>
      <c r="I80" s="37">
        <f t="shared" si="8"/>
        <v>71819.795000000013</v>
      </c>
      <c r="J80" s="37">
        <f t="shared" si="9"/>
        <v>52091.936300267596</v>
      </c>
      <c r="K80" s="40">
        <f>SUM(J80:J$119)/C80</f>
        <v>8.1513484537537391</v>
      </c>
    </row>
    <row r="81" spans="1:11">
      <c r="A81" s="60">
        <v>76</v>
      </c>
      <c r="C81" s="85">
        <v>70697.820000000007</v>
      </c>
      <c r="D81" s="28">
        <f t="shared" si="6"/>
        <v>2422.6200000000099</v>
      </c>
      <c r="E81" s="31">
        <f>SUMPRODUCT(D81:D$119*$A81:$A$119)/C81+0.5-$A81</f>
        <v>11.247660385255429</v>
      </c>
      <c r="F81" s="33">
        <f t="shared" si="7"/>
        <v>3.4267251804935561E-2</v>
      </c>
      <c r="G81" s="32"/>
      <c r="H81" s="40">
        <f>'HRQOL scores'!G$14</f>
        <v>0.72531446657941012</v>
      </c>
      <c r="I81" s="37">
        <f t="shared" si="8"/>
        <v>69486.510000000009</v>
      </c>
      <c r="J81" s="37">
        <f t="shared" si="9"/>
        <v>50399.570935114854</v>
      </c>
      <c r="K81" s="40">
        <f>SUM(J81:J$119)/C81</f>
        <v>7.673247177965222</v>
      </c>
    </row>
    <row r="82" spans="1:11">
      <c r="A82" s="60">
        <v>77</v>
      </c>
      <c r="C82" s="85">
        <v>68275.199999999997</v>
      </c>
      <c r="D82" s="28">
        <f t="shared" si="6"/>
        <v>2605.0099999999948</v>
      </c>
      <c r="E82" s="31">
        <f>SUMPRODUCT(D82:D$119*$A82:$A$119)/C82+0.5-$A82</f>
        <v>10.629021362631221</v>
      </c>
      <c r="F82" s="33">
        <f t="shared" si="7"/>
        <v>3.8154556852268394E-2</v>
      </c>
      <c r="G82" s="32"/>
      <c r="H82" s="40">
        <f>'HRQOL scores'!G$14</f>
        <v>0.72531446657941012</v>
      </c>
      <c r="I82" s="37">
        <f t="shared" si="8"/>
        <v>66972.695000000007</v>
      </c>
      <c r="J82" s="37">
        <f t="shared" si="9"/>
        <v>48576.26454931053</v>
      </c>
      <c r="K82" s="40">
        <f>SUM(J82:J$119)/C82</f>
        <v>7.2073355606161291</v>
      </c>
    </row>
    <row r="83" spans="1:11">
      <c r="A83" s="60">
        <v>78</v>
      </c>
      <c r="C83" s="85">
        <v>65670.19</v>
      </c>
      <c r="D83" s="28">
        <f t="shared" si="6"/>
        <v>2788.5699999999997</v>
      </c>
      <c r="E83" s="31">
        <f>SUMPRODUCT(D83:D$119*$A83:$A$119)/C83+0.5-$A83</f>
        <v>10.030820138298949</v>
      </c>
      <c r="F83" s="33">
        <f t="shared" si="7"/>
        <v>4.2463254636540562E-2</v>
      </c>
      <c r="G83" s="32"/>
      <c r="H83" s="40">
        <f>'HRQOL scores'!G$14</f>
        <v>0.72531446657941012</v>
      </c>
      <c r="I83" s="37">
        <f t="shared" si="8"/>
        <v>64275.904999999999</v>
      </c>
      <c r="J83" s="37">
        <f t="shared" si="9"/>
        <v>46620.243748983841</v>
      </c>
      <c r="K83" s="40">
        <f>SUM(J83:J$119)/C83</f>
        <v>6.7535363049637551</v>
      </c>
    </row>
    <row r="84" spans="1:11">
      <c r="A84" s="60">
        <v>79</v>
      </c>
      <c r="C84" s="85">
        <v>62881.62</v>
      </c>
      <c r="D84" s="28">
        <f t="shared" si="6"/>
        <v>2970.1900000000023</v>
      </c>
      <c r="E84" s="31">
        <f>SUMPRODUCT(D84:D$119*$A84:$A$119)/C84+0.5-$A84</f>
        <v>9.4534771740600689</v>
      </c>
      <c r="F84" s="33">
        <f t="shared" si="7"/>
        <v>4.7234629133282545E-2</v>
      </c>
      <c r="G84" s="32"/>
      <c r="H84" s="40">
        <f>'HRQOL scores'!G$14</f>
        <v>0.72531446657941012</v>
      </c>
      <c r="I84" s="37">
        <f t="shared" si="8"/>
        <v>61396.525000000001</v>
      </c>
      <c r="J84" s="37">
        <f t="shared" si="9"/>
        <v>44531.787780204417</v>
      </c>
      <c r="K84" s="40">
        <f>SUM(J84:J$119)/C84</f>
        <v>6.3116339650582143</v>
      </c>
    </row>
    <row r="85" spans="1:11">
      <c r="A85" s="60">
        <v>80</v>
      </c>
      <c r="C85" s="85">
        <v>59911.43</v>
      </c>
      <c r="D85" s="28">
        <f t="shared" si="6"/>
        <v>3146.1100000000006</v>
      </c>
      <c r="E85" s="31">
        <f>SUMPRODUCT(D85:D$119*$A85:$A$119)/C85+0.5-$A85</f>
        <v>8.897357888768795</v>
      </c>
      <c r="F85" s="33">
        <f t="shared" si="7"/>
        <v>5.2512684140572183E-2</v>
      </c>
      <c r="G85" s="32"/>
      <c r="H85" s="40">
        <f>'HRQOL scores'!G$14</f>
        <v>0.72531446657941012</v>
      </c>
      <c r="I85" s="37">
        <f t="shared" si="8"/>
        <v>58338.375</v>
      </c>
      <c r="J85" s="37">
        <f t="shared" si="9"/>
        <v>42313.667344234593</v>
      </c>
      <c r="K85" s="40">
        <f>SUM(J85:J$119)/C85</f>
        <v>5.8812480488227292</v>
      </c>
    </row>
    <row r="86" spans="1:11">
      <c r="A86" s="60">
        <v>81</v>
      </c>
      <c r="C86" s="85">
        <v>56765.32</v>
      </c>
      <c r="D86" s="28">
        <f t="shared" si="6"/>
        <v>3311.9400000000023</v>
      </c>
      <c r="E86" s="31">
        <f>SUMPRODUCT(D86:D$119*$A86:$A$119)/C86+0.5-$A86</f>
        <v>8.362765493754253</v>
      </c>
      <c r="F86" s="33">
        <f t="shared" si="7"/>
        <v>5.8344425786730388E-2</v>
      </c>
      <c r="G86" s="32"/>
      <c r="H86" s="40">
        <f>'HRQOL scores'!G$14</f>
        <v>0.72531446657941012</v>
      </c>
      <c r="I86" s="37">
        <f t="shared" si="8"/>
        <v>55109.35</v>
      </c>
      <c r="J86" s="37">
        <f t="shared" si="9"/>
        <v>39971.608798788016</v>
      </c>
      <c r="K86" s="40">
        <f>SUM(J86:J$119)/C86</f>
        <v>5.4617909922016636</v>
      </c>
    </row>
    <row r="87" spans="1:11">
      <c r="A87" s="60">
        <v>82</v>
      </c>
      <c r="C87" s="85">
        <v>53453.38</v>
      </c>
      <c r="D87" s="28">
        <f t="shared" si="6"/>
        <v>3462.6999999999971</v>
      </c>
      <c r="E87" s="31">
        <f>SUMPRODUCT(D87:D$119*$A87:$A$119)/C87+0.5-$A87</f>
        <v>7.8499378212924569</v>
      </c>
      <c r="F87" s="33">
        <f t="shared" si="7"/>
        <v>6.4779813736755232E-2</v>
      </c>
      <c r="G87" s="32"/>
      <c r="H87" s="40">
        <f>'HRQOL scores'!G$14</f>
        <v>0.72531446657941012</v>
      </c>
      <c r="I87" s="37">
        <f t="shared" si="8"/>
        <v>51722.03</v>
      </c>
      <c r="J87" s="37">
        <f t="shared" si="9"/>
        <v>37514.736599854245</v>
      </c>
      <c r="K87" s="40">
        <f>SUM(J87:J$119)/C87</f>
        <v>5.0524158555858758</v>
      </c>
    </row>
    <row r="88" spans="1:11">
      <c r="A88" s="60">
        <v>83</v>
      </c>
      <c r="C88" s="85">
        <v>49990.68</v>
      </c>
      <c r="D88" s="28">
        <f t="shared" si="6"/>
        <v>3592.8499999999985</v>
      </c>
      <c r="E88" s="31">
        <f>SUMPRODUCT(D88:D$119*$A88:$A$119)/C88+0.5-$A88</f>
        <v>7.3590453128046533</v>
      </c>
      <c r="F88" s="33">
        <f t="shared" si="7"/>
        <v>7.1870396641934023E-2</v>
      </c>
      <c r="G88" s="32"/>
      <c r="H88" s="40">
        <f>'HRQOL scores'!G$14</f>
        <v>0.72531446657941012</v>
      </c>
      <c r="I88" s="37">
        <f t="shared" si="8"/>
        <v>48194.255000000005</v>
      </c>
      <c r="J88" s="37">
        <f t="shared" si="9"/>
        <v>34955.990357517076</v>
      </c>
      <c r="K88" s="40">
        <f>SUM(J88:J$119)/C88</f>
        <v>4.6519464837606286</v>
      </c>
    </row>
    <row r="89" spans="1:11">
      <c r="A89" s="60">
        <v>84</v>
      </c>
      <c r="C89" s="85">
        <v>46397.83</v>
      </c>
      <c r="D89" s="28">
        <f t="shared" si="6"/>
        <v>3696.5800000000017</v>
      </c>
      <c r="E89" s="31">
        <f>SUMPRODUCT(D89:D$119*$A89:$A$119)/C89+0.5-$A89</f>
        <v>6.8901805178801681</v>
      </c>
      <c r="F89" s="33">
        <f t="shared" si="7"/>
        <v>7.9671398425314316E-2</v>
      </c>
      <c r="G89" s="32"/>
      <c r="H89" s="40">
        <f>'HRQOL scores'!G$14</f>
        <v>0.72531446657941012</v>
      </c>
      <c r="I89" s="37">
        <f t="shared" si="8"/>
        <v>44549.54</v>
      </c>
      <c r="J89" s="37">
        <f t="shared" si="9"/>
        <v>32312.425841458095</v>
      </c>
      <c r="K89" s="40">
        <f>SUM(J89:J$119)/C89</f>
        <v>4.2587762765906447</v>
      </c>
    </row>
    <row r="90" spans="1:11">
      <c r="A90" s="60">
        <v>85</v>
      </c>
      <c r="C90" s="85">
        <v>42701.25</v>
      </c>
      <c r="D90" s="28">
        <f t="shared" si="6"/>
        <v>3767.8799999999974</v>
      </c>
      <c r="E90" s="31">
        <f>SUMPRODUCT(D90:D$119*$A90:$A$119)/C90+0.5-$A90</f>
        <v>6.4433683870592944</v>
      </c>
      <c r="F90" s="33">
        <f t="shared" si="7"/>
        <v>8.8238166330025403E-2</v>
      </c>
      <c r="G90" s="32"/>
      <c r="H90" s="40">
        <f>'HRQOL scores'!G$15</f>
        <v>0.60073279541263991</v>
      </c>
      <c r="I90" s="37">
        <f t="shared" si="8"/>
        <v>40817.31</v>
      </c>
      <c r="J90" s="37">
        <f t="shared" si="9"/>
        <v>24520.296737524299</v>
      </c>
      <c r="K90" s="40">
        <f>IF(C90=0,0,SUM(J90:J$119)/C90)</f>
        <v>3.8707427030315884</v>
      </c>
    </row>
    <row r="91" spans="1:11">
      <c r="A91" s="60">
        <v>86</v>
      </c>
      <c r="C91" s="85">
        <v>38933.370000000003</v>
      </c>
      <c r="D91" s="28">
        <f t="shared" si="6"/>
        <v>3801.0200000000041</v>
      </c>
      <c r="E91" s="31">
        <f>SUMPRODUCT(D91:D$119*$A91:$A$119)/C91+0.5-$A91</f>
        <v>6.0185536042196048</v>
      </c>
      <c r="F91" s="33">
        <f t="shared" si="7"/>
        <v>9.7628846411189268E-2</v>
      </c>
      <c r="G91" s="32"/>
      <c r="H91" s="40">
        <f>'HRQOL scores'!G$15</f>
        <v>0.60073279541263991</v>
      </c>
      <c r="I91" s="37">
        <f t="shared" si="8"/>
        <v>37032.86</v>
      </c>
      <c r="J91" s="37">
        <f t="shared" si="9"/>
        <v>22246.853509924935</v>
      </c>
      <c r="K91" s="40">
        <f>IF(C91=0,0,SUM(J91:J$119)/C91)</f>
        <v>3.6155425310036953</v>
      </c>
    </row>
    <row r="92" spans="1:11">
      <c r="A92" s="60">
        <v>87</v>
      </c>
      <c r="C92" s="85">
        <v>35132.35</v>
      </c>
      <c r="D92" s="28">
        <f t="shared" si="6"/>
        <v>3790.7899999999972</v>
      </c>
      <c r="E92" s="31">
        <f>SUMPRODUCT(D92:D$119*$A92:$A$119)/C92+0.5-$A92</f>
        <v>5.6156139380917125</v>
      </c>
      <c r="F92" s="33">
        <f t="shared" si="7"/>
        <v>0.10790026855590353</v>
      </c>
      <c r="G92" s="32"/>
      <c r="H92" s="40">
        <f>'HRQOL scores'!G$15</f>
        <v>0.60073279541263991</v>
      </c>
      <c r="I92" s="37">
        <f t="shared" si="8"/>
        <v>33236.955000000002</v>
      </c>
      <c r="J92" s="37">
        <f t="shared" si="9"/>
        <v>19966.52888815412</v>
      </c>
      <c r="K92" s="40">
        <f>IF(C92=0,0,SUM(J92:J$119)/C92)</f>
        <v>3.3734834589880367</v>
      </c>
    </row>
    <row r="93" spans="1:11">
      <c r="A93" s="60">
        <v>88</v>
      </c>
      <c r="C93" s="85">
        <v>31341.56</v>
      </c>
      <c r="D93" s="28">
        <f t="shared" si="6"/>
        <v>3733.09</v>
      </c>
      <c r="E93" s="31">
        <f>SUMPRODUCT(D93:D$119*$A93:$A$119)/C93+0.5-$A93</f>
        <v>5.2343520660080856</v>
      </c>
      <c r="F93" s="33">
        <f t="shared" si="7"/>
        <v>0.11910989752903174</v>
      </c>
      <c r="G93" s="32"/>
      <c r="H93" s="40">
        <f>'HRQOL scores'!G$15</f>
        <v>0.60073279541263991</v>
      </c>
      <c r="I93" s="37">
        <f t="shared" si="8"/>
        <v>29475.014999999999</v>
      </c>
      <c r="J93" s="37">
        <f t="shared" si="9"/>
        <v>17706.608155779493</v>
      </c>
      <c r="K93" s="40">
        <f>IF(C93=0,0,SUM(J93:J$119)/C93)</f>
        <v>3.1444469487869853</v>
      </c>
    </row>
    <row r="94" spans="1:11">
      <c r="A94" s="60">
        <v>89</v>
      </c>
      <c r="C94" s="85">
        <v>27608.47</v>
      </c>
      <c r="D94" s="28">
        <f t="shared" si="6"/>
        <v>3625.34</v>
      </c>
      <c r="E94" s="31">
        <f>SUMPRODUCT(D94:D$119*$A94:$A$119)/C94+0.5-$A94</f>
        <v>4.8745093204337877</v>
      </c>
      <c r="F94" s="33">
        <f t="shared" si="7"/>
        <v>0.13131260080692628</v>
      </c>
      <c r="G94" s="32"/>
      <c r="H94" s="40">
        <f>'HRQOL scores'!G$15</f>
        <v>0.60073279541263991</v>
      </c>
      <c r="I94" s="37">
        <f t="shared" si="8"/>
        <v>25795.800000000003</v>
      </c>
      <c r="J94" s="37">
        <f t="shared" si="9"/>
        <v>15496.383043905378</v>
      </c>
      <c r="K94" s="40">
        <f>IF(C94=0,0,SUM(J94:J$119)/C94)</f>
        <v>2.9282776103291752</v>
      </c>
    </row>
    <row r="95" spans="1:11">
      <c r="A95" s="60">
        <v>90</v>
      </c>
      <c r="B95" s="66" t="s">
        <v>31</v>
      </c>
      <c r="C95" s="85">
        <v>23983.13</v>
      </c>
      <c r="D95" s="28">
        <f t="shared" si="6"/>
        <v>3467.0200000000004</v>
      </c>
      <c r="E95" s="31">
        <f>SUMPRODUCT(D95:D$119*$A95:$A$119)/C95+0.5-$A95</f>
        <v>4.5357692819042654</v>
      </c>
      <c r="F95" s="33">
        <f t="shared" si="7"/>
        <v>0.14456078084887169</v>
      </c>
      <c r="G95" s="32"/>
      <c r="H95" s="40">
        <f>'HRQOL scores'!G$15</f>
        <v>0.60073279541263991</v>
      </c>
      <c r="I95" s="37">
        <f t="shared" si="8"/>
        <v>22249.620000000003</v>
      </c>
      <c r="J95" s="37">
        <f t="shared" si="9"/>
        <v>13366.076419468982</v>
      </c>
      <c r="K95" s="40">
        <f>IF(C95=0,0,SUM(J95:J$119)/C95)</f>
        <v>2.7247853600651526</v>
      </c>
    </row>
    <row r="96" spans="1:11">
      <c r="A96" s="60">
        <v>91</v>
      </c>
      <c r="B96" s="66" t="s">
        <v>32</v>
      </c>
      <c r="C96" s="85">
        <v>20516.11</v>
      </c>
      <c r="D96" s="28">
        <f t="shared" si="6"/>
        <v>3260.010000000002</v>
      </c>
      <c r="E96" s="31">
        <f>SUMPRODUCT(D96:D$119*$A96:$A$119)/C96+0.5-$A96</f>
        <v>4.2177744386200544</v>
      </c>
      <c r="F96" s="33">
        <f t="shared" si="7"/>
        <v>0.15890000589780431</v>
      </c>
      <c r="G96" s="32"/>
      <c r="H96" s="40">
        <f>'HRQOL scores'!G$15</f>
        <v>0.60073279541263991</v>
      </c>
      <c r="I96" s="37">
        <f t="shared" si="8"/>
        <v>18886.105</v>
      </c>
      <c r="J96" s="37">
        <f t="shared" si="9"/>
        <v>11345.502651106635</v>
      </c>
      <c r="K96" s="40">
        <f>IF(C96=0,0,SUM(J96:J$119)/C96)</f>
        <v>2.5337554289322095</v>
      </c>
    </row>
    <row r="97" spans="1:11">
      <c r="A97" s="60">
        <v>92</v>
      </c>
      <c r="B97" s="66" t="s">
        <v>19</v>
      </c>
      <c r="C97" s="85">
        <v>17256.099999999999</v>
      </c>
      <c r="D97" s="28">
        <f t="shared" si="6"/>
        <v>3008.989999999998</v>
      </c>
      <c r="E97" s="31">
        <f>SUMPRODUCT(D97:D$119*$A97:$A$119)/C97+0.5-$A97</f>
        <v>3.9201337114363923</v>
      </c>
      <c r="F97" s="33">
        <f t="shared" si="7"/>
        <v>0.17437254072472913</v>
      </c>
      <c r="G97" s="32"/>
      <c r="H97" s="40">
        <f>'HRQOL scores'!G$15</f>
        <v>0.60073279541263991</v>
      </c>
      <c r="I97" s="37">
        <f t="shared" si="8"/>
        <v>15751.605</v>
      </c>
      <c r="J97" s="37">
        <f t="shared" si="9"/>
        <v>9462.5057038857158</v>
      </c>
      <c r="K97" s="40">
        <f>IF(C97=0,0,SUM(J97:J$119)/C97)</f>
        <v>2.3549528828625097</v>
      </c>
    </row>
    <row r="98" spans="1:11">
      <c r="A98" s="60">
        <v>93</v>
      </c>
      <c r="B98" s="72" t="s">
        <v>33</v>
      </c>
      <c r="C98" s="85">
        <v>14247.11</v>
      </c>
      <c r="D98" s="28">
        <f t="shared" si="6"/>
        <v>2721.33</v>
      </c>
      <c r="E98" s="31">
        <f>SUMPRODUCT(D98:D$119*$A98:$A$119)/C98+0.5-$A98</f>
        <v>3.6424660396331063</v>
      </c>
      <c r="F98" s="33">
        <f t="shared" si="7"/>
        <v>0.1910092643350125</v>
      </c>
      <c r="G98" s="32"/>
      <c r="H98" s="40">
        <f>'HRQOL scores'!G$15</f>
        <v>0.60073279541263991</v>
      </c>
      <c r="I98" s="37">
        <f t="shared" si="8"/>
        <v>12886.445</v>
      </c>
      <c r="J98" s="37">
        <f t="shared" si="9"/>
        <v>7741.3101277812366</v>
      </c>
      <c r="K98" s="40">
        <f>IF(C98=0,0,SUM(J98:J$119)/C98)</f>
        <v>2.1881488061844148</v>
      </c>
    </row>
    <row r="99" spans="1:11">
      <c r="A99" s="60">
        <v>94</v>
      </c>
      <c r="B99" s="72" t="s">
        <v>34</v>
      </c>
      <c r="C99" s="85">
        <v>11525.78</v>
      </c>
      <c r="D99" s="28">
        <f t="shared" si="6"/>
        <v>2406.9520000000011</v>
      </c>
      <c r="E99" s="31">
        <f>SUMPRODUCT(D99:D$119*$A99:$A$119)/C99+0.5-$A99</f>
        <v>3.3844277209800566</v>
      </c>
      <c r="F99" s="33">
        <f t="shared" si="7"/>
        <v>0.20883202698646</v>
      </c>
      <c r="G99" s="32"/>
      <c r="H99" s="40">
        <f>'HRQOL scores'!G$15</f>
        <v>0.60073279541263991</v>
      </c>
      <c r="I99" s="37">
        <f t="shared" si="8"/>
        <v>10322.304</v>
      </c>
      <c r="J99" s="37">
        <f t="shared" si="9"/>
        <v>6200.9465370190746</v>
      </c>
      <c r="K99" s="40">
        <f>IF(C99=0,0,SUM(J99:J$119)/C99)</f>
        <v>2.0331367256963775</v>
      </c>
    </row>
    <row r="100" spans="1:11">
      <c r="A100" s="60">
        <v>95</v>
      </c>
      <c r="B100" s="72" t="s">
        <v>2</v>
      </c>
      <c r="C100" s="85">
        <v>9118.8279999999995</v>
      </c>
      <c r="D100" s="28">
        <f t="shared" si="6"/>
        <v>2077.7149999999992</v>
      </c>
      <c r="E100" s="31">
        <f>SUMPRODUCT(D100:D$119*$A100:$A$119)/C100+0.5-$A100</f>
        <v>3.1457842321313336</v>
      </c>
      <c r="F100" s="33">
        <f t="shared" si="7"/>
        <v>0.22784890777630626</v>
      </c>
      <c r="G100" s="32"/>
      <c r="H100" s="40">
        <f>'HRQOL scores'!G$15</f>
        <v>0.60073279541263991</v>
      </c>
      <c r="I100" s="37">
        <f t="shared" si="8"/>
        <v>8079.9704999999994</v>
      </c>
      <c r="J100" s="37">
        <f t="shared" si="9"/>
        <v>4853.9032653166651</v>
      </c>
      <c r="K100" s="40">
        <f>IF(C100=0,0,SUM(J100:J$119)/C100)</f>
        <v>1.8897757555332462</v>
      </c>
    </row>
    <row r="101" spans="1:11">
      <c r="A101" s="60">
        <v>96</v>
      </c>
      <c r="B101" s="72" t="s">
        <v>48</v>
      </c>
      <c r="C101" s="85">
        <v>7041.1130000000003</v>
      </c>
      <c r="D101" s="28">
        <f t="shared" si="6"/>
        <v>1746.5830000000005</v>
      </c>
      <c r="E101" s="31">
        <f>SUMPRODUCT(D101:D$119*$A101:$A$119)/C101+0.5-$A101</f>
        <v>2.9265110271511929</v>
      </c>
      <c r="F101" s="33">
        <f t="shared" si="7"/>
        <v>0.24805495949290979</v>
      </c>
      <c r="G101" s="32"/>
      <c r="H101" s="40">
        <f>'HRQOL scores'!G$15</f>
        <v>0.60073279541263991</v>
      </c>
      <c r="I101" s="37">
        <f t="shared" ref="I101:I119" si="10">(D101*0.5+C102)</f>
        <v>6167.8215</v>
      </c>
      <c r="J101" s="37">
        <f t="shared" ref="J101:J119" si="11">I101*H101</f>
        <v>3705.2126513011817</v>
      </c>
      <c r="K101" s="40">
        <f>IF(C101=0,0,SUM(J101:J$119)/C101)</f>
        <v>1.7580511501464409</v>
      </c>
    </row>
    <row r="102" spans="1:11">
      <c r="A102" s="60">
        <v>97</v>
      </c>
      <c r="C102" s="85">
        <v>5294.53</v>
      </c>
      <c r="D102" s="28">
        <f t="shared" si="6"/>
        <v>1426.4919999999997</v>
      </c>
      <c r="E102" s="31">
        <f>SUMPRODUCT(D102:D$119*$A102:$A$119)/C102+0.5-$A102</f>
        <v>2.7269792291133541</v>
      </c>
      <c r="F102" s="33">
        <f t="shared" si="7"/>
        <v>0.26942750348000671</v>
      </c>
      <c r="G102" s="32"/>
      <c r="H102" s="40">
        <f>'HRQOL scores'!G$15</f>
        <v>0.60073279541263991</v>
      </c>
      <c r="I102" s="37">
        <f t="shared" si="10"/>
        <v>4581.2839999999997</v>
      </c>
      <c r="J102" s="37">
        <f t="shared" si="11"/>
        <v>2752.1275438992002</v>
      </c>
      <c r="K102" s="40">
        <f>IF(C102=0,0,SUM(J102:J$119)/C102)</f>
        <v>1.6381858553374664</v>
      </c>
    </row>
    <row r="103" spans="1:11">
      <c r="A103" s="60">
        <v>98</v>
      </c>
      <c r="C103" s="85">
        <v>3868.038</v>
      </c>
      <c r="D103" s="28">
        <f t="shared" si="6"/>
        <v>1129.183</v>
      </c>
      <c r="E103" s="31">
        <f>SUMPRODUCT(D103:D$119*$A103:$A$119)/C103+0.5-$A103</f>
        <v>2.5482659006756023</v>
      </c>
      <c r="F103" s="33">
        <f t="shared" si="7"/>
        <v>0.2919265529449297</v>
      </c>
      <c r="G103" s="32"/>
      <c r="H103" s="40">
        <f>'HRQOL scores'!G$15</f>
        <v>0.60073279541263991</v>
      </c>
      <c r="I103" s="37">
        <f t="shared" si="10"/>
        <v>3303.4465</v>
      </c>
      <c r="J103" s="37">
        <f t="shared" si="11"/>
        <v>1984.4886504411013</v>
      </c>
      <c r="K103" s="40">
        <f>IF(C103=0,0,SUM(J103:J$119)/C103)</f>
        <v>1.5308268979675677</v>
      </c>
    </row>
    <row r="104" spans="1:11">
      <c r="A104" s="60">
        <v>99</v>
      </c>
      <c r="B104" s="28">
        <v>2545</v>
      </c>
      <c r="C104" s="85">
        <v>2738.855</v>
      </c>
      <c r="D104" s="28">
        <f t="shared" si="6"/>
        <v>853.40354223968575</v>
      </c>
      <c r="E104" s="31">
        <f>SUMPRODUCT(D104:D$119*$A104:$A$119)/C104+0.5-$A104</f>
        <v>2.3927308447937037</v>
      </c>
      <c r="F104" s="33">
        <f t="shared" si="7"/>
        <v>0.31159135559921419</v>
      </c>
      <c r="G104" s="32"/>
      <c r="H104" s="40">
        <f>'HRQOL scores'!G$15</f>
        <v>0.60073279541263991</v>
      </c>
      <c r="I104" s="37">
        <f t="shared" si="10"/>
        <v>2312.1532288801573</v>
      </c>
      <c r="J104" s="37">
        <f t="shared" si="11"/>
        <v>1388.9862726075382</v>
      </c>
      <c r="K104" s="40">
        <f>IF(C104=0,0,SUM(J104:J$119)/C104)</f>
        <v>1.4373918890629742</v>
      </c>
    </row>
    <row r="105" spans="1:11">
      <c r="A105" s="60">
        <v>100</v>
      </c>
      <c r="B105" s="28">
        <v>1752</v>
      </c>
      <c r="C105" s="86">
        <f t="shared" ref="C105:C119" si="12">C104*IF(B105=0,0,(B105/B104))</f>
        <v>1885.4514577603143</v>
      </c>
      <c r="D105" s="28">
        <f t="shared" si="6"/>
        <v>623.10296463654231</v>
      </c>
      <c r="E105" s="31">
        <f>SUMPRODUCT(D105:D$119*$A105:$A$119)/C105+0.5-$A105</f>
        <v>2.2494292237442863</v>
      </c>
      <c r="F105" s="33">
        <f t="shared" si="7"/>
        <v>0.33047945205479456</v>
      </c>
      <c r="G105" s="32"/>
      <c r="H105" s="40">
        <f>'HRQOL scores'!G$15</f>
        <v>0.60073279541263991</v>
      </c>
      <c r="I105" s="37">
        <f t="shared" si="10"/>
        <v>1573.8999754420431</v>
      </c>
      <c r="J105" s="37">
        <f t="shared" si="11"/>
        <v>945.49333194718383</v>
      </c>
      <c r="K105" s="40">
        <f>IF(C105=0,0,SUM(J105:J$119)/C105)</f>
        <v>1.3513059056627927</v>
      </c>
    </row>
    <row r="106" spans="1:11">
      <c r="A106" s="60">
        <v>101</v>
      </c>
      <c r="B106" s="28">
        <v>1173</v>
      </c>
      <c r="C106" s="86">
        <f t="shared" si="12"/>
        <v>1262.348493123772</v>
      </c>
      <c r="D106" s="28">
        <f t="shared" si="6"/>
        <v>442.30624950884089</v>
      </c>
      <c r="E106" s="31">
        <f>SUMPRODUCT(D106:D$119*$A106:$A$119)/C106+0.5-$A106</f>
        <v>2.1129582267689813</v>
      </c>
      <c r="F106" s="33">
        <f t="shared" si="7"/>
        <v>0.35038363171355502</v>
      </c>
      <c r="G106" s="32"/>
      <c r="H106" s="40">
        <f>'HRQOL scores'!G$15</f>
        <v>0.60073279541263991</v>
      </c>
      <c r="I106" s="37">
        <f t="shared" si="10"/>
        <v>1041.1953683693514</v>
      </c>
      <c r="J106" s="37">
        <f t="shared" si="11"/>
        <v>625.48020421121385</v>
      </c>
      <c r="K106" s="40">
        <f>IF(C106=0,0,SUM(J106:J$119)/C106)</f>
        <v>1.2693233021570571</v>
      </c>
    </row>
    <row r="107" spans="1:11">
      <c r="A107" s="60">
        <v>102</v>
      </c>
      <c r="B107" s="28">
        <v>762</v>
      </c>
      <c r="C107" s="86">
        <f t="shared" si="12"/>
        <v>820.04224361493107</v>
      </c>
      <c r="D107" s="28">
        <f t="shared" si="6"/>
        <v>304.55637131630647</v>
      </c>
      <c r="E107" s="31">
        <f>SUMPRODUCT(D107:D$119*$A107:$A$119)/C107+0.5-$A107</f>
        <v>1.9829396325459356</v>
      </c>
      <c r="F107" s="33">
        <f t="shared" si="7"/>
        <v>0.37139107611548561</v>
      </c>
      <c r="G107" s="32"/>
      <c r="H107" s="40">
        <f>'HRQOL scores'!G$15</f>
        <v>0.60073279541263991</v>
      </c>
      <c r="I107" s="37">
        <f t="shared" si="10"/>
        <v>667.76405795677783</v>
      </c>
      <c r="J107" s="37">
        <f t="shared" si="11"/>
        <v>401.14776921246323</v>
      </c>
      <c r="K107" s="40">
        <f>IF(C107=0,0,SUM(J107:J$119)/C107)</f>
        <v>1.1912168685938305</v>
      </c>
    </row>
    <row r="108" spans="1:11">
      <c r="A108" s="60">
        <v>103</v>
      </c>
      <c r="B108" s="28">
        <v>479</v>
      </c>
      <c r="C108" s="86">
        <f t="shared" si="12"/>
        <v>515.4858722986246</v>
      </c>
      <c r="D108" s="28">
        <f t="shared" si="6"/>
        <v>202.3201335952848</v>
      </c>
      <c r="E108" s="31">
        <f>SUMPRODUCT(D108:D$119*$A108:$A$119)/C108+0.5-$A108</f>
        <v>1.8590814196241894</v>
      </c>
      <c r="F108" s="33">
        <f t="shared" si="7"/>
        <v>0.39248434237995822</v>
      </c>
      <c r="G108" s="32"/>
      <c r="H108" s="40">
        <f>'HRQOL scores'!G$15</f>
        <v>0.60073279541263991</v>
      </c>
      <c r="I108" s="37">
        <f t="shared" si="10"/>
        <v>414.3258055009822</v>
      </c>
      <c r="J108" s="37">
        <f t="shared" si="11"/>
        <v>248.89909935019878</v>
      </c>
      <c r="K108" s="40">
        <f>IF(C108=0,0,SUM(J108:J$119)/C108)</f>
        <v>1.1168111781105547</v>
      </c>
    </row>
    <row r="109" spans="1:11">
      <c r="A109" s="60">
        <v>104</v>
      </c>
      <c r="B109" s="28">
        <v>291</v>
      </c>
      <c r="C109" s="86">
        <f t="shared" si="12"/>
        <v>313.1657387033398</v>
      </c>
      <c r="D109" s="28">
        <f t="shared" si="6"/>
        <v>130.2166817288801</v>
      </c>
      <c r="E109" s="31">
        <f>SUMPRODUCT(D109:D$119*$A109:$A$119)/C109+0.5-$A109</f>
        <v>1.7371134020618655</v>
      </c>
      <c r="F109" s="33">
        <f t="shared" si="7"/>
        <v>0.41580756013745701</v>
      </c>
      <c r="G109" s="32"/>
      <c r="H109" s="40">
        <f>'HRQOL scores'!G$15</f>
        <v>0.60073279541263991</v>
      </c>
      <c r="I109" s="37">
        <f t="shared" si="10"/>
        <v>248.05739783889976</v>
      </c>
      <c r="J109" s="37">
        <f t="shared" si="11"/>
        <v>149.0162140265476</v>
      </c>
      <c r="K109" s="40">
        <f>IF(C109=0,0,SUM(J109:J$119)/C109)</f>
        <v>1.0435409899693799</v>
      </c>
    </row>
    <row r="110" spans="1:11">
      <c r="A110" s="60">
        <v>105</v>
      </c>
      <c r="B110" s="28">
        <v>170</v>
      </c>
      <c r="C110" s="86">
        <f t="shared" si="12"/>
        <v>182.94905697445969</v>
      </c>
      <c r="D110" s="28">
        <f t="shared" si="6"/>
        <v>80.712819253438099</v>
      </c>
      <c r="E110" s="31">
        <f>SUMPRODUCT(D110:D$119*$A110:$A$119)/C110+0.5-$A110</f>
        <v>1.6176470588235219</v>
      </c>
      <c r="F110" s="33">
        <f t="shared" si="7"/>
        <v>0.44117647058823528</v>
      </c>
      <c r="G110" s="32"/>
      <c r="H110" s="40">
        <f>'HRQOL scores'!G$15</f>
        <v>0.60073279541263991</v>
      </c>
      <c r="I110" s="37">
        <f t="shared" si="10"/>
        <v>142.59264734774064</v>
      </c>
      <c r="J110" s="37">
        <f t="shared" si="11"/>
        <v>85.660079646496982</v>
      </c>
      <c r="K110" s="40">
        <f>IF(C110=0,0,SUM(J110:J$119)/C110)</f>
        <v>0.97177363963809393</v>
      </c>
    </row>
    <row r="111" spans="1:11">
      <c r="A111" s="60">
        <v>106</v>
      </c>
      <c r="B111" s="28">
        <v>95</v>
      </c>
      <c r="C111" s="86">
        <f t="shared" si="12"/>
        <v>102.2362377210216</v>
      </c>
      <c r="D111" s="28">
        <f t="shared" si="6"/>
        <v>48.427691552062861</v>
      </c>
      <c r="E111" s="31">
        <f>SUMPRODUCT(D111:D$119*$A111:$A$119)/C111+0.5-$A111</f>
        <v>1.5</v>
      </c>
      <c r="F111" s="33">
        <f t="shared" si="7"/>
        <v>0.47368421052631576</v>
      </c>
      <c r="G111" s="32"/>
      <c r="H111" s="40">
        <f>'HRQOL scores'!G$15</f>
        <v>0.60073279541263991</v>
      </c>
      <c r="I111" s="37">
        <f t="shared" si="10"/>
        <v>78.022391944990162</v>
      </c>
      <c r="J111" s="37">
        <f t="shared" si="11"/>
        <v>46.87060961789458</v>
      </c>
      <c r="K111" s="40">
        <f>IF(C111=0,0,SUM(J111:J$119)/C111)</f>
        <v>0.90109919311895992</v>
      </c>
    </row>
    <row r="112" spans="1:11">
      <c r="A112" s="60">
        <v>107</v>
      </c>
      <c r="B112" s="28">
        <v>50</v>
      </c>
      <c r="C112" s="86">
        <f t="shared" si="12"/>
        <v>53.808546168958735</v>
      </c>
      <c r="D112" s="28">
        <f t="shared" si="6"/>
        <v>26.904273084479367</v>
      </c>
      <c r="E112" s="31">
        <f>SUMPRODUCT(D112:D$119*$A112:$A$119)/C112+0.5-$A112</f>
        <v>1.4000000000000057</v>
      </c>
      <c r="F112" s="33">
        <f t="shared" si="7"/>
        <v>0.5</v>
      </c>
      <c r="G112" s="32"/>
      <c r="H112" s="40">
        <f>'HRQOL scores'!G$15</f>
        <v>0.60073279541263991</v>
      </c>
      <c r="I112" s="37">
        <f t="shared" si="10"/>
        <v>40.356409626719049</v>
      </c>
      <c r="J112" s="37">
        <f t="shared" si="11"/>
        <v>24.243418767876506</v>
      </c>
      <c r="K112" s="40">
        <f>IF(C112=0,0,SUM(J112:J$119)/C112)</f>
        <v>0.84102591357769563</v>
      </c>
    </row>
    <row r="113" spans="1:11">
      <c r="A113" s="60">
        <v>108</v>
      </c>
      <c r="B113" s="28">
        <v>25</v>
      </c>
      <c r="C113" s="86">
        <f t="shared" si="12"/>
        <v>26.904273084479367</v>
      </c>
      <c r="D113" s="28">
        <f t="shared" si="6"/>
        <v>13.990222003929272</v>
      </c>
      <c r="E113" s="31">
        <f>SUMPRODUCT(D113:D$119*$A113:$A$119)/C113+0.5-$A113</f>
        <v>1.3000000000000114</v>
      </c>
      <c r="F113" s="33">
        <f t="shared" si="7"/>
        <v>0.52</v>
      </c>
      <c r="G113" s="32"/>
      <c r="H113" s="40">
        <f>'HRQOL scores'!G$15</f>
        <v>0.60073279541263991</v>
      </c>
      <c r="I113" s="37">
        <f t="shared" si="10"/>
        <v>19.909162082514733</v>
      </c>
      <c r="J113" s="37">
        <f t="shared" si="11"/>
        <v>11.960086592152411</v>
      </c>
      <c r="K113" s="40">
        <f>IF(C113=0,0,SUM(J113:J$119)/C113)</f>
        <v>0.780952634036432</v>
      </c>
    </row>
    <row r="114" spans="1:11">
      <c r="A114" s="60">
        <v>109</v>
      </c>
      <c r="B114" s="28">
        <v>12</v>
      </c>
      <c r="C114" s="86">
        <f t="shared" si="12"/>
        <v>12.914051080550095</v>
      </c>
      <c r="D114" s="28">
        <f t="shared" si="6"/>
        <v>7.5331964636542219</v>
      </c>
      <c r="E114" s="31">
        <f>SUMPRODUCT(D114:D$119*$A114:$A$119)/C114+0.5-$A114</f>
        <v>1.1666666666666572</v>
      </c>
      <c r="F114" s="33">
        <f t="shared" si="7"/>
        <v>0.58333333333333326</v>
      </c>
      <c r="G114" s="32"/>
      <c r="H114" s="40">
        <f>'HRQOL scores'!G$15</f>
        <v>0.60073279541263991</v>
      </c>
      <c r="I114" s="37">
        <f t="shared" si="10"/>
        <v>9.1474528487229847</v>
      </c>
      <c r="J114" s="37">
        <f t="shared" si="11"/>
        <v>5.4951749207186751</v>
      </c>
      <c r="K114" s="40">
        <f>IF(C114=0,0,SUM(J114:J$119)/C114)</f>
        <v>0.70085492798141336</v>
      </c>
    </row>
    <row r="115" spans="1:11">
      <c r="A115" s="60">
        <v>110</v>
      </c>
      <c r="B115" s="28">
        <v>5</v>
      </c>
      <c r="C115" s="86">
        <f t="shared" si="12"/>
        <v>5.3808546168958733</v>
      </c>
      <c r="D115" s="28">
        <f t="shared" si="6"/>
        <v>3.2285127701375238</v>
      </c>
      <c r="E115" s="31">
        <f>SUMPRODUCT(D115:D$119*$A115:$A$119)/C115+0.5-$A115</f>
        <v>1.0999999999999943</v>
      </c>
      <c r="F115" s="33">
        <f t="shared" si="7"/>
        <v>0.6</v>
      </c>
      <c r="G115" s="32"/>
      <c r="H115" s="40">
        <f>'HRQOL scores'!G$15</f>
        <v>0.60073279541263991</v>
      </c>
      <c r="I115" s="37">
        <f t="shared" si="10"/>
        <v>3.7665982318271114</v>
      </c>
      <c r="J115" s="37">
        <f t="shared" si="11"/>
        <v>2.2627190850018075</v>
      </c>
      <c r="K115" s="40">
        <f>IF(C115=0,0,SUM(J115:J$119)/C115)</f>
        <v>0.66080607495390398</v>
      </c>
    </row>
    <row r="116" spans="1:11">
      <c r="A116" s="60">
        <v>111</v>
      </c>
      <c r="B116" s="28">
        <v>2</v>
      </c>
      <c r="C116" s="86">
        <f t="shared" si="12"/>
        <v>2.1523418467583495</v>
      </c>
      <c r="D116" s="28">
        <f t="shared" si="6"/>
        <v>1.0761709233791747</v>
      </c>
      <c r="E116" s="31">
        <f>IF($C116=0,0,SUMPRODUCT(D116:D$119*$A116:$A$119)/C116+0.5-$A116)</f>
        <v>1</v>
      </c>
      <c r="F116" s="33">
        <f>IF(D116=0,0,D116/C116)</f>
        <v>0.5</v>
      </c>
      <c r="G116" s="32"/>
      <c r="H116" s="40">
        <f>'HRQOL scores'!G$15</f>
        <v>0.60073279541263991</v>
      </c>
      <c r="I116" s="37">
        <f t="shared" si="10"/>
        <v>1.6142563850687621</v>
      </c>
      <c r="J116" s="37">
        <f t="shared" si="11"/>
        <v>0.96973675071506038</v>
      </c>
      <c r="K116" s="40">
        <f>IF(C116=0,0,SUM(J116:J$119)/C116)</f>
        <v>0.60073279541263991</v>
      </c>
    </row>
    <row r="117" spans="1:11">
      <c r="A117" s="60">
        <v>112</v>
      </c>
      <c r="B117" s="28">
        <v>1</v>
      </c>
      <c r="C117" s="86">
        <f t="shared" si="12"/>
        <v>1.0761709233791747</v>
      </c>
      <c r="D117" s="28">
        <f t="shared" si="6"/>
        <v>1.0761709233791747</v>
      </c>
      <c r="E117" s="31">
        <f>IF($C117=0,0,SUMPRODUCT(D117:D$119*$A117:$A$119)/C117+0.5-$A117)</f>
        <v>0.5</v>
      </c>
      <c r="F117" s="33">
        <f>IF(D117=0,0,D117/C117)</f>
        <v>1</v>
      </c>
      <c r="G117" s="32"/>
      <c r="H117" s="40">
        <f>'HRQOL scores'!G$15</f>
        <v>0.60073279541263991</v>
      </c>
      <c r="I117" s="37">
        <f t="shared" si="10"/>
        <v>0.53808546168958737</v>
      </c>
      <c r="J117" s="37">
        <f t="shared" si="11"/>
        <v>0.32324558357168676</v>
      </c>
      <c r="K117" s="40">
        <f>IF(C117=0,0,SUM(J117:J$119)/C117)</f>
        <v>0.30036639770631995</v>
      </c>
    </row>
    <row r="118" spans="1:11">
      <c r="A118" s="60">
        <v>113</v>
      </c>
      <c r="B118" s="28">
        <v>0</v>
      </c>
      <c r="C118" s="86">
        <f t="shared" si="12"/>
        <v>0</v>
      </c>
      <c r="D118" s="28">
        <f t="shared" si="6"/>
        <v>0</v>
      </c>
      <c r="E118" s="31">
        <f>IF($C118=0,0,SUMPRODUCT(D118:D$119*$A118:$A$119)/C118+0.5-$A118)</f>
        <v>0</v>
      </c>
      <c r="F118" s="33">
        <f>IF(D118=0,0,D118/C118)</f>
        <v>0</v>
      </c>
      <c r="G118" s="32"/>
      <c r="H118" s="40">
        <f>'HRQOL scores'!G$15</f>
        <v>0.60073279541263991</v>
      </c>
      <c r="I118" s="37">
        <f t="shared" si="10"/>
        <v>0</v>
      </c>
      <c r="J118" s="37">
        <f t="shared" si="11"/>
        <v>0</v>
      </c>
      <c r="K118" s="40">
        <f>IF(C118=0,0,SUM(J118:J$119)/C118)</f>
        <v>0</v>
      </c>
    </row>
    <row r="119" spans="1:11">
      <c r="A119" s="60">
        <v>114</v>
      </c>
      <c r="B119" s="28">
        <v>0</v>
      </c>
      <c r="C119" s="86">
        <f t="shared" si="12"/>
        <v>0</v>
      </c>
      <c r="D119" s="28">
        <f t="shared" si="6"/>
        <v>0</v>
      </c>
      <c r="E119" s="31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scores'!G$15</f>
        <v>0.60073279541263991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</row>
    <row r="121" spans="1:11">
      <c r="E121" s="31">
        <f xml:space="preserve"> AVERAGE(E5:E119)</f>
        <v>30.765572133799122</v>
      </c>
    </row>
    <row r="123" spans="1:11">
      <c r="B123" s="62"/>
    </row>
    <row r="124" spans="1:11">
      <c r="A124" s="61"/>
      <c r="B124" s="62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4"/>
  <sheetViews>
    <sheetView workbookViewId="0"/>
  </sheetViews>
  <sheetFormatPr defaultColWidth="8.85546875" defaultRowHeight="12.75"/>
  <cols>
    <col min="1" max="1" width="9.140625" style="59" customWidth="1"/>
    <col min="2" max="2" width="6.7109375" style="59" customWidth="1"/>
    <col min="3" max="3" width="9.85546875" style="59" customWidth="1"/>
    <col min="4" max="5" width="9.140625" style="59" customWidth="1"/>
    <col min="6" max="6" width="9.140625" style="8" customWidth="1"/>
    <col min="7" max="7" width="5.85546875" style="59" customWidth="1"/>
    <col min="8" max="8" width="12.42578125" style="59" customWidth="1"/>
    <col min="9" max="9" width="8.85546875" style="59"/>
    <col min="10" max="10" width="9.140625" style="59" customWidth="1"/>
    <col min="11" max="11" width="13.28515625" style="67" customWidth="1"/>
    <col min="12" max="56" width="8.42578125" style="59" customWidth="1"/>
    <col min="57" max="58" width="12.140625" style="59" customWidth="1"/>
    <col min="59" max="59" width="9.140625" style="59" customWidth="1"/>
    <col min="60" max="60" width="10" style="59" customWidth="1"/>
    <col min="61" max="61" width="8.42578125" style="59" customWidth="1"/>
    <col min="62" max="63" width="12.140625" style="59" customWidth="1"/>
    <col min="64" max="64" width="9.140625" style="59" customWidth="1"/>
    <col min="65" max="65" width="10" style="59" customWidth="1"/>
    <col min="66" max="66" width="8.42578125" style="59" customWidth="1"/>
    <col min="67" max="68" width="12.140625" style="59" customWidth="1"/>
    <col min="69" max="69" width="9.140625" style="59" customWidth="1"/>
    <col min="70" max="70" width="10" style="59" customWidth="1"/>
    <col min="71" max="71" width="8.42578125" style="59" customWidth="1"/>
    <col min="72" max="73" width="12.140625" style="59" customWidth="1"/>
    <col min="74" max="74" width="9.140625" style="59" customWidth="1"/>
    <col min="75" max="75" width="10" style="59" customWidth="1"/>
    <col min="76" max="76" width="8.42578125" style="59" customWidth="1"/>
    <col min="77" max="78" width="12.140625" style="59" customWidth="1"/>
    <col min="79" max="79" width="9.140625" style="59" customWidth="1"/>
    <col min="80" max="80" width="10" style="59" customWidth="1"/>
    <col min="81" max="81" width="8.42578125" style="59" customWidth="1"/>
    <col min="82" max="83" width="12.140625" style="59" customWidth="1"/>
    <col min="84" max="84" width="9.140625" style="59" customWidth="1"/>
    <col min="85" max="85" width="10" style="59" customWidth="1"/>
    <col min="86" max="86" width="8.42578125" style="59" customWidth="1"/>
    <col min="87" max="88" width="12.140625" style="59" customWidth="1"/>
    <col min="89" max="89" width="9.140625" style="59" customWidth="1"/>
    <col min="90" max="90" width="10" style="59" customWidth="1"/>
    <col min="91" max="91" width="8.42578125" style="59" customWidth="1"/>
    <col min="92" max="93" width="12.140625" style="59" customWidth="1"/>
    <col min="94" max="94" width="9.140625" style="59" customWidth="1"/>
    <col min="95" max="95" width="10" style="59" customWidth="1"/>
    <col min="96" max="96" width="8.42578125" style="59" customWidth="1"/>
    <col min="97" max="98" width="12.140625" style="59" customWidth="1"/>
    <col min="99" max="99" width="9.140625" style="59" customWidth="1"/>
    <col min="100" max="100" width="10" style="59" customWidth="1"/>
    <col min="101" max="101" width="8.42578125" style="59" customWidth="1"/>
    <col min="102" max="103" width="12.140625" style="59" customWidth="1"/>
    <col min="104" max="104" width="9.140625" style="59" customWidth="1"/>
    <col min="105" max="105" width="10" style="59" customWidth="1"/>
    <col min="106" max="106" width="8.42578125" style="59" customWidth="1"/>
    <col min="107" max="108" width="12.140625" style="59" customWidth="1"/>
    <col min="109" max="109" width="9.140625" style="59" customWidth="1"/>
    <col min="110" max="110" width="10" style="59" customWidth="1"/>
    <col min="111" max="111" width="8.42578125" style="59" customWidth="1"/>
    <col min="112" max="113" width="12.140625" style="59" customWidth="1"/>
    <col min="114" max="114" width="9.140625" style="59" customWidth="1"/>
    <col min="115" max="115" width="10" style="59" customWidth="1"/>
    <col min="116" max="120" width="8.42578125" style="59" customWidth="1"/>
    <col min="121" max="121" width="3.140625" style="59" customWidth="1"/>
    <col min="122" max="122" width="9.140625" style="59" customWidth="1"/>
    <col min="123" max="123" width="7.7109375" style="59" customWidth="1"/>
    <col min="124" max="124" width="10.7109375" style="59" customWidth="1"/>
    <col min="125" max="127" width="9.140625" style="59" customWidth="1"/>
    <col min="128" max="128" width="8.85546875" style="59"/>
    <col min="129" max="129" width="12.140625" style="59" customWidth="1"/>
    <col min="130" max="130" width="2.7109375" style="59" customWidth="1"/>
    <col min="131" max="131" width="9.140625" style="59" customWidth="1"/>
    <col min="132" max="132" width="6.7109375" style="59" customWidth="1"/>
    <col min="133" max="133" width="11.140625" style="59" customWidth="1"/>
    <col min="134" max="136" width="9.140625" style="59" customWidth="1"/>
    <col min="137" max="137" width="10" style="59" customWidth="1"/>
    <col min="138" max="138" width="12.140625" style="59" customWidth="1"/>
    <col min="139" max="139" width="8.85546875" style="59"/>
    <col min="140" max="140" width="9.140625" style="59" customWidth="1"/>
    <col min="141" max="141" width="6.7109375" style="59" customWidth="1"/>
    <col min="142" max="142" width="10.42578125" style="59" customWidth="1"/>
    <col min="143" max="145" width="9.140625" style="59" customWidth="1"/>
    <col min="146" max="146" width="8.85546875" style="59"/>
    <col min="147" max="147" width="12.140625" style="59" customWidth="1"/>
    <col min="148" max="148" width="2.7109375" style="59" customWidth="1"/>
    <col min="149" max="149" width="9.140625" style="59" customWidth="1"/>
    <col min="150" max="150" width="6.7109375" style="59" customWidth="1"/>
    <col min="151" max="151" width="10.42578125" style="59" customWidth="1"/>
    <col min="152" max="154" width="9.140625" style="59" customWidth="1"/>
    <col min="155" max="155" width="10" style="59" customWidth="1"/>
    <col min="156" max="156" width="12.140625" style="59" customWidth="1"/>
    <col min="157" max="157" width="8.85546875" style="59"/>
    <col min="158" max="158" width="9.140625" style="59" customWidth="1"/>
    <col min="159" max="159" width="6.7109375" style="59" customWidth="1"/>
    <col min="160" max="160" width="10.85546875" style="59" customWidth="1"/>
    <col min="161" max="163" width="9.140625" style="59" customWidth="1"/>
    <col min="164" max="164" width="8.85546875" style="59"/>
    <col min="165" max="165" width="12.140625" style="59" customWidth="1"/>
    <col min="166" max="166" width="2.7109375" style="59" customWidth="1"/>
    <col min="167" max="167" width="9.140625" style="59" customWidth="1"/>
    <col min="168" max="168" width="6.7109375" style="59" customWidth="1"/>
    <col min="169" max="169" width="11.42578125" style="59" customWidth="1"/>
    <col min="170" max="172" width="9.140625" style="59" customWidth="1"/>
    <col min="173" max="173" width="10" style="59" customWidth="1"/>
    <col min="174" max="174" width="12.140625" style="59" customWidth="1"/>
    <col min="175" max="16384" width="8.85546875" style="59"/>
  </cols>
  <sheetData>
    <row r="1" spans="1:11">
      <c r="A1" t="s">
        <v>52</v>
      </c>
      <c r="C1" s="62"/>
    </row>
    <row r="2" spans="1:11" s="66" customFormat="1">
      <c r="C2" s="62"/>
      <c r="F2" s="8"/>
      <c r="K2" s="67"/>
    </row>
    <row r="3" spans="1:11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59" t="s">
        <v>16</v>
      </c>
      <c r="J3" s="34"/>
      <c r="K3" s="67" t="s">
        <v>28</v>
      </c>
    </row>
    <row r="4" spans="1:11">
      <c r="A4" s="60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</row>
    <row r="5" spans="1:11">
      <c r="A5" s="60">
        <v>0</v>
      </c>
      <c r="C5" s="85">
        <v>100000</v>
      </c>
      <c r="D5" s="28">
        <f t="shared" ref="D5:D68" si="0">C5-C6</f>
        <v>505</v>
      </c>
      <c r="E5" s="31">
        <f>SUMPRODUCT(D5:D$119*$A5:$A$119)/C5+0.5-$A5</f>
        <v>80.046574791107716</v>
      </c>
      <c r="F5" s="33">
        <f t="shared" ref="F5:F68" si="1">D5/C5</f>
        <v>5.0499999999999998E-3</v>
      </c>
      <c r="G5" s="50"/>
      <c r="H5" s="40">
        <f>'HRQOL scores'!H$6</f>
        <v>0.91718566485507003</v>
      </c>
      <c r="I5" s="37">
        <f t="shared" ref="I5:I36" si="2">(D5*0.5+C6)</f>
        <v>99747.5</v>
      </c>
      <c r="J5" s="37">
        <f t="shared" ref="J5:J36" si="3">I5*H5</f>
        <v>91486.977105131096</v>
      </c>
      <c r="K5" s="40">
        <f>SUM(J5:J$119)/C5</f>
        <v>66.124553697319939</v>
      </c>
    </row>
    <row r="6" spans="1:11">
      <c r="A6" s="60">
        <v>1</v>
      </c>
      <c r="C6" s="85">
        <v>99495</v>
      </c>
      <c r="D6" s="28">
        <f t="shared" si="0"/>
        <v>37</v>
      </c>
      <c r="E6" s="31">
        <f>SUMPRODUCT(D6:D$119*$A6:$A$119)/C6+0.5-$A6</f>
        <v>79.450323926938765</v>
      </c>
      <c r="F6" s="33">
        <f t="shared" si="1"/>
        <v>3.7187798381828232E-4</v>
      </c>
      <c r="G6" s="32"/>
      <c r="H6" s="40">
        <f>'HRQOL scores'!H$6</f>
        <v>0.91718566485507003</v>
      </c>
      <c r="I6" s="37">
        <f t="shared" si="2"/>
        <v>99476.5</v>
      </c>
      <c r="J6" s="37">
        <f t="shared" si="3"/>
        <v>91238.419789955369</v>
      </c>
      <c r="K6" s="40">
        <f>SUM(J6:J$119)/C6</f>
        <v>65.540664280887114</v>
      </c>
    </row>
    <row r="7" spans="1:11">
      <c r="A7" s="60">
        <v>2</v>
      </c>
      <c r="C7" s="85">
        <v>99458</v>
      </c>
      <c r="D7" s="28">
        <f t="shared" si="0"/>
        <v>27</v>
      </c>
      <c r="E7" s="31">
        <f>SUMPRODUCT(D7:D$119*$A7:$A$119)/C7+0.5-$A7</f>
        <v>78.479694736579987</v>
      </c>
      <c r="F7" s="33">
        <f t="shared" si="1"/>
        <v>2.714713748516962E-4</v>
      </c>
      <c r="G7" s="32"/>
      <c r="H7" s="40">
        <f>'HRQOL scores'!H$6</f>
        <v>0.91718566485507003</v>
      </c>
      <c r="I7" s="37">
        <f t="shared" si="2"/>
        <v>99444.5</v>
      </c>
      <c r="J7" s="37">
        <f t="shared" si="3"/>
        <v>91209.06984868001</v>
      </c>
      <c r="K7" s="40">
        <f>SUM(J7:J$119)/C7</f>
        <v>64.647690209303505</v>
      </c>
    </row>
    <row r="8" spans="1:11">
      <c r="A8" s="60">
        <v>3</v>
      </c>
      <c r="C8" s="85">
        <v>99431</v>
      </c>
      <c r="D8" s="28">
        <f t="shared" si="0"/>
        <v>20</v>
      </c>
      <c r="E8" s="31">
        <f>SUMPRODUCT(D8:D$119*$A8:$A$119)/C8+0.5-$A8</f>
        <v>77.500869739927907</v>
      </c>
      <c r="F8" s="33">
        <f t="shared" si="1"/>
        <v>2.0114451227484385E-4</v>
      </c>
      <c r="G8" s="32"/>
      <c r="H8" s="40">
        <f>'HRQOL scores'!H$6</f>
        <v>0.91718566485507003</v>
      </c>
      <c r="I8" s="37">
        <f t="shared" si="2"/>
        <v>99421</v>
      </c>
      <c r="J8" s="37">
        <f t="shared" si="3"/>
        <v>91187.515985555918</v>
      </c>
      <c r="K8" s="40">
        <f>SUM(J8:J$119)/C8</f>
        <v>63.747934778773491</v>
      </c>
    </row>
    <row r="9" spans="1:11">
      <c r="A9" s="60">
        <v>4</v>
      </c>
      <c r="C9" s="85">
        <v>99411</v>
      </c>
      <c r="D9" s="28">
        <f t="shared" si="0"/>
        <v>17</v>
      </c>
      <c r="E9" s="31">
        <f>SUMPRODUCT(D9:D$119*$A9:$A$119)/C9+0.5-$A9</f>
        <v>76.516361158330284</v>
      </c>
      <c r="F9" s="33">
        <f t="shared" si="1"/>
        <v>1.7100723260001408E-4</v>
      </c>
      <c r="G9" s="32"/>
      <c r="H9" s="40">
        <f>'HRQOL scores'!H$6</f>
        <v>0.91718566485507003</v>
      </c>
      <c r="I9" s="37">
        <f t="shared" si="2"/>
        <v>99402.5</v>
      </c>
      <c r="J9" s="37">
        <f t="shared" si="3"/>
        <v>91170.548050756101</v>
      </c>
      <c r="K9" s="40">
        <f>SUM(J9:J$119)/C9</f>
        <v>62.843481978882338</v>
      </c>
    </row>
    <row r="10" spans="1:11">
      <c r="A10" s="60">
        <v>5</v>
      </c>
      <c r="C10" s="85">
        <v>99394</v>
      </c>
      <c r="D10" s="28">
        <f t="shared" si="0"/>
        <v>15</v>
      </c>
      <c r="E10" s="31">
        <f>SUMPRODUCT(D10:D$119*$A10:$A$119)/C10+0.5-$A10</f>
        <v>75.529362729246955</v>
      </c>
      <c r="F10" s="33">
        <f t="shared" si="1"/>
        <v>1.509145421252792E-4</v>
      </c>
      <c r="G10" s="32"/>
      <c r="H10" s="40">
        <f>'HRQOL scores'!H$7</f>
        <v>0.90784840060878491</v>
      </c>
      <c r="I10" s="37">
        <f t="shared" si="2"/>
        <v>99386.5</v>
      </c>
      <c r="J10" s="37">
        <f t="shared" si="3"/>
        <v>90227.875067105007</v>
      </c>
      <c r="K10" s="40">
        <f>SUM(J10:J$119)/C10</f>
        <v>61.936966405939152</v>
      </c>
    </row>
    <row r="11" spans="1:11">
      <c r="A11" s="60">
        <v>6</v>
      </c>
      <c r="C11" s="85">
        <v>99379</v>
      </c>
      <c r="D11" s="28">
        <f t="shared" si="0"/>
        <v>13</v>
      </c>
      <c r="E11" s="31">
        <f>SUMPRODUCT(D11:D$119*$A11:$A$119)/C11+0.5-$A11</f>
        <v>74.540687460235787</v>
      </c>
      <c r="F11" s="33">
        <f t="shared" si="1"/>
        <v>1.3081234466034072E-4</v>
      </c>
      <c r="G11" s="32"/>
      <c r="H11" s="40">
        <f>'HRQOL scores'!H$7</f>
        <v>0.90784840060878491</v>
      </c>
      <c r="I11" s="37">
        <f t="shared" si="2"/>
        <v>99372.5</v>
      </c>
      <c r="J11" s="37">
        <f t="shared" si="3"/>
        <v>90215.165189496474</v>
      </c>
      <c r="K11" s="40">
        <f>SUM(J11:J$119)/C11</f>
        <v>61.038398090993184</v>
      </c>
    </row>
    <row r="12" spans="1:11">
      <c r="A12" s="60">
        <v>7</v>
      </c>
      <c r="C12" s="85">
        <v>99366</v>
      </c>
      <c r="D12" s="28">
        <f t="shared" si="0"/>
        <v>12</v>
      </c>
      <c r="E12" s="31">
        <f>SUMPRODUCT(D12:D$119*$A12:$A$119)/C12+0.5-$A12</f>
        <v>73.550374163303061</v>
      </c>
      <c r="F12" s="33">
        <f t="shared" si="1"/>
        <v>1.2076565424793189E-4</v>
      </c>
      <c r="G12" s="32"/>
      <c r="H12" s="40">
        <f>'HRQOL scores'!H$7</f>
        <v>0.90784840060878491</v>
      </c>
      <c r="I12" s="37">
        <f t="shared" si="2"/>
        <v>99360</v>
      </c>
      <c r="J12" s="37">
        <f t="shared" si="3"/>
        <v>90203.817084488866</v>
      </c>
      <c r="K12" s="40">
        <f>SUM(J12:J$119)/C12</f>
        <v>60.138475924313305</v>
      </c>
    </row>
    <row r="13" spans="1:11">
      <c r="A13" s="60">
        <v>8</v>
      </c>
      <c r="C13" s="85">
        <v>99354</v>
      </c>
      <c r="D13" s="28">
        <f t="shared" si="0"/>
        <v>11</v>
      </c>
      <c r="E13" s="31">
        <f>SUMPRODUCT(D13:D$119*$A13:$A$119)/C13+0.5-$A13</f>
        <v>72.559197205052357</v>
      </c>
      <c r="F13" s="33">
        <f t="shared" si="1"/>
        <v>1.1071522032328845E-4</v>
      </c>
      <c r="G13" s="32"/>
      <c r="H13" s="40">
        <f>'HRQOL scores'!H$7</f>
        <v>0.90784840060878491</v>
      </c>
      <c r="I13" s="37">
        <f t="shared" si="2"/>
        <v>99348.5</v>
      </c>
      <c r="J13" s="37">
        <f t="shared" si="3"/>
        <v>90193.376827881861</v>
      </c>
      <c r="K13" s="40">
        <f>SUM(J13:J$119)/C13</f>
        <v>59.23783623820708</v>
      </c>
    </row>
    <row r="14" spans="1:11">
      <c r="A14" s="60">
        <v>9</v>
      </c>
      <c r="C14" s="85">
        <v>99343</v>
      </c>
      <c r="D14" s="28">
        <f t="shared" si="0"/>
        <v>9</v>
      </c>
      <c r="E14" s="31">
        <f>SUMPRODUCT(D14:D$119*$A14:$A$119)/C14+0.5-$A14</f>
        <v>71.567176138336592</v>
      </c>
      <c r="F14" s="33">
        <f t="shared" si="1"/>
        <v>9.0595210533203144E-5</v>
      </c>
      <c r="G14" s="32"/>
      <c r="H14" s="40">
        <f>'HRQOL scores'!H$7</f>
        <v>0.90784840060878491</v>
      </c>
      <c r="I14" s="37">
        <f t="shared" si="2"/>
        <v>99338.5</v>
      </c>
      <c r="J14" s="37">
        <f t="shared" si="3"/>
        <v>90184.29834387578</v>
      </c>
      <c r="K14" s="40">
        <f>SUM(J14:J$119)/C14</f>
        <v>58.33649683201579</v>
      </c>
    </row>
    <row r="15" spans="1:11">
      <c r="A15" s="60">
        <v>10</v>
      </c>
      <c r="C15" s="85">
        <v>99334</v>
      </c>
      <c r="D15" s="28">
        <f t="shared" si="0"/>
        <v>10</v>
      </c>
      <c r="E15" s="31">
        <f>SUMPRODUCT(D15:D$119*$A15:$A$119)/C15+0.5-$A15</f>
        <v>70.573615067456984</v>
      </c>
      <c r="F15" s="33">
        <f t="shared" si="1"/>
        <v>1.0067046529889061E-4</v>
      </c>
      <c r="G15" s="32"/>
      <c r="H15" s="40">
        <f>'HRQOL scores'!H$7</f>
        <v>0.90784840060878491</v>
      </c>
      <c r="I15" s="37">
        <f t="shared" si="2"/>
        <v>99329</v>
      </c>
      <c r="J15" s="37">
        <f t="shared" si="3"/>
        <v>90175.673784069993</v>
      </c>
      <c r="K15" s="40">
        <f>SUM(J15:J$119)/C15</f>
        <v>57.433892790374586</v>
      </c>
    </row>
    <row r="16" spans="1:11">
      <c r="A16" s="60">
        <v>11</v>
      </c>
      <c r="C16" s="85">
        <v>99324</v>
      </c>
      <c r="D16" s="28">
        <f t="shared" si="0"/>
        <v>9</v>
      </c>
      <c r="E16" s="31">
        <f>SUMPRODUCT(D16:D$119*$A16:$A$119)/C16+0.5-$A16</f>
        <v>69.580670121126531</v>
      </c>
      <c r="F16" s="33">
        <f t="shared" si="1"/>
        <v>9.0612540775643347E-5</v>
      </c>
      <c r="G16" s="32"/>
      <c r="H16" s="40">
        <f>'HRQOL scores'!H$7</f>
        <v>0.90784840060878491</v>
      </c>
      <c r="I16" s="37">
        <f t="shared" si="2"/>
        <v>99319.5</v>
      </c>
      <c r="J16" s="37">
        <f t="shared" si="3"/>
        <v>90167.049224264207</v>
      </c>
      <c r="K16" s="40">
        <f>SUM(J16:J$119)/C16</f>
        <v>56.531781167240538</v>
      </c>
    </row>
    <row r="17" spans="1:11">
      <c r="A17" s="60">
        <v>12</v>
      </c>
      <c r="C17" s="85">
        <v>99315</v>
      </c>
      <c r="D17" s="28">
        <f t="shared" si="0"/>
        <v>12</v>
      </c>
      <c r="E17" s="31">
        <f>SUMPRODUCT(D17:D$119*$A17:$A$119)/C17+0.5-$A17</f>
        <v>68.586930263412086</v>
      </c>
      <c r="F17" s="33">
        <f t="shared" si="1"/>
        <v>1.2082766953632382E-4</v>
      </c>
      <c r="G17" s="32"/>
      <c r="H17" s="40">
        <f>'HRQOL scores'!H$7</f>
        <v>0.90784840060878491</v>
      </c>
      <c r="I17" s="37">
        <f t="shared" si="2"/>
        <v>99309</v>
      </c>
      <c r="J17" s="37">
        <f t="shared" si="3"/>
        <v>90157.516816057818</v>
      </c>
      <c r="K17" s="40">
        <f>SUM(J17:J$119)/C17</f>
        <v>55.629014584209187</v>
      </c>
    </row>
    <row r="18" spans="1:11">
      <c r="A18" s="60">
        <v>13</v>
      </c>
      <c r="C18" s="85">
        <v>99303</v>
      </c>
      <c r="D18" s="28">
        <f t="shared" si="0"/>
        <v>16</v>
      </c>
      <c r="E18" s="31">
        <f>SUMPRODUCT(D18:D$119*$A18:$A$119)/C18+0.5-$A18</f>
        <v>67.595158042665091</v>
      </c>
      <c r="F18" s="33">
        <f t="shared" si="1"/>
        <v>1.6112302750168677E-4</v>
      </c>
      <c r="G18" s="32"/>
      <c r="H18" s="40">
        <f>'HRQOL scores'!H$7</f>
        <v>0.90784840060878491</v>
      </c>
      <c r="I18" s="37">
        <f t="shared" si="2"/>
        <v>99295</v>
      </c>
      <c r="J18" s="37">
        <f t="shared" si="3"/>
        <v>90144.806938449299</v>
      </c>
      <c r="K18" s="40">
        <f>SUM(J18:J$119)/C18</f>
        <v>54.727833666804408</v>
      </c>
    </row>
    <row r="19" spans="1:11">
      <c r="A19" s="60">
        <v>14</v>
      </c>
      <c r="C19" s="85">
        <v>99287</v>
      </c>
      <c r="D19" s="28">
        <f t="shared" si="0"/>
        <v>23</v>
      </c>
      <c r="E19" s="31">
        <f>SUMPRODUCT(D19:D$119*$A19:$A$119)/C19+0.5-$A19</f>
        <v>66.605970359772897</v>
      </c>
      <c r="F19" s="33">
        <f t="shared" si="1"/>
        <v>2.3165167645311068E-4</v>
      </c>
      <c r="G19" s="32"/>
      <c r="H19" s="40">
        <f>'HRQOL scores'!H$7</f>
        <v>0.90784840060878491</v>
      </c>
      <c r="I19" s="37">
        <f t="shared" si="2"/>
        <v>99275.5</v>
      </c>
      <c r="J19" s="37">
        <f t="shared" si="3"/>
        <v>90127.103894637432</v>
      </c>
      <c r="K19" s="40">
        <f>SUM(J19:J$119)/C19</f>
        <v>53.828731452015148</v>
      </c>
    </row>
    <row r="20" spans="1:11">
      <c r="A20" s="60">
        <v>15</v>
      </c>
      <c r="C20" s="85">
        <v>99264</v>
      </c>
      <c r="D20" s="28">
        <f t="shared" si="0"/>
        <v>29</v>
      </c>
      <c r="E20" s="31">
        <f>SUMPRODUCT(D20:D$119*$A20:$A$119)/C20+0.5-$A20</f>
        <v>65.621287466863834</v>
      </c>
      <c r="F20" s="33">
        <f t="shared" si="1"/>
        <v>2.9215022566086394E-4</v>
      </c>
      <c r="G20" s="32"/>
      <c r="H20" s="40">
        <f>'HRQOL scores'!H$8</f>
        <v>0.86950000772634894</v>
      </c>
      <c r="I20" s="37">
        <f t="shared" si="2"/>
        <v>99249.5</v>
      </c>
      <c r="J20" s="37">
        <f t="shared" si="3"/>
        <v>86297.441016836266</v>
      </c>
      <c r="K20" s="40">
        <f>SUM(J20:J$119)/C20</f>
        <v>52.933250279875793</v>
      </c>
    </row>
    <row r="21" spans="1:11">
      <c r="A21" s="60">
        <v>16</v>
      </c>
      <c r="C21" s="85">
        <v>99235</v>
      </c>
      <c r="D21" s="28">
        <f t="shared" si="0"/>
        <v>36</v>
      </c>
      <c r="E21" s="31">
        <f>SUMPRODUCT(D21:D$119*$A21:$A$119)/C21+0.5-$A21</f>
        <v>64.640318225533051</v>
      </c>
      <c r="F21" s="33">
        <f t="shared" si="1"/>
        <v>3.627752305134277E-4</v>
      </c>
      <c r="G21" s="32"/>
      <c r="H21" s="40">
        <f>'HRQOL scores'!H$8</f>
        <v>0.86950000772634894</v>
      </c>
      <c r="I21" s="37">
        <f t="shared" si="2"/>
        <v>99217</v>
      </c>
      <c r="J21" s="37">
        <f t="shared" si="3"/>
        <v>86269.182266585165</v>
      </c>
      <c r="K21" s="40">
        <f>SUM(J21:J$119)/C21</f>
        <v>52.079092203000499</v>
      </c>
    </row>
    <row r="22" spans="1:11">
      <c r="A22" s="60">
        <v>17</v>
      </c>
      <c r="C22" s="85">
        <v>99199</v>
      </c>
      <c r="D22" s="28">
        <f t="shared" si="0"/>
        <v>42</v>
      </c>
      <c r="E22" s="31">
        <f>SUMPRODUCT(D22:D$119*$A22:$A$119)/C22+0.5-$A22</f>
        <v>63.663595188568152</v>
      </c>
      <c r="F22" s="33">
        <f t="shared" si="1"/>
        <v>4.2339136483230679E-4</v>
      </c>
      <c r="G22" s="32"/>
      <c r="H22" s="40">
        <f>'HRQOL scores'!H$8</f>
        <v>0.86950000772634894</v>
      </c>
      <c r="I22" s="37">
        <f t="shared" si="2"/>
        <v>99178</v>
      </c>
      <c r="J22" s="37">
        <f t="shared" si="3"/>
        <v>86235.27176628384</v>
      </c>
      <c r="K22" s="40">
        <f>SUM(J22:J$119)/C22</f>
        <v>51.228334282585195</v>
      </c>
    </row>
    <row r="23" spans="1:11">
      <c r="A23" s="60">
        <v>18</v>
      </c>
      <c r="C23" s="85">
        <v>99157</v>
      </c>
      <c r="D23" s="28">
        <f t="shared" si="0"/>
        <v>44</v>
      </c>
      <c r="E23" s="31">
        <f>SUMPRODUCT(D23:D$119*$A23:$A$119)/C23+0.5-$A23</f>
        <v>62.690349436860458</v>
      </c>
      <c r="F23" s="33">
        <f t="shared" si="1"/>
        <v>4.4374073439091541E-4</v>
      </c>
      <c r="G23" s="32"/>
      <c r="H23" s="40">
        <f>'HRQOL scores'!H$8</f>
        <v>0.86950000772634894</v>
      </c>
      <c r="I23" s="37">
        <f t="shared" si="2"/>
        <v>99135</v>
      </c>
      <c r="J23" s="37">
        <f t="shared" si="3"/>
        <v>86197.883265951605</v>
      </c>
      <c r="K23" s="40">
        <f>SUM(J23:J$119)/C23</f>
        <v>50.38034894895857</v>
      </c>
    </row>
    <row r="24" spans="1:11">
      <c r="A24" s="60">
        <v>19</v>
      </c>
      <c r="C24" s="85">
        <v>99113</v>
      </c>
      <c r="D24" s="28">
        <f t="shared" si="0"/>
        <v>45</v>
      </c>
      <c r="E24" s="31">
        <f>SUMPRODUCT(D24:D$119*$A24:$A$119)/C24+0.5-$A24</f>
        <v>61.717958079270844</v>
      </c>
      <c r="F24" s="33">
        <f t="shared" si="1"/>
        <v>4.5402722145429964E-4</v>
      </c>
      <c r="G24" s="32"/>
      <c r="H24" s="40">
        <f>'HRQOL scores'!H$8</f>
        <v>0.86950000772634894</v>
      </c>
      <c r="I24" s="37">
        <f t="shared" si="2"/>
        <v>99090.5</v>
      </c>
      <c r="J24" s="37">
        <f t="shared" si="3"/>
        <v>86159.190515607785</v>
      </c>
      <c r="K24" s="40">
        <f>SUM(J24:J$119)/C24</f>
        <v>49.53302167693375</v>
      </c>
    </row>
    <row r="25" spans="1:11">
      <c r="A25" s="60">
        <v>20</v>
      </c>
      <c r="C25" s="85">
        <v>99068</v>
      </c>
      <c r="D25" s="28">
        <f t="shared" si="0"/>
        <v>45</v>
      </c>
      <c r="E25" s="31">
        <f>SUMPRODUCT(D25:D$119*$A25:$A$119)/C25+0.5-$A25</f>
        <v>60.745765323926719</v>
      </c>
      <c r="F25" s="33">
        <f t="shared" si="1"/>
        <v>4.5423345580813181E-4</v>
      </c>
      <c r="G25" s="32"/>
      <c r="H25" s="40">
        <f>'HRQOL scores'!H$8</f>
        <v>0.86950000772634894</v>
      </c>
      <c r="I25" s="37">
        <f t="shared" si="2"/>
        <v>99045.5</v>
      </c>
      <c r="J25" s="37">
        <f t="shared" si="3"/>
        <v>86120.063015260093</v>
      </c>
      <c r="K25" s="40">
        <f>SUM(J25:J$119)/C25</f>
        <v>48.685823746823665</v>
      </c>
    </row>
    <row r="26" spans="1:11">
      <c r="A26" s="60">
        <v>21</v>
      </c>
      <c r="C26" s="85">
        <v>99023</v>
      </c>
      <c r="D26" s="28">
        <f t="shared" si="0"/>
        <v>46</v>
      </c>
      <c r="E26" s="31">
        <f>SUMPRODUCT(D26:D$119*$A26:$A$119)/C26+0.5-$A26</f>
        <v>59.773143402146687</v>
      </c>
      <c r="F26" s="33">
        <f t="shared" si="1"/>
        <v>4.6453854155095281E-4</v>
      </c>
      <c r="G26" s="32"/>
      <c r="H26" s="40">
        <f>'HRQOL scores'!H$8</f>
        <v>0.86950000772634894</v>
      </c>
      <c r="I26" s="37">
        <f t="shared" si="2"/>
        <v>99000</v>
      </c>
      <c r="J26" s="37">
        <f t="shared" si="3"/>
        <v>86080.500764908546</v>
      </c>
      <c r="K26" s="40">
        <f>SUM(J26:J$119)/C26</f>
        <v>47.838250951143344</v>
      </c>
    </row>
    <row r="27" spans="1:11">
      <c r="A27" s="60">
        <v>22</v>
      </c>
      <c r="C27" s="85">
        <v>98977</v>
      </c>
      <c r="D27" s="28">
        <f t="shared" si="0"/>
        <v>47</v>
      </c>
      <c r="E27" s="31">
        <f>SUMPRODUCT(D27:D$119*$A27:$A$119)/C27+0.5-$A27</f>
        <v>58.800690858591111</v>
      </c>
      <c r="F27" s="33">
        <f t="shared" si="1"/>
        <v>4.7485779524536004E-4</v>
      </c>
      <c r="G27" s="32"/>
      <c r="H27" s="40">
        <f>'HRQOL scores'!H$8</f>
        <v>0.86950000772634894</v>
      </c>
      <c r="I27" s="37">
        <f t="shared" si="2"/>
        <v>98953.5</v>
      </c>
      <c r="J27" s="37">
        <f t="shared" si="3"/>
        <v>86040.06901454927</v>
      </c>
      <c r="K27" s="40">
        <f>SUM(J27:J$119)/C27</f>
        <v>46.990781930854219</v>
      </c>
    </row>
    <row r="28" spans="1:11">
      <c r="A28" s="60">
        <v>23</v>
      </c>
      <c r="C28" s="85">
        <v>98930</v>
      </c>
      <c r="D28" s="28">
        <f t="shared" si="0"/>
        <v>46</v>
      </c>
      <c r="E28" s="31">
        <f>SUMPRODUCT(D28:D$119*$A28:$A$119)/C28+0.5-$A28</f>
        <v>57.828388548577493</v>
      </c>
      <c r="F28" s="33">
        <f t="shared" si="1"/>
        <v>4.6497523501465684E-4</v>
      </c>
      <c r="G28" s="32"/>
      <c r="H28" s="40">
        <f>'HRQOL scores'!H$8</f>
        <v>0.86950000772634894</v>
      </c>
      <c r="I28" s="37">
        <f t="shared" si="2"/>
        <v>98907</v>
      </c>
      <c r="J28" s="37">
        <f t="shared" si="3"/>
        <v>85999.637264189994</v>
      </c>
      <c r="K28" s="40">
        <f>SUM(J28:J$119)/C28</f>
        <v>46.143399920707658</v>
      </c>
    </row>
    <row r="29" spans="1:11">
      <c r="A29" s="60">
        <v>24</v>
      </c>
      <c r="C29" s="85">
        <v>98884</v>
      </c>
      <c r="D29" s="28">
        <f t="shared" si="0"/>
        <v>47</v>
      </c>
      <c r="E29" s="31">
        <f>SUMPRODUCT(D29:D$119*$A29:$A$119)/C29+0.5-$A29</f>
        <v>56.855057229792195</v>
      </c>
      <c r="F29" s="33">
        <f t="shared" si="1"/>
        <v>4.7530439707131589E-4</v>
      </c>
      <c r="G29" s="32"/>
      <c r="H29" s="40">
        <f>'HRQOL scores'!H$8</f>
        <v>0.86950000772634894</v>
      </c>
      <c r="I29" s="37">
        <f t="shared" si="2"/>
        <v>98860.5</v>
      </c>
      <c r="J29" s="37">
        <f t="shared" si="3"/>
        <v>85959.205513830719</v>
      </c>
      <c r="K29" s="40">
        <f>SUM(J29:J$119)/C29</f>
        <v>45.295163190115886</v>
      </c>
    </row>
    <row r="30" spans="1:11">
      <c r="A30" s="60">
        <v>25</v>
      </c>
      <c r="C30" s="85">
        <v>98837</v>
      </c>
      <c r="D30" s="28">
        <f t="shared" si="0"/>
        <v>47</v>
      </c>
      <c r="E30" s="31">
        <f>SUMPRODUCT(D30:D$119*$A30:$A$119)/C30+0.5-$A30</f>
        <v>55.881855773756513</v>
      </c>
      <c r="F30" s="33">
        <f t="shared" si="1"/>
        <v>4.755304187702986E-4</v>
      </c>
      <c r="G30" s="32"/>
      <c r="H30" s="40">
        <f>'HRQOL scores'!H$9</f>
        <v>0.84147781034042879</v>
      </c>
      <c r="I30" s="37">
        <f t="shared" si="2"/>
        <v>98813.5</v>
      </c>
      <c r="J30" s="37">
        <f t="shared" si="3"/>
        <v>83149.367612073955</v>
      </c>
      <c r="K30" s="40">
        <f>SUM(J30:J$119)/C30</f>
        <v>44.446995673458211</v>
      </c>
    </row>
    <row r="31" spans="1:11">
      <c r="A31" s="60">
        <v>26</v>
      </c>
      <c r="C31" s="85">
        <v>98790</v>
      </c>
      <c r="D31" s="28">
        <f t="shared" si="0"/>
        <v>48</v>
      </c>
      <c r="E31" s="31">
        <f>SUMPRODUCT(D31:D$119*$A31:$A$119)/C31+0.5-$A31</f>
        <v>54.908204060236585</v>
      </c>
      <c r="F31" s="33">
        <f t="shared" si="1"/>
        <v>4.8587913756453083E-4</v>
      </c>
      <c r="G31" s="32"/>
      <c r="H31" s="40">
        <f>'HRQOL scores'!H$9</f>
        <v>0.84147781034042879</v>
      </c>
      <c r="I31" s="37">
        <f t="shared" si="2"/>
        <v>98766</v>
      </c>
      <c r="J31" s="37">
        <f t="shared" si="3"/>
        <v>83109.397416082793</v>
      </c>
      <c r="K31" s="40">
        <f>SUM(J31:J$119)/C31</f>
        <v>43.62646364779345</v>
      </c>
    </row>
    <row r="32" spans="1:11">
      <c r="A32" s="60">
        <v>27</v>
      </c>
      <c r="C32" s="85">
        <v>98742</v>
      </c>
      <c r="D32" s="28">
        <f t="shared" si="0"/>
        <v>49</v>
      </c>
      <c r="E32" s="31">
        <f>SUMPRODUCT(D32:D$119*$A32:$A$119)/C32+0.5-$A32</f>
        <v>53.93465272235494</v>
      </c>
      <c r="F32" s="33">
        <f t="shared" si="1"/>
        <v>4.962427335885439E-4</v>
      </c>
      <c r="G32" s="32"/>
      <c r="H32" s="40">
        <f>'HRQOL scores'!H$9</f>
        <v>0.84147781034042879</v>
      </c>
      <c r="I32" s="37">
        <f t="shared" si="2"/>
        <v>98717.5</v>
      </c>
      <c r="J32" s="37">
        <f t="shared" si="3"/>
        <v>83068.585742281284</v>
      </c>
      <c r="K32" s="40">
        <f>SUM(J32:J$119)/C32</f>
        <v>42.805988802631418</v>
      </c>
    </row>
    <row r="33" spans="1:11">
      <c r="A33" s="60">
        <v>28</v>
      </c>
      <c r="C33" s="85">
        <v>98693</v>
      </c>
      <c r="D33" s="28">
        <f t="shared" si="0"/>
        <v>50</v>
      </c>
      <c r="E33" s="31">
        <f>SUMPRODUCT(D33:D$119*$A33:$A$119)/C33+0.5-$A33</f>
        <v>52.961182445672662</v>
      </c>
      <c r="F33" s="33">
        <f t="shared" si="1"/>
        <v>5.0662154357451901E-4</v>
      </c>
      <c r="G33" s="32"/>
      <c r="H33" s="40">
        <f>'HRQOL scores'!H$9</f>
        <v>0.84147781034042879</v>
      </c>
      <c r="I33" s="37">
        <f t="shared" si="2"/>
        <v>98668</v>
      </c>
      <c r="J33" s="37">
        <f t="shared" si="3"/>
        <v>83026.932590669428</v>
      </c>
      <c r="K33" s="40">
        <f>SUM(J33:J$119)/C33</f>
        <v>41.985554807404284</v>
      </c>
    </row>
    <row r="34" spans="1:11">
      <c r="A34" s="60">
        <v>29</v>
      </c>
      <c r="C34" s="85">
        <v>98643</v>
      </c>
      <c r="D34" s="28">
        <f t="shared" si="0"/>
        <v>53</v>
      </c>
      <c r="E34" s="31">
        <f>SUMPRODUCT(D34:D$119*$A34:$A$119)/C34+0.5-$A34</f>
        <v>51.987773882695905</v>
      </c>
      <c r="F34" s="33">
        <f t="shared" si="1"/>
        <v>5.3729103940472207E-4</v>
      </c>
      <c r="G34" s="32"/>
      <c r="H34" s="40">
        <f>'HRQOL scores'!H$9</f>
        <v>0.84147781034042879</v>
      </c>
      <c r="I34" s="37">
        <f t="shared" si="2"/>
        <v>98616.5</v>
      </c>
      <c r="J34" s="37">
        <f t="shared" si="3"/>
        <v>82983.596483436893</v>
      </c>
      <c r="K34" s="40">
        <f>SUM(J34:J$119)/C34</f>
        <v>41.165145301911757</v>
      </c>
    </row>
    <row r="35" spans="1:11">
      <c r="A35" s="60">
        <v>30</v>
      </c>
      <c r="C35" s="85">
        <v>98590</v>
      </c>
      <c r="D35" s="28">
        <f t="shared" si="0"/>
        <v>55</v>
      </c>
      <c r="E35" s="31">
        <f>SUMPRODUCT(D35:D$119*$A35:$A$119)/C35+0.5-$A35</f>
        <v>51.015452673808412</v>
      </c>
      <c r="F35" s="33">
        <f t="shared" si="1"/>
        <v>5.5786590932143222E-4</v>
      </c>
      <c r="G35" s="32"/>
      <c r="H35" s="40">
        <f>'HRQOL scores'!H$9</f>
        <v>0.84147781034042879</v>
      </c>
      <c r="I35" s="37">
        <f t="shared" si="2"/>
        <v>98562.5</v>
      </c>
      <c r="J35" s="37">
        <f t="shared" si="3"/>
        <v>82938.156681678505</v>
      </c>
      <c r="K35" s="40">
        <f>SUM(J35:J$119)/C35</f>
        <v>40.345570864520184</v>
      </c>
    </row>
    <row r="36" spans="1:11">
      <c r="A36" s="60">
        <v>31</v>
      </c>
      <c r="C36" s="85">
        <v>98535</v>
      </c>
      <c r="D36" s="28">
        <f t="shared" si="0"/>
        <v>59</v>
      </c>
      <c r="E36" s="31">
        <f>SUMPRODUCT(D36:D$119*$A36:$A$119)/C36+0.5-$A36</f>
        <v>50.043649252659179</v>
      </c>
      <c r="F36" s="33">
        <f t="shared" si="1"/>
        <v>5.9877200994570454E-4</v>
      </c>
      <c r="G36" s="32"/>
      <c r="H36" s="40">
        <f>'HRQOL scores'!H$9</f>
        <v>0.84147781034042879</v>
      </c>
      <c r="I36" s="37">
        <f t="shared" si="2"/>
        <v>98505.5</v>
      </c>
      <c r="J36" s="37">
        <f t="shared" si="3"/>
        <v>82890.192446489105</v>
      </c>
      <c r="K36" s="40">
        <f>SUM(J36:J$119)/C36</f>
        <v>39.52637818898225</v>
      </c>
    </row>
    <row r="37" spans="1:11">
      <c r="A37" s="60">
        <v>32</v>
      </c>
      <c r="C37" s="85">
        <v>98476</v>
      </c>
      <c r="D37" s="28">
        <f t="shared" si="0"/>
        <v>64</v>
      </c>
      <c r="E37" s="31">
        <f>SUMPRODUCT(D37:D$119*$A37:$A$119)/C37+0.5-$A37</f>
        <v>49.073332376525968</v>
      </c>
      <c r="F37" s="33">
        <f t="shared" si="1"/>
        <v>6.4990454526991351E-4</v>
      </c>
      <c r="G37" s="32"/>
      <c r="H37" s="40">
        <f>'HRQOL scores'!H$9</f>
        <v>0.84147781034042879</v>
      </c>
      <c r="I37" s="37">
        <f t="shared" ref="I37:I68" si="4">(D37*0.5+C38)</f>
        <v>98444</v>
      </c>
      <c r="J37" s="37">
        <f t="shared" ref="J37:J68" si="5">I37*H37</f>
        <v>82838.441561153173</v>
      </c>
      <c r="K37" s="40">
        <f>SUM(J37:J$119)/C37</f>
        <v>38.708329769739606</v>
      </c>
    </row>
    <row r="38" spans="1:11">
      <c r="A38" s="60">
        <v>33</v>
      </c>
      <c r="C38" s="85">
        <v>98412</v>
      </c>
      <c r="D38" s="28">
        <f t="shared" si="0"/>
        <v>68</v>
      </c>
      <c r="E38" s="31">
        <f>SUMPRODUCT(D38:D$119*$A38:$A$119)/C38+0.5-$A38</f>
        <v>48.104920935564479</v>
      </c>
      <c r="F38" s="33">
        <f t="shared" si="1"/>
        <v>6.9097264561232368E-4</v>
      </c>
      <c r="G38" s="32"/>
      <c r="H38" s="40">
        <f>'HRQOL scores'!H$9</f>
        <v>0.84147781034042879</v>
      </c>
      <c r="I38" s="37">
        <f t="shared" si="4"/>
        <v>98378</v>
      </c>
      <c r="J38" s="37">
        <f t="shared" si="5"/>
        <v>82782.904025670709</v>
      </c>
      <c r="K38" s="40">
        <f>SUM(J38:J$119)/C38</f>
        <v>37.891751421002766</v>
      </c>
    </row>
    <row r="39" spans="1:11">
      <c r="A39" s="60">
        <v>34</v>
      </c>
      <c r="C39" s="85">
        <v>98344</v>
      </c>
      <c r="D39" s="28">
        <f t="shared" si="0"/>
        <v>75</v>
      </c>
      <c r="E39" s="31">
        <f>SUMPRODUCT(D39:D$119*$A39:$A$119)/C39+0.5-$A39</f>
        <v>47.137837378088875</v>
      </c>
      <c r="F39" s="33">
        <f t="shared" si="1"/>
        <v>7.6262913853412516E-4</v>
      </c>
      <c r="G39" s="32"/>
      <c r="H39" s="40">
        <f>'HRQOL scores'!H$9</f>
        <v>0.84147781034042879</v>
      </c>
      <c r="I39" s="37">
        <f t="shared" si="4"/>
        <v>98306.5</v>
      </c>
      <c r="J39" s="37">
        <f t="shared" si="5"/>
        <v>82722.738362231365</v>
      </c>
      <c r="K39" s="40">
        <f>SUM(J39:J$119)/C39</f>
        <v>37.07618295796442</v>
      </c>
    </row>
    <row r="40" spans="1:11">
      <c r="A40" s="60">
        <v>35</v>
      </c>
      <c r="C40" s="85">
        <v>98269</v>
      </c>
      <c r="D40" s="28">
        <f t="shared" si="0"/>
        <v>81</v>
      </c>
      <c r="E40" s="31">
        <f>SUMPRODUCT(D40:D$119*$A40:$A$119)/C40+0.5-$A40</f>
        <v>46.173431897249102</v>
      </c>
      <c r="F40" s="33">
        <f t="shared" si="1"/>
        <v>8.2426808047298739E-4</v>
      </c>
      <c r="G40" s="32"/>
      <c r="H40" s="40">
        <f>'HRQOL scores'!H$10</f>
        <v>0.82807924483171758</v>
      </c>
      <c r="I40" s="37">
        <f t="shared" si="4"/>
        <v>98228.5</v>
      </c>
      <c r="J40" s="37">
        <f t="shared" si="5"/>
        <v>81340.982100952373</v>
      </c>
      <c r="K40" s="40">
        <f>SUM(J40:J$119)/C40</f>
        <v>36.262680992539067</v>
      </c>
    </row>
    <row r="41" spans="1:11">
      <c r="A41" s="60">
        <v>36</v>
      </c>
      <c r="C41" s="85">
        <v>98188</v>
      </c>
      <c r="D41" s="28">
        <f t="shared" si="0"/>
        <v>90</v>
      </c>
      <c r="E41" s="31">
        <f>SUMPRODUCT(D41:D$119*$A41:$A$119)/C41+0.5-$A41</f>
        <v>45.211110106232653</v>
      </c>
      <c r="F41" s="33">
        <f t="shared" si="1"/>
        <v>9.1660895425102864E-4</v>
      </c>
      <c r="G41" s="32"/>
      <c r="H41" s="40">
        <f>'HRQOL scores'!H$10</f>
        <v>0.82807924483171758</v>
      </c>
      <c r="I41" s="37">
        <f t="shared" si="4"/>
        <v>98143</v>
      </c>
      <c r="J41" s="37">
        <f t="shared" si="5"/>
        <v>81270.181325519254</v>
      </c>
      <c r="K41" s="40">
        <f>SUM(J41:J$119)/C41</f>
        <v>35.464175014817179</v>
      </c>
    </row>
    <row r="42" spans="1:11">
      <c r="A42" s="60">
        <v>37</v>
      </c>
      <c r="C42" s="85">
        <v>98098</v>
      </c>
      <c r="D42" s="28">
        <f t="shared" si="0"/>
        <v>98</v>
      </c>
      <c r="E42" s="31">
        <f>SUMPRODUCT(D42:D$119*$A42:$A$119)/C42+0.5-$A42</f>
        <v>44.252130309596239</v>
      </c>
      <c r="F42" s="33">
        <f t="shared" si="1"/>
        <v>9.99000999000999E-4</v>
      </c>
      <c r="G42" s="32"/>
      <c r="H42" s="40">
        <f>'HRQOL scores'!H$10</f>
        <v>0.82807924483171758</v>
      </c>
      <c r="I42" s="37">
        <f t="shared" si="4"/>
        <v>98049</v>
      </c>
      <c r="J42" s="37">
        <f t="shared" si="5"/>
        <v>81192.341876505074</v>
      </c>
      <c r="K42" s="40">
        <f>SUM(J42:J$119)/C42</f>
        <v>34.668252513092519</v>
      </c>
    </row>
    <row r="43" spans="1:11">
      <c r="A43" s="60">
        <v>38</v>
      </c>
      <c r="C43" s="85">
        <v>98000</v>
      </c>
      <c r="D43" s="28">
        <f t="shared" si="0"/>
        <v>109</v>
      </c>
      <c r="E43" s="31">
        <f>SUMPRODUCT(D43:D$119*$A43:$A$119)/C43+0.5-$A43</f>
        <v>43.295882439905839</v>
      </c>
      <c r="F43" s="33">
        <f t="shared" si="1"/>
        <v>1.1122448979591837E-3</v>
      </c>
      <c r="G43" s="32"/>
      <c r="H43" s="40">
        <f>'HRQOL scores'!H$10</f>
        <v>0.82807924483171758</v>
      </c>
      <c r="I43" s="37">
        <f t="shared" si="4"/>
        <v>97945.5</v>
      </c>
      <c r="J43" s="37">
        <f t="shared" si="5"/>
        <v>81106.635674664998</v>
      </c>
      <c r="K43" s="40">
        <f>SUM(J43:J$119)/C43</f>
        <v>33.874427481151479</v>
      </c>
    </row>
    <row r="44" spans="1:11">
      <c r="A44" s="60">
        <v>39</v>
      </c>
      <c r="C44" s="85">
        <v>97891</v>
      </c>
      <c r="D44" s="28">
        <f t="shared" si="0"/>
        <v>121</v>
      </c>
      <c r="E44" s="31">
        <f>SUMPRODUCT(D44:D$119*$A44:$A$119)/C44+0.5-$A44</f>
        <v>42.343534943056781</v>
      </c>
      <c r="F44" s="33">
        <f t="shared" si="1"/>
        <v>1.2360686886434913E-3</v>
      </c>
      <c r="G44" s="32"/>
      <c r="H44" s="40">
        <f>'HRQOL scores'!H$10</f>
        <v>0.82807924483171758</v>
      </c>
      <c r="I44" s="37">
        <f t="shared" si="4"/>
        <v>97830.5</v>
      </c>
      <c r="J44" s="37">
        <f t="shared" si="5"/>
        <v>81011.406561509342</v>
      </c>
      <c r="K44" s="40">
        <f>SUM(J44:J$119)/C44</f>
        <v>33.083605821558471</v>
      </c>
    </row>
    <row r="45" spans="1:11">
      <c r="A45" s="60">
        <v>40</v>
      </c>
      <c r="C45" s="85">
        <v>97770</v>
      </c>
      <c r="D45" s="28">
        <f t="shared" si="0"/>
        <v>132</v>
      </c>
      <c r="E45" s="31">
        <f>SUMPRODUCT(D45:D$119*$A45:$A$119)/C45+0.5-$A45</f>
        <v>41.39532043684946</v>
      </c>
      <c r="F45" s="33">
        <f t="shared" si="1"/>
        <v>1.350107394906413E-3</v>
      </c>
      <c r="G45" s="32"/>
      <c r="H45" s="40">
        <f>'HRQOL scores'!H$10</f>
        <v>0.82807924483171758</v>
      </c>
      <c r="I45" s="37">
        <f t="shared" si="4"/>
        <v>97704</v>
      </c>
      <c r="J45" s="37">
        <f t="shared" si="5"/>
        <v>80906.654537038135</v>
      </c>
      <c r="K45" s="40">
        <f>SUM(J45:J$119)/C45</f>
        <v>32.295958381064452</v>
      </c>
    </row>
    <row r="46" spans="1:11">
      <c r="A46" s="60">
        <v>41</v>
      </c>
      <c r="C46" s="85">
        <v>97638</v>
      </c>
      <c r="D46" s="28">
        <f t="shared" si="0"/>
        <v>144</v>
      </c>
      <c r="E46" s="31">
        <f>SUMPRODUCT(D46:D$119*$A46:$A$119)/C46+0.5-$A46</f>
        <v>40.450608155746451</v>
      </c>
      <c r="F46" s="33">
        <f t="shared" si="1"/>
        <v>1.4748356172801574E-3</v>
      </c>
      <c r="G46" s="32"/>
      <c r="H46" s="40">
        <f>'HRQOL scores'!H$10</f>
        <v>0.82807924483171758</v>
      </c>
      <c r="I46" s="37">
        <f t="shared" si="4"/>
        <v>97566</v>
      </c>
      <c r="J46" s="37">
        <f t="shared" si="5"/>
        <v>80792.379601251363</v>
      </c>
      <c r="K46" s="40">
        <f>SUM(J46:J$119)/C46</f>
        <v>31.510981343120847</v>
      </c>
    </row>
    <row r="47" spans="1:11">
      <c r="A47" s="60">
        <v>42</v>
      </c>
      <c r="C47" s="85">
        <v>97494</v>
      </c>
      <c r="D47" s="28">
        <f t="shared" si="0"/>
        <v>156</v>
      </c>
      <c r="E47" s="31">
        <f>SUMPRODUCT(D47:D$119*$A47:$A$119)/C47+0.5-$A47</f>
        <v>39.509615762106094</v>
      </c>
      <c r="F47" s="33">
        <f t="shared" si="1"/>
        <v>1.600098467598006E-3</v>
      </c>
      <c r="G47" s="32"/>
      <c r="H47" s="40">
        <f>'HRQOL scores'!H$10</f>
        <v>0.82807924483171758</v>
      </c>
      <c r="I47" s="37">
        <f t="shared" si="4"/>
        <v>97416</v>
      </c>
      <c r="J47" s="37">
        <f t="shared" si="5"/>
        <v>80668.1677145266</v>
      </c>
      <c r="K47" s="40">
        <f>SUM(J47:J$119)/C47</f>
        <v>30.728832715637697</v>
      </c>
    </row>
    <row r="48" spans="1:11">
      <c r="A48" s="60">
        <v>43</v>
      </c>
      <c r="C48" s="85">
        <v>97338</v>
      </c>
      <c r="D48" s="28">
        <f t="shared" si="0"/>
        <v>168</v>
      </c>
      <c r="E48" s="31">
        <f>SUMPRODUCT(D48:D$119*$A48:$A$119)/C48+0.5-$A48</f>
        <v>38.572135025486162</v>
      </c>
      <c r="F48" s="33">
        <f t="shared" si="1"/>
        <v>1.7259446464895519E-3</v>
      </c>
      <c r="G48" s="32"/>
      <c r="H48" s="40">
        <f>'HRQOL scores'!H$10</f>
        <v>0.82807924483171758</v>
      </c>
      <c r="I48" s="37">
        <f t="shared" si="4"/>
        <v>97254</v>
      </c>
      <c r="J48" s="37">
        <f t="shared" si="5"/>
        <v>80534.018876863862</v>
      </c>
      <c r="K48" s="40">
        <f>SUM(J48:J$119)/C48</f>
        <v>29.949337864594042</v>
      </c>
    </row>
    <row r="49" spans="1:11">
      <c r="A49" s="60">
        <v>44</v>
      </c>
      <c r="C49" s="85">
        <v>97170</v>
      </c>
      <c r="D49" s="28">
        <f t="shared" si="0"/>
        <v>181</v>
      </c>
      <c r="E49" s="31">
        <f>SUMPRODUCT(D49:D$119*$A49:$A$119)/C49+0.5-$A49</f>
        <v>37.637959031704966</v>
      </c>
      <c r="F49" s="33">
        <f t="shared" si="1"/>
        <v>1.8627148296799423E-3</v>
      </c>
      <c r="G49" s="32"/>
      <c r="H49" s="40">
        <f>'HRQOL scores'!H$10</f>
        <v>0.82807924483171758</v>
      </c>
      <c r="I49" s="37">
        <f t="shared" si="4"/>
        <v>97079.5</v>
      </c>
      <c r="J49" s="37">
        <f t="shared" si="5"/>
        <v>80389.519048640723</v>
      </c>
      <c r="K49" s="40">
        <f>SUM(J49:J$119)/C49</f>
        <v>29.172323044015549</v>
      </c>
    </row>
    <row r="50" spans="1:11">
      <c r="A50" s="60">
        <v>45</v>
      </c>
      <c r="C50" s="85">
        <v>96989</v>
      </c>
      <c r="D50" s="28">
        <f t="shared" si="0"/>
        <v>196</v>
      </c>
      <c r="E50" s="31">
        <f>SUMPRODUCT(D50:D$119*$A50:$A$119)/C50+0.5-$A50</f>
        <v>36.707265557029885</v>
      </c>
      <c r="F50" s="33">
        <f t="shared" si="1"/>
        <v>2.0208477249997422E-3</v>
      </c>
      <c r="G50" s="32"/>
      <c r="H50" s="40">
        <f>'HRQOL scores'!H$11</f>
        <v>0.81011757467358392</v>
      </c>
      <c r="I50" s="37">
        <f t="shared" si="4"/>
        <v>96891</v>
      </c>
      <c r="J50" s="37">
        <f t="shared" si="5"/>
        <v>78493.101927698226</v>
      </c>
      <c r="K50" s="40">
        <f>SUM(J50:J$119)/C50</f>
        <v>28.397912249207131</v>
      </c>
    </row>
    <row r="51" spans="1:11">
      <c r="A51" s="60">
        <v>46</v>
      </c>
      <c r="C51" s="85">
        <v>96793</v>
      </c>
      <c r="D51" s="28">
        <f t="shared" si="0"/>
        <v>212</v>
      </c>
      <c r="E51" s="31">
        <f>SUMPRODUCT(D51:D$119*$A51:$A$119)/C51+0.5-$A51</f>
        <v>35.78058309083066</v>
      </c>
      <c r="F51" s="33">
        <f t="shared" si="1"/>
        <v>2.190241029826537E-3</v>
      </c>
      <c r="G51" s="32"/>
      <c r="H51" s="40">
        <f>'HRQOL scores'!H$11</f>
        <v>0.81011757467358392</v>
      </c>
      <c r="I51" s="37">
        <f t="shared" si="4"/>
        <v>96687</v>
      </c>
      <c r="J51" s="37">
        <f t="shared" si="5"/>
        <v>78327.837942464801</v>
      </c>
      <c r="K51" s="40">
        <f>SUM(J51:J$119)/C51</f>
        <v>27.644478518184702</v>
      </c>
    </row>
    <row r="52" spans="1:11">
      <c r="A52" s="60">
        <v>47</v>
      </c>
      <c r="C52" s="85">
        <v>96581</v>
      </c>
      <c r="D52" s="28">
        <f t="shared" si="0"/>
        <v>227</v>
      </c>
      <c r="E52" s="31">
        <f>SUMPRODUCT(D52:D$119*$A52:$A$119)/C52+0.5-$A52</f>
        <v>34.858025689429311</v>
      </c>
      <c r="F52" s="33">
        <f t="shared" si="1"/>
        <v>2.3503587662169578E-3</v>
      </c>
      <c r="G52" s="32"/>
      <c r="H52" s="40">
        <f>'HRQOL scores'!H$11</f>
        <v>0.81011757467358392</v>
      </c>
      <c r="I52" s="37">
        <f t="shared" si="4"/>
        <v>96467.5</v>
      </c>
      <c r="J52" s="37">
        <f t="shared" si="5"/>
        <v>78150.017134823953</v>
      </c>
      <c r="K52" s="40">
        <f>SUM(J52:J$119)/C52</f>
        <v>26.894152796804619</v>
      </c>
    </row>
    <row r="53" spans="1:11">
      <c r="A53" s="60">
        <v>48</v>
      </c>
      <c r="C53" s="85">
        <v>96354</v>
      </c>
      <c r="D53" s="28">
        <f t="shared" si="0"/>
        <v>244</v>
      </c>
      <c r="E53" s="31">
        <f>SUMPRODUCT(D53:D$119*$A53:$A$119)/C53+0.5-$A53</f>
        <v>33.938969623583574</v>
      </c>
      <c r="F53" s="33">
        <f t="shared" si="1"/>
        <v>2.5323287045685701E-3</v>
      </c>
      <c r="G53" s="32"/>
      <c r="H53" s="40">
        <f>'HRQOL scores'!H$11</f>
        <v>0.81011757467358392</v>
      </c>
      <c r="I53" s="37">
        <f t="shared" si="4"/>
        <v>96232</v>
      </c>
      <c r="J53" s="37">
        <f t="shared" si="5"/>
        <v>77959.234445988332</v>
      </c>
      <c r="K53" s="40">
        <f>SUM(J53:J$119)/C53</f>
        <v>26.146440771876239</v>
      </c>
    </row>
    <row r="54" spans="1:11">
      <c r="A54" s="60">
        <v>49</v>
      </c>
      <c r="C54" s="85">
        <v>96110</v>
      </c>
      <c r="D54" s="28">
        <f t="shared" si="0"/>
        <v>261</v>
      </c>
      <c r="E54" s="31">
        <f>SUMPRODUCT(D54:D$119*$A54:$A$119)/C54+0.5-$A54</f>
        <v>33.023863064309353</v>
      </c>
      <c r="F54" s="33">
        <f t="shared" si="1"/>
        <v>2.7156383310789722E-3</v>
      </c>
      <c r="G54" s="32"/>
      <c r="H54" s="40">
        <f>'HRQOL scores'!H$11</f>
        <v>0.81011757467358392</v>
      </c>
      <c r="I54" s="37">
        <f t="shared" si="4"/>
        <v>95979.5</v>
      </c>
      <c r="J54" s="37">
        <f t="shared" si="5"/>
        <v>77754.679758383252</v>
      </c>
      <c r="K54" s="40">
        <f>SUM(J54:J$119)/C54</f>
        <v>25.401674328242379</v>
      </c>
    </row>
    <row r="55" spans="1:11">
      <c r="A55" s="60">
        <v>50</v>
      </c>
      <c r="C55" s="85">
        <v>95849</v>
      </c>
      <c r="D55" s="28">
        <f t="shared" si="0"/>
        <v>279</v>
      </c>
      <c r="E55" s="31">
        <f>SUMPRODUCT(D55:D$119*$A55:$A$119)/C55+0.5-$A55</f>
        <v>32.112426620108423</v>
      </c>
      <c r="F55" s="33">
        <f t="shared" si="1"/>
        <v>2.9108284906467466E-3</v>
      </c>
      <c r="G55" s="32"/>
      <c r="H55" s="40">
        <f>'HRQOL scores'!H$11</f>
        <v>0.81011757467358392</v>
      </c>
      <c r="I55" s="37">
        <f t="shared" si="4"/>
        <v>95709.5</v>
      </c>
      <c r="J55" s="37">
        <f t="shared" si="5"/>
        <v>77535.948013221379</v>
      </c>
      <c r="K55" s="40">
        <f>SUM(J55:J$119)/C55</f>
        <v>24.659623365178469</v>
      </c>
    </row>
    <row r="56" spans="1:11">
      <c r="A56" s="60">
        <v>51</v>
      </c>
      <c r="C56" s="85">
        <v>95570</v>
      </c>
      <c r="D56" s="28">
        <f t="shared" si="0"/>
        <v>301</v>
      </c>
      <c r="E56" s="31">
        <f>SUMPRODUCT(D56:D$119*$A56:$A$119)/C56+0.5-$A56</f>
        <v>31.204713603754016</v>
      </c>
      <c r="F56" s="33">
        <f t="shared" si="1"/>
        <v>3.1495239091765197E-3</v>
      </c>
      <c r="G56" s="32"/>
      <c r="H56" s="40">
        <f>'HRQOL scores'!H$11</f>
        <v>0.81011757467358392</v>
      </c>
      <c r="I56" s="37">
        <f t="shared" si="4"/>
        <v>95419.5</v>
      </c>
      <c r="J56" s="37">
        <f t="shared" si="5"/>
        <v>77301.013916566037</v>
      </c>
      <c r="K56" s="40">
        <f>SUM(J56:J$119)/C56</f>
        <v>23.920312775094377</v>
      </c>
    </row>
    <row r="57" spans="1:11">
      <c r="A57" s="60">
        <v>52</v>
      </c>
      <c r="C57" s="85">
        <v>95269</v>
      </c>
      <c r="D57" s="28">
        <f t="shared" si="0"/>
        <v>325</v>
      </c>
      <c r="E57" s="31">
        <f>SUMPRODUCT(D57:D$119*$A57:$A$119)/C57+0.5-$A57</f>
        <v>30.301724371104683</v>
      </c>
      <c r="F57" s="33">
        <f t="shared" si="1"/>
        <v>3.4113930029705361E-3</v>
      </c>
      <c r="G57" s="32"/>
      <c r="H57" s="40">
        <f>'HRQOL scores'!H$11</f>
        <v>0.81011757467358392</v>
      </c>
      <c r="I57" s="37">
        <f t="shared" si="4"/>
        <v>95106.5</v>
      </c>
      <c r="J57" s="37">
        <f t="shared" si="5"/>
        <v>77047.447115693212</v>
      </c>
      <c r="K57" s="40">
        <f>SUM(J57:J$119)/C57</f>
        <v>23.184491051645384</v>
      </c>
    </row>
    <row r="58" spans="1:11">
      <c r="A58" s="60">
        <v>53</v>
      </c>
      <c r="C58" s="85">
        <v>94944</v>
      </c>
      <c r="D58" s="28">
        <f t="shared" si="0"/>
        <v>354</v>
      </c>
      <c r="E58" s="31">
        <f>SUMPRODUCT(D58:D$119*$A58:$A$119)/C58+0.5-$A58</f>
        <v>29.403737772905842</v>
      </c>
      <c r="F58" s="33">
        <f t="shared" si="1"/>
        <v>3.7285136501516683E-3</v>
      </c>
      <c r="G58" s="32"/>
      <c r="H58" s="40">
        <f>'HRQOL scores'!H$11</f>
        <v>0.81011757467358392</v>
      </c>
      <c r="I58" s="37">
        <f t="shared" si="4"/>
        <v>94767</v>
      </c>
      <c r="J58" s="37">
        <f t="shared" si="5"/>
        <v>76772.41219909153</v>
      </c>
      <c r="K58" s="40">
        <f>SUM(J58:J$119)/C58</f>
        <v>22.452349078230434</v>
      </c>
    </row>
    <row r="59" spans="1:11">
      <c r="A59" s="60">
        <v>54</v>
      </c>
      <c r="C59" s="85">
        <v>94590</v>
      </c>
      <c r="D59" s="28">
        <f t="shared" si="0"/>
        <v>387</v>
      </c>
      <c r="E59" s="31">
        <f>SUMPRODUCT(D59:D$119*$A59:$A$119)/C59+0.5-$A59</f>
        <v>28.511909071897364</v>
      </c>
      <c r="F59" s="33">
        <f t="shared" si="1"/>
        <v>4.0913415794481449E-3</v>
      </c>
      <c r="G59" s="32"/>
      <c r="H59" s="40">
        <f>'HRQOL scores'!H$11</f>
        <v>0.81011757467358392</v>
      </c>
      <c r="I59" s="37">
        <f t="shared" si="4"/>
        <v>94396.5</v>
      </c>
      <c r="J59" s="37">
        <f t="shared" si="5"/>
        <v>76472.263637674958</v>
      </c>
      <c r="K59" s="40">
        <f>SUM(J59:J$119)/C59</f>
        <v>21.724742770741308</v>
      </c>
    </row>
    <row r="60" spans="1:11">
      <c r="A60" s="60">
        <v>55</v>
      </c>
      <c r="C60" s="85">
        <v>94203</v>
      </c>
      <c r="D60" s="28">
        <f t="shared" si="0"/>
        <v>424</v>
      </c>
      <c r="E60" s="31">
        <f>SUMPRODUCT(D60:D$119*$A60:$A$119)/C60+0.5-$A60</f>
        <v>27.626986179959999</v>
      </c>
      <c r="F60" s="33">
        <f t="shared" si="1"/>
        <v>4.5009182297803679E-3</v>
      </c>
      <c r="G60" s="32"/>
      <c r="H60" s="40">
        <f>'HRQOL scores'!H$12</f>
        <v>0.80256320511804413</v>
      </c>
      <c r="I60" s="37">
        <f t="shared" si="4"/>
        <v>93991</v>
      </c>
      <c r="J60" s="37">
        <f t="shared" si="5"/>
        <v>75433.718212250082</v>
      </c>
      <c r="K60" s="40">
        <f>SUM(J60:J$119)/C60</f>
        <v>21.002209643501221</v>
      </c>
    </row>
    <row r="61" spans="1:11">
      <c r="A61" s="60">
        <v>56</v>
      </c>
      <c r="C61" s="85">
        <v>93779</v>
      </c>
      <c r="D61" s="28">
        <f t="shared" si="0"/>
        <v>462</v>
      </c>
      <c r="E61" s="31">
        <f>SUMPRODUCT(D61:D$119*$A61:$A$119)/C61+0.5-$A61</f>
        <v>26.749634556891962</v>
      </c>
      <c r="F61" s="33">
        <f t="shared" si="1"/>
        <v>4.9264760767335969E-3</v>
      </c>
      <c r="G61" s="32"/>
      <c r="H61" s="40">
        <f>'HRQOL scores'!H$12</f>
        <v>0.80256320511804413</v>
      </c>
      <c r="I61" s="37">
        <f t="shared" si="4"/>
        <v>93548</v>
      </c>
      <c r="J61" s="37">
        <f t="shared" si="5"/>
        <v>75078.182712382797</v>
      </c>
      <c r="K61" s="40">
        <f>SUM(J61:J$119)/C61</f>
        <v>20.292788756912479</v>
      </c>
    </row>
    <row r="62" spans="1:11">
      <c r="A62" s="60">
        <v>57</v>
      </c>
      <c r="C62" s="85">
        <v>93317</v>
      </c>
      <c r="D62" s="28">
        <f t="shared" si="0"/>
        <v>505</v>
      </c>
      <c r="E62" s="31">
        <f>SUMPRODUCT(D62:D$119*$A62:$A$119)/C62+0.5-$A62</f>
        <v>25.879592990674496</v>
      </c>
      <c r="F62" s="33">
        <f t="shared" si="1"/>
        <v>5.4116613264464141E-3</v>
      </c>
      <c r="G62" s="32"/>
      <c r="H62" s="40">
        <f>'HRQOL scores'!H$12</f>
        <v>0.80256320511804413</v>
      </c>
      <c r="I62" s="37">
        <f t="shared" si="4"/>
        <v>93064.5</v>
      </c>
      <c r="J62" s="37">
        <f t="shared" si="5"/>
        <v>74690.143402708214</v>
      </c>
      <c r="K62" s="40">
        <f>SUM(J62:J$119)/C62</f>
        <v>19.588705746242514</v>
      </c>
    </row>
    <row r="63" spans="1:11">
      <c r="A63" s="60">
        <v>58</v>
      </c>
      <c r="C63" s="85">
        <v>92812</v>
      </c>
      <c r="D63" s="28">
        <f t="shared" si="0"/>
        <v>552</v>
      </c>
      <c r="E63" s="31">
        <f>SUMPRODUCT(D63:D$119*$A63:$A$119)/C63+0.5-$A63</f>
        <v>25.017686065495539</v>
      </c>
      <c r="F63" s="33">
        <f t="shared" si="1"/>
        <v>5.9475067879153562E-3</v>
      </c>
      <c r="G63" s="32"/>
      <c r="H63" s="40">
        <f>'HRQOL scores'!H$12</f>
        <v>0.80256320511804413</v>
      </c>
      <c r="I63" s="37">
        <f t="shared" si="4"/>
        <v>92536</v>
      </c>
      <c r="J63" s="37">
        <f t="shared" si="5"/>
        <v>74265.988748803327</v>
      </c>
      <c r="K63" s="40">
        <f>SUM(J63:J$119)/C63</f>
        <v>18.890543364213727</v>
      </c>
    </row>
    <row r="64" spans="1:11">
      <c r="A64" s="60">
        <v>59</v>
      </c>
      <c r="C64" s="85">
        <v>92260</v>
      </c>
      <c r="D64" s="28">
        <f t="shared" si="0"/>
        <v>604</v>
      </c>
      <c r="E64" s="31">
        <f>SUMPRODUCT(D64:D$119*$A64:$A$119)/C64+0.5-$A64</f>
        <v>24.164377618803073</v>
      </c>
      <c r="F64" s="33">
        <f t="shared" si="1"/>
        <v>6.5467158031649684E-3</v>
      </c>
      <c r="G64" s="32"/>
      <c r="H64" s="40">
        <f>'HRQOL scores'!H$12</f>
        <v>0.80256320511804413</v>
      </c>
      <c r="I64" s="37">
        <f t="shared" si="4"/>
        <v>91958</v>
      </c>
      <c r="J64" s="37">
        <f t="shared" si="5"/>
        <v>73802.107216245102</v>
      </c>
      <c r="K64" s="40">
        <f>SUM(J64:J$119)/C64</f>
        <v>18.198603099616314</v>
      </c>
    </row>
    <row r="65" spans="1:11">
      <c r="A65" s="60">
        <v>60</v>
      </c>
      <c r="C65" s="85">
        <v>91656</v>
      </c>
      <c r="D65" s="28">
        <f t="shared" si="0"/>
        <v>666</v>
      </c>
      <c r="E65" s="31">
        <f>SUMPRODUCT(D65:D$119*$A65:$A$119)/C65+0.5-$A65</f>
        <v>23.320322500553942</v>
      </c>
      <c r="F65" s="33">
        <f t="shared" si="1"/>
        <v>7.2663000785545958E-3</v>
      </c>
      <c r="G65" s="32"/>
      <c r="H65" s="40">
        <f>'HRQOL scores'!H$12</f>
        <v>0.80256320511804413</v>
      </c>
      <c r="I65" s="37">
        <f t="shared" si="4"/>
        <v>91323</v>
      </c>
      <c r="J65" s="37">
        <f t="shared" si="5"/>
        <v>73292.479580995147</v>
      </c>
      <c r="K65" s="40">
        <f>SUM(J65:J$119)/C65</f>
        <v>17.51332171111936</v>
      </c>
    </row>
    <row r="66" spans="1:11">
      <c r="A66" s="60">
        <v>61</v>
      </c>
      <c r="C66" s="85">
        <v>90990</v>
      </c>
      <c r="D66" s="28">
        <f t="shared" si="0"/>
        <v>734</v>
      </c>
      <c r="E66" s="31">
        <f>SUMPRODUCT(D66:D$119*$A66:$A$119)/C66+0.5-$A66</f>
        <v>22.487355523802307</v>
      </c>
      <c r="F66" s="33">
        <f t="shared" si="1"/>
        <v>8.0668205297285411E-3</v>
      </c>
      <c r="G66" s="32"/>
      <c r="H66" s="40">
        <f>'HRQOL scores'!H$12</f>
        <v>0.80256320511804413</v>
      </c>
      <c r="I66" s="37">
        <f t="shared" si="4"/>
        <v>90623</v>
      </c>
      <c r="J66" s="37">
        <f t="shared" si="5"/>
        <v>72730.68533741252</v>
      </c>
      <c r="K66" s="40">
        <f>SUM(J66:J$119)/C66</f>
        <v>16.836009838151018</v>
      </c>
    </row>
    <row r="67" spans="1:11">
      <c r="A67" s="60">
        <v>62</v>
      </c>
      <c r="C67" s="85">
        <v>90256</v>
      </c>
      <c r="D67" s="28">
        <f t="shared" si="0"/>
        <v>803</v>
      </c>
      <c r="E67" s="31">
        <f>SUMPRODUCT(D67:D$119*$A67:$A$119)/C67+0.5-$A67</f>
        <v>21.666166006811423</v>
      </c>
      <c r="F67" s="33">
        <f t="shared" si="1"/>
        <v>8.8969154405247296E-3</v>
      </c>
      <c r="G67" s="32"/>
      <c r="H67" s="40">
        <f>'HRQOL scores'!H$12</f>
        <v>0.80256320511804413</v>
      </c>
      <c r="I67" s="37">
        <f t="shared" si="4"/>
        <v>89854.5</v>
      </c>
      <c r="J67" s="37">
        <f t="shared" si="5"/>
        <v>72113.915514279302</v>
      </c>
      <c r="K67" s="40">
        <f>SUM(J67:J$119)/C67</f>
        <v>16.167100800345111</v>
      </c>
    </row>
    <row r="68" spans="1:11">
      <c r="A68" s="60">
        <v>63</v>
      </c>
      <c r="C68" s="85">
        <v>89453</v>
      </c>
      <c r="D68" s="28">
        <f t="shared" si="0"/>
        <v>867</v>
      </c>
      <c r="E68" s="31">
        <f>SUMPRODUCT(D68:D$119*$A68:$A$119)/C68+0.5-$A68</f>
        <v>20.856170045842759</v>
      </c>
      <c r="F68" s="33">
        <f t="shared" si="1"/>
        <v>9.692240617978156E-3</v>
      </c>
      <c r="G68" s="32"/>
      <c r="H68" s="40">
        <f>'HRQOL scores'!H$12</f>
        <v>0.80256320511804413</v>
      </c>
      <c r="I68" s="37">
        <f t="shared" si="4"/>
        <v>89019.5</v>
      </c>
      <c r="J68" s="37">
        <f t="shared" si="5"/>
        <v>71443.775238005735</v>
      </c>
      <c r="K68" s="40">
        <f>SUM(J68:J$119)/C68</f>
        <v>15.506063903073896</v>
      </c>
    </row>
    <row r="69" spans="1:11">
      <c r="A69" s="60">
        <v>64</v>
      </c>
      <c r="C69" s="85">
        <v>88586</v>
      </c>
      <c r="D69" s="28">
        <f t="shared" ref="D69:D119" si="6">C69-C70</f>
        <v>930</v>
      </c>
      <c r="E69" s="31">
        <f>SUMPRODUCT(D69:D$119*$A69:$A$119)/C69+0.5-$A69</f>
        <v>20.055397908368946</v>
      </c>
      <c r="F69" s="33">
        <f t="shared" ref="F69:F115" si="7">D69/C69</f>
        <v>1.0498272864786761E-2</v>
      </c>
      <c r="G69" s="32"/>
      <c r="H69" s="40">
        <f>'HRQOL scores'!H$12</f>
        <v>0.80256320511804413</v>
      </c>
      <c r="I69" s="37">
        <f t="shared" ref="I69:I100" si="8">(D69*0.5+C70)</f>
        <v>88121</v>
      </c>
      <c r="J69" s="37">
        <f t="shared" ref="J69:J100" si="9">I69*H69</f>
        <v>70722.672198207161</v>
      </c>
      <c r="K69" s="40">
        <f>SUM(J69:J$119)/C69</f>
        <v>14.851332705886522</v>
      </c>
    </row>
    <row r="70" spans="1:11">
      <c r="A70" s="60">
        <v>65</v>
      </c>
      <c r="C70" s="85">
        <v>87656</v>
      </c>
      <c r="D70" s="28">
        <f t="shared" si="6"/>
        <v>998</v>
      </c>
      <c r="E70" s="31">
        <f>SUMPRODUCT(D70:D$119*$A70:$A$119)/C70+0.5-$A70</f>
        <v>19.262873951706354</v>
      </c>
      <c r="F70" s="33">
        <f t="shared" si="7"/>
        <v>1.1385415715980651E-2</v>
      </c>
      <c r="G70" s="32"/>
      <c r="H70" s="40">
        <f>'HRQOL scores'!H$13</f>
        <v>0.78288599697352002</v>
      </c>
      <c r="I70" s="37">
        <f t="shared" si="8"/>
        <v>87157</v>
      </c>
      <c r="J70" s="37">
        <f t="shared" si="9"/>
        <v>68233.994838221086</v>
      </c>
      <c r="K70" s="40">
        <f>SUM(J70:J$119)/C70</f>
        <v>14.202079571112717</v>
      </c>
    </row>
    <row r="71" spans="1:11">
      <c r="A71" s="60">
        <v>66</v>
      </c>
      <c r="C71" s="85">
        <v>86658</v>
      </c>
      <c r="D71" s="28">
        <f t="shared" si="6"/>
        <v>1066</v>
      </c>
      <c r="E71" s="31">
        <f>SUMPRODUCT(D71:D$119*$A71:$A$119)/C71+0.5-$A71</f>
        <v>18.478957270082063</v>
      </c>
      <c r="F71" s="33">
        <f t="shared" si="7"/>
        <v>1.2301230123012302E-2</v>
      </c>
      <c r="G71" s="32"/>
      <c r="H71" s="40">
        <f>'HRQOL scores'!H$13</f>
        <v>0.78288599697352002</v>
      </c>
      <c r="I71" s="37">
        <f t="shared" si="8"/>
        <v>86125</v>
      </c>
      <c r="J71" s="37">
        <f t="shared" si="9"/>
        <v>67426.05648934441</v>
      </c>
      <c r="K71" s="40">
        <f>SUM(J71:J$119)/C71</f>
        <v>13.57824427112598</v>
      </c>
    </row>
    <row r="72" spans="1:11">
      <c r="A72" s="60">
        <v>67</v>
      </c>
      <c r="C72" s="85">
        <v>85592</v>
      </c>
      <c r="D72" s="28">
        <f t="shared" si="6"/>
        <v>1147</v>
      </c>
      <c r="E72" s="31">
        <f>SUMPRODUCT(D72:D$119*$A72:$A$119)/C72+0.5-$A72</f>
        <v>17.702875024660855</v>
      </c>
      <c r="F72" s="33">
        <f t="shared" si="7"/>
        <v>1.3400785120104683E-2</v>
      </c>
      <c r="G72" s="32"/>
      <c r="H72" s="40">
        <f>'HRQOL scores'!H$13</f>
        <v>0.78288599697352002</v>
      </c>
      <c r="I72" s="37">
        <f t="shared" si="8"/>
        <v>85018.5</v>
      </c>
      <c r="J72" s="37">
        <f t="shared" si="9"/>
        <v>66559.793133693209</v>
      </c>
      <c r="K72" s="40">
        <f>SUM(J72:J$119)/C72</f>
        <v>12.959592433380347</v>
      </c>
    </row>
    <row r="73" spans="1:11">
      <c r="A73" s="60">
        <v>68</v>
      </c>
      <c r="C73" s="85">
        <v>84445</v>
      </c>
      <c r="D73" s="28">
        <f t="shared" si="6"/>
        <v>1240</v>
      </c>
      <c r="E73" s="31">
        <f>SUMPRODUCT(D73:D$119*$A73:$A$119)/C73+0.5-$A73</f>
        <v>16.936538328033294</v>
      </c>
      <c r="F73" s="33">
        <f t="shared" si="7"/>
        <v>1.4684113920303155E-2</v>
      </c>
      <c r="G73" s="32"/>
      <c r="H73" s="40">
        <f>'HRQOL scores'!H$13</f>
        <v>0.78288599697352002</v>
      </c>
      <c r="I73" s="37">
        <f t="shared" si="8"/>
        <v>83825</v>
      </c>
      <c r="J73" s="37">
        <f t="shared" si="9"/>
        <v>65625.418696305322</v>
      </c>
      <c r="K73" s="40">
        <f>SUM(J73:J$119)/C73</f>
        <v>12.347417164120987</v>
      </c>
    </row>
    <row r="74" spans="1:11">
      <c r="A74" s="60">
        <v>69</v>
      </c>
      <c r="C74" s="85">
        <v>83205</v>
      </c>
      <c r="D74" s="28">
        <f t="shared" si="6"/>
        <v>1342</v>
      </c>
      <c r="E74" s="31">
        <f>SUMPRODUCT(D74:D$119*$A74:$A$119)/C74+0.5-$A74</f>
        <v>16.181491245847866</v>
      </c>
      <c r="F74" s="33">
        <f t="shared" si="7"/>
        <v>1.6128838411153177E-2</v>
      </c>
      <c r="G74" s="32"/>
      <c r="H74" s="40">
        <f>'HRQOL scores'!H$13</f>
        <v>0.78288599697352002</v>
      </c>
      <c r="I74" s="37">
        <f t="shared" si="8"/>
        <v>82534</v>
      </c>
      <c r="J74" s="37">
        <f t="shared" si="9"/>
        <v>64614.712874212499</v>
      </c>
      <c r="K74" s="40">
        <f>SUM(J74:J$119)/C74</f>
        <v>11.742710458841312</v>
      </c>
    </row>
    <row r="75" spans="1:11">
      <c r="A75" s="60">
        <v>70</v>
      </c>
      <c r="C75" s="85">
        <v>81863</v>
      </c>
      <c r="D75" s="28">
        <f t="shared" si="6"/>
        <v>1453</v>
      </c>
      <c r="E75" s="31">
        <f>SUMPRODUCT(D75:D$119*$A75:$A$119)/C75+0.5-$A75</f>
        <v>15.438561732538162</v>
      </c>
      <c r="F75" s="33">
        <f t="shared" si="7"/>
        <v>1.7749166290021132E-2</v>
      </c>
      <c r="G75" s="32"/>
      <c r="H75" s="40">
        <f>'HRQOL scores'!H$13</f>
        <v>0.78288599697352002</v>
      </c>
      <c r="I75" s="37">
        <f t="shared" si="8"/>
        <v>81136.5</v>
      </c>
      <c r="J75" s="37">
        <f t="shared" si="9"/>
        <v>63520.62969344201</v>
      </c>
      <c r="K75" s="40">
        <f>SUM(J75:J$119)/C75</f>
        <v>11.145908540533318</v>
      </c>
    </row>
    <row r="76" spans="1:11">
      <c r="A76" s="60">
        <v>71</v>
      </c>
      <c r="C76" s="85">
        <v>80410</v>
      </c>
      <c r="D76" s="28">
        <f t="shared" si="6"/>
        <v>1575</v>
      </c>
      <c r="E76" s="31">
        <f>SUMPRODUCT(D76:D$119*$A76:$A$119)/C76+0.5-$A76</f>
        <v>14.708499926759998</v>
      </c>
      <c r="F76" s="33">
        <f t="shared" si="7"/>
        <v>1.9587116030344486E-2</v>
      </c>
      <c r="G76" s="32"/>
      <c r="H76" s="40">
        <f>'HRQOL scores'!H$13</f>
        <v>0.78288599697352002</v>
      </c>
      <c r="I76" s="37">
        <f t="shared" si="8"/>
        <v>79622.5</v>
      </c>
      <c r="J76" s="37">
        <f t="shared" si="9"/>
        <v>62335.340294024099</v>
      </c>
      <c r="K76" s="40">
        <f>SUM(J76:J$119)/C76</f>
        <v>10.557354572319824</v>
      </c>
    </row>
    <row r="77" spans="1:11">
      <c r="A77" s="60">
        <v>72</v>
      </c>
      <c r="C77" s="85">
        <v>78835</v>
      </c>
      <c r="D77" s="28">
        <f t="shared" si="6"/>
        <v>1714</v>
      </c>
      <c r="E77" s="31">
        <f>SUMPRODUCT(D77:D$119*$A77:$A$119)/C77+0.5-$A77</f>
        <v>13.992363532831504</v>
      </c>
      <c r="F77" s="33">
        <f t="shared" si="7"/>
        <v>2.1741612228071288E-2</v>
      </c>
      <c r="G77" s="32"/>
      <c r="H77" s="40">
        <f>'HRQOL scores'!H$13</f>
        <v>0.78288599697352002</v>
      </c>
      <c r="I77" s="37">
        <f t="shared" si="8"/>
        <v>77978</v>
      </c>
      <c r="J77" s="37">
        <f t="shared" si="9"/>
        <v>61047.884272001145</v>
      </c>
      <c r="K77" s="40">
        <f>SUM(J77:J$119)/C77</f>
        <v>9.9775675888401469</v>
      </c>
    </row>
    <row r="78" spans="1:11">
      <c r="A78" s="60">
        <v>73</v>
      </c>
      <c r="C78" s="85">
        <v>77121</v>
      </c>
      <c r="D78" s="28">
        <f t="shared" si="6"/>
        <v>1868</v>
      </c>
      <c r="E78" s="31">
        <f>SUMPRODUCT(D78:D$119*$A78:$A$119)/C78+0.5-$A78</f>
        <v>13.292228823676709</v>
      </c>
      <c r="F78" s="33">
        <f t="shared" si="7"/>
        <v>2.42216776234748E-2</v>
      </c>
      <c r="G78" s="32"/>
      <c r="H78" s="40">
        <f>'HRQOL scores'!H$13</f>
        <v>0.78288599697352002</v>
      </c>
      <c r="I78" s="37">
        <f t="shared" si="8"/>
        <v>76187</v>
      </c>
      <c r="J78" s="37">
        <f t="shared" si="9"/>
        <v>59645.735451421569</v>
      </c>
      <c r="K78" s="40">
        <f>SUM(J78:J$119)/C78</f>
        <v>9.4077314427226266</v>
      </c>
    </row>
    <row r="79" spans="1:11">
      <c r="A79" s="60">
        <v>74</v>
      </c>
      <c r="C79" s="85">
        <v>75253</v>
      </c>
      <c r="D79" s="28">
        <f t="shared" si="6"/>
        <v>2037</v>
      </c>
      <c r="E79" s="31">
        <f>SUMPRODUCT(D79:D$119*$A79:$A$119)/C79+0.5-$A79</f>
        <v>12.609769432591023</v>
      </c>
      <c r="F79" s="33">
        <f t="shared" si="7"/>
        <v>2.7068688291496685E-2</v>
      </c>
      <c r="G79" s="32"/>
      <c r="H79" s="40">
        <f>'HRQOL scores'!H$13</f>
        <v>0.78288599697352002</v>
      </c>
      <c r="I79" s="37">
        <f t="shared" si="8"/>
        <v>74234.5</v>
      </c>
      <c r="J79" s="37">
        <f t="shared" si="9"/>
        <v>58117.150542330768</v>
      </c>
      <c r="K79" s="40">
        <f>SUM(J79:J$119)/C79</f>
        <v>8.8486561484962749</v>
      </c>
    </row>
    <row r="80" spans="1:11">
      <c r="A80" s="60">
        <v>75</v>
      </c>
      <c r="C80" s="85">
        <v>73216</v>
      </c>
      <c r="D80" s="28">
        <f t="shared" si="6"/>
        <v>2215</v>
      </c>
      <c r="E80" s="31">
        <f>SUMPRODUCT(D80:D$119*$A80:$A$119)/C80+0.5-$A80</f>
        <v>11.94668486547711</v>
      </c>
      <c r="F80" s="33">
        <f t="shared" si="7"/>
        <v>3.0252950174825176E-2</v>
      </c>
      <c r="G80" s="32"/>
      <c r="H80" s="40">
        <f>'HRQOL scores'!H$14</f>
        <v>0.7320722973260001</v>
      </c>
      <c r="I80" s="37">
        <f t="shared" si="8"/>
        <v>72108.5</v>
      </c>
      <c r="J80" s="37">
        <f t="shared" si="9"/>
        <v>52788.635251731881</v>
      </c>
      <c r="K80" s="40">
        <f>SUM(J80:J$119)/C80</f>
        <v>8.3010649393637905</v>
      </c>
    </row>
    <row r="81" spans="1:11">
      <c r="A81" s="60">
        <v>76</v>
      </c>
      <c r="C81" s="85">
        <v>71001</v>
      </c>
      <c r="D81" s="28">
        <f t="shared" si="6"/>
        <v>2396</v>
      </c>
      <c r="E81" s="31">
        <f>SUMPRODUCT(D81:D$119*$A81:$A$119)/C81+0.5-$A81</f>
        <v>11.303784159529755</v>
      </c>
      <c r="F81" s="33">
        <f t="shared" si="7"/>
        <v>3.3746003577414405E-2</v>
      </c>
      <c r="G81" s="32"/>
      <c r="H81" s="40">
        <f>'HRQOL scores'!H$14</f>
        <v>0.7320722973260001</v>
      </c>
      <c r="I81" s="37">
        <f t="shared" si="8"/>
        <v>69803</v>
      </c>
      <c r="J81" s="37">
        <f t="shared" si="9"/>
        <v>51100.842570246787</v>
      </c>
      <c r="K81" s="40">
        <f>SUM(J81:J$119)/C81</f>
        <v>7.8165397015355751</v>
      </c>
    </row>
    <row r="82" spans="1:11">
      <c r="A82" s="60">
        <v>77</v>
      </c>
      <c r="C82" s="85">
        <v>68605</v>
      </c>
      <c r="D82" s="28">
        <f t="shared" si="6"/>
        <v>2579</v>
      </c>
      <c r="E82" s="31">
        <f>SUMPRODUCT(D82:D$119*$A82:$A$119)/C82+0.5-$A82</f>
        <v>10.681101656012999</v>
      </c>
      <c r="F82" s="33">
        <f t="shared" si="7"/>
        <v>3.7592012244005539E-2</v>
      </c>
      <c r="G82" s="32"/>
      <c r="H82" s="40">
        <f>'HRQOL scores'!H$14</f>
        <v>0.7320722973260001</v>
      </c>
      <c r="I82" s="37">
        <f t="shared" si="8"/>
        <v>67315.5</v>
      </c>
      <c r="J82" s="37">
        <f t="shared" si="9"/>
        <v>49279.812730648358</v>
      </c>
      <c r="K82" s="40">
        <f>SUM(J82:J$119)/C82</f>
        <v>7.3446730235184141</v>
      </c>
    </row>
    <row r="83" spans="1:11">
      <c r="A83" s="60">
        <v>78</v>
      </c>
      <c r="C83" s="85">
        <v>66026</v>
      </c>
      <c r="D83" s="28">
        <f t="shared" si="6"/>
        <v>2764</v>
      </c>
      <c r="E83" s="31">
        <f>SUMPRODUCT(D83:D$119*$A83:$A$119)/C83+0.5-$A83</f>
        <v>10.078779255305065</v>
      </c>
      <c r="F83" s="33">
        <f t="shared" si="7"/>
        <v>4.1862296671008388E-2</v>
      </c>
      <c r="G83" s="32"/>
      <c r="H83" s="40">
        <f>'HRQOL scores'!H$14</f>
        <v>0.7320722973260001</v>
      </c>
      <c r="I83" s="37">
        <f t="shared" si="8"/>
        <v>64644</v>
      </c>
      <c r="J83" s="37">
        <f t="shared" si="9"/>
        <v>47324.081588341949</v>
      </c>
      <c r="K83" s="40">
        <f>SUM(J83:J$119)/C83</f>
        <v>6.8851888657170264</v>
      </c>
    </row>
    <row r="84" spans="1:11">
      <c r="A84" s="60">
        <v>79</v>
      </c>
      <c r="C84" s="85">
        <v>63262</v>
      </c>
      <c r="D84" s="28">
        <f t="shared" si="6"/>
        <v>2949</v>
      </c>
      <c r="E84" s="31">
        <f>SUMPRODUCT(D84:D$119*$A84:$A$119)/C84+0.5-$A84</f>
        <v>9.4972887216776485</v>
      </c>
      <c r="F84" s="33">
        <f t="shared" si="7"/>
        <v>4.661566185071607E-2</v>
      </c>
      <c r="G84" s="32"/>
      <c r="H84" s="40">
        <f>'HRQOL scores'!H$14</f>
        <v>0.7320722973260001</v>
      </c>
      <c r="I84" s="37">
        <f t="shared" si="8"/>
        <v>61787.5</v>
      </c>
      <c r="J84" s="37">
        <f t="shared" si="9"/>
        <v>45232.917071030228</v>
      </c>
      <c r="K84" s="40">
        <f>SUM(J84:J$119)/C84</f>
        <v>6.4379469264248739</v>
      </c>
    </row>
    <row r="85" spans="1:11">
      <c r="A85" s="60">
        <v>80</v>
      </c>
      <c r="C85" s="85">
        <v>60313</v>
      </c>
      <c r="D85" s="28">
        <f t="shared" si="6"/>
        <v>3129</v>
      </c>
      <c r="E85" s="31">
        <f>SUMPRODUCT(D85:D$119*$A85:$A$119)/C85+0.5-$A85</f>
        <v>8.9372105368788084</v>
      </c>
      <c r="F85" s="33">
        <f t="shared" si="7"/>
        <v>5.1879362658133407E-2</v>
      </c>
      <c r="G85" s="32"/>
      <c r="H85" s="40">
        <f>'HRQOL scores'!H$14</f>
        <v>0.7320722973260001</v>
      </c>
      <c r="I85" s="37">
        <f t="shared" si="8"/>
        <v>58748.5</v>
      </c>
      <c r="J85" s="37">
        <f t="shared" si="9"/>
        <v>43008.149359456518</v>
      </c>
      <c r="K85" s="40">
        <f>SUM(J85:J$119)/C85</f>
        <v>6.002760290293307</v>
      </c>
    </row>
    <row r="86" spans="1:11">
      <c r="A86" s="60">
        <v>81</v>
      </c>
      <c r="C86" s="85">
        <v>57184</v>
      </c>
      <c r="D86" s="28">
        <f t="shared" si="6"/>
        <v>3298</v>
      </c>
      <c r="E86" s="31">
        <f>SUMPRODUCT(D86:D$119*$A86:$A$119)/C86+0.5-$A86</f>
        <v>8.3988786917804248</v>
      </c>
      <c r="F86" s="33">
        <f t="shared" si="7"/>
        <v>5.7673475097929493E-2</v>
      </c>
      <c r="G86" s="32"/>
      <c r="H86" s="40">
        <f>'HRQOL scores'!H$14</f>
        <v>0.7320722973260001</v>
      </c>
      <c r="I86" s="37">
        <f t="shared" si="8"/>
        <v>55535</v>
      </c>
      <c r="J86" s="37">
        <f t="shared" si="9"/>
        <v>40655.635031999416</v>
      </c>
      <c r="K86" s="40">
        <f>SUM(J86:J$119)/C86</f>
        <v>5.5791188449392086</v>
      </c>
    </row>
    <row r="87" spans="1:11">
      <c r="A87" s="60">
        <v>82</v>
      </c>
      <c r="C87" s="85">
        <v>53886</v>
      </c>
      <c r="D87" s="28">
        <f t="shared" si="6"/>
        <v>3453</v>
      </c>
      <c r="E87" s="31">
        <f>SUMPRODUCT(D87:D$119*$A87:$A$119)/C87+0.5-$A87</f>
        <v>7.8823159839433572</v>
      </c>
      <c r="F87" s="33">
        <f t="shared" si="7"/>
        <v>6.407972386148536E-2</v>
      </c>
      <c r="G87" s="32"/>
      <c r="H87" s="40">
        <f>'HRQOL scores'!H$14</f>
        <v>0.7320722973260001</v>
      </c>
      <c r="I87" s="37">
        <f t="shared" si="8"/>
        <v>52159.5</v>
      </c>
      <c r="J87" s="37">
        <f t="shared" si="9"/>
        <v>38184.524992375504</v>
      </c>
      <c r="K87" s="40">
        <f>SUM(J87:J$119)/C87</f>
        <v>5.16610431275293</v>
      </c>
    </row>
    <row r="88" spans="1:11">
      <c r="A88" s="60">
        <v>83</v>
      </c>
      <c r="C88" s="85">
        <v>50433</v>
      </c>
      <c r="D88" s="28">
        <f t="shared" si="6"/>
        <v>3589</v>
      </c>
      <c r="E88" s="31">
        <f>SUMPRODUCT(D88:D$119*$A88:$A$119)/C88+0.5-$A88</f>
        <v>7.3877615670448336</v>
      </c>
      <c r="F88" s="33">
        <f t="shared" si="7"/>
        <v>7.1163722166042082E-2</v>
      </c>
      <c r="G88" s="32"/>
      <c r="H88" s="40">
        <f>'HRQOL scores'!H$14</f>
        <v>0.7320722973260001</v>
      </c>
      <c r="I88" s="37">
        <f t="shared" si="8"/>
        <v>48638.5</v>
      </c>
      <c r="J88" s="37">
        <f t="shared" si="9"/>
        <v>35606.898433490656</v>
      </c>
      <c r="K88" s="40">
        <f>SUM(J88:J$119)/C88</f>
        <v>4.7626786430438148</v>
      </c>
    </row>
    <row r="89" spans="1:11">
      <c r="A89" s="60">
        <v>84</v>
      </c>
      <c r="C89" s="85">
        <v>46844</v>
      </c>
      <c r="D89" s="28">
        <f t="shared" si="6"/>
        <v>3699</v>
      </c>
      <c r="E89" s="31">
        <f>SUMPRODUCT(D89:D$119*$A89:$A$119)/C89+0.5-$A89</f>
        <v>6.9154743213809979</v>
      </c>
      <c r="F89" s="33">
        <f t="shared" si="7"/>
        <v>7.8964221671932372E-2</v>
      </c>
      <c r="G89" s="32"/>
      <c r="H89" s="40">
        <f>'HRQOL scores'!H$14</f>
        <v>0.7320722973260001</v>
      </c>
      <c r="I89" s="37">
        <f t="shared" si="8"/>
        <v>44994.5</v>
      </c>
      <c r="J89" s="37">
        <f t="shared" si="9"/>
        <v>32939.226982034714</v>
      </c>
      <c r="K89" s="40">
        <f>SUM(J89:J$119)/C89</f>
        <v>4.3674595160775773</v>
      </c>
    </row>
    <row r="90" spans="1:11">
      <c r="A90" s="60">
        <v>85</v>
      </c>
      <c r="C90" s="85">
        <v>43145</v>
      </c>
      <c r="D90" s="28">
        <f t="shared" si="6"/>
        <v>3775</v>
      </c>
      <c r="E90" s="31">
        <f>SUMPRODUCT(D90:D$119*$A90:$A$119)/C90+0.5-$A90</f>
        <v>6.4654995737807326</v>
      </c>
      <c r="F90" s="33">
        <f t="shared" si="7"/>
        <v>8.7495654189361449E-2</v>
      </c>
      <c r="G90" s="32"/>
      <c r="H90" s="40">
        <f>'HRQOL scores'!H$15</f>
        <v>0.61533464099087998</v>
      </c>
      <c r="I90" s="37">
        <f t="shared" si="8"/>
        <v>41257.5</v>
      </c>
      <c r="J90" s="37">
        <f t="shared" si="9"/>
        <v>25387.168950681229</v>
      </c>
      <c r="K90" s="40">
        <f>IF(C90=0,0,SUM(J90:J$119)/C90)</f>
        <v>3.9784458590590641</v>
      </c>
    </row>
    <row r="91" spans="1:11">
      <c r="A91" s="60">
        <v>86</v>
      </c>
      <c r="C91" s="85">
        <v>39370</v>
      </c>
      <c r="D91" s="28">
        <f t="shared" si="6"/>
        <v>3815</v>
      </c>
      <c r="E91" s="31">
        <f>SUMPRODUCT(D91:D$119*$A91:$A$119)/C91+0.5-$A91</f>
        <v>6.0375026444188364</v>
      </c>
      <c r="F91" s="33">
        <f t="shared" si="7"/>
        <v>9.6901193802387611E-2</v>
      </c>
      <c r="G91" s="32"/>
      <c r="H91" s="40">
        <f>'HRQOL scores'!H$15</f>
        <v>0.61533464099087998</v>
      </c>
      <c r="I91" s="37">
        <f t="shared" si="8"/>
        <v>37462.5</v>
      </c>
      <c r="J91" s="37">
        <f t="shared" si="9"/>
        <v>23051.973988120841</v>
      </c>
      <c r="K91" s="40">
        <f>IF(C91=0,0,SUM(J91:J$119)/C91)</f>
        <v>3.7150845221849664</v>
      </c>
    </row>
    <row r="92" spans="1:11">
      <c r="A92" s="60">
        <v>87</v>
      </c>
      <c r="C92" s="85">
        <v>35555</v>
      </c>
      <c r="D92" s="28">
        <f t="shared" si="6"/>
        <v>3811</v>
      </c>
      <c r="E92" s="31">
        <f>SUMPRODUCT(D92:D$119*$A92:$A$119)/C92+0.5-$A92</f>
        <v>5.6316686573131562</v>
      </c>
      <c r="F92" s="33">
        <f t="shared" si="7"/>
        <v>0.10718604978202785</v>
      </c>
      <c r="G92" s="32"/>
      <c r="H92" s="40">
        <f>'HRQOL scores'!H$15</f>
        <v>0.61533464099087998</v>
      </c>
      <c r="I92" s="37">
        <f t="shared" si="8"/>
        <v>33649.5</v>
      </c>
      <c r="J92" s="37">
        <f t="shared" si="9"/>
        <v>20705.703002022616</v>
      </c>
      <c r="K92" s="40">
        <f>IF(C92=0,0,SUM(J92:J$119)/C92)</f>
        <v>3.4653608114274022</v>
      </c>
    </row>
    <row r="93" spans="1:11">
      <c r="A93" s="60">
        <v>88</v>
      </c>
      <c r="C93" s="85">
        <v>31744</v>
      </c>
      <c r="D93" s="28">
        <f t="shared" si="6"/>
        <v>3759</v>
      </c>
      <c r="E93" s="31">
        <f>SUMPRODUCT(D93:D$119*$A93:$A$119)/C93+0.5-$A93</f>
        <v>5.2477469477938996</v>
      </c>
      <c r="F93" s="33">
        <f t="shared" si="7"/>
        <v>0.11841607862903226</v>
      </c>
      <c r="G93" s="32"/>
      <c r="H93" s="40">
        <f>'HRQOL scores'!H$15</f>
        <v>0.61533464099087998</v>
      </c>
      <c r="I93" s="37">
        <f t="shared" si="8"/>
        <v>29864.5</v>
      </c>
      <c r="J93" s="37">
        <f t="shared" si="9"/>
        <v>18376.661385872136</v>
      </c>
      <c r="K93" s="40">
        <f>IF(C93=0,0,SUM(J93:J$119)/C93)</f>
        <v>3.2291204841317618</v>
      </c>
    </row>
    <row r="94" spans="1:11">
      <c r="A94" s="60">
        <v>89</v>
      </c>
      <c r="C94" s="85">
        <v>27985</v>
      </c>
      <c r="D94" s="28">
        <f t="shared" si="6"/>
        <v>3656</v>
      </c>
      <c r="E94" s="31">
        <f>SUMPRODUCT(D94:D$119*$A94:$A$119)/C94+0.5-$A94</f>
        <v>4.8854736148211373</v>
      </c>
      <c r="F94" s="33">
        <f t="shared" si="7"/>
        <v>0.13064141504377344</v>
      </c>
      <c r="G94" s="32"/>
      <c r="H94" s="40">
        <f>'HRQOL scores'!H$15</f>
        <v>0.61533464099087998</v>
      </c>
      <c r="I94" s="37">
        <f t="shared" si="8"/>
        <v>26157</v>
      </c>
      <c r="J94" s="37">
        <f t="shared" si="9"/>
        <v>16095.308204398447</v>
      </c>
      <c r="K94" s="40">
        <f>IF(C94=0,0,SUM(J94:J$119)/C94)</f>
        <v>3.0062011528463999</v>
      </c>
    </row>
    <row r="95" spans="1:11">
      <c r="A95" s="60">
        <v>90</v>
      </c>
      <c r="B95" s="66" t="s">
        <v>31</v>
      </c>
      <c r="C95" s="85">
        <v>24329</v>
      </c>
      <c r="D95" s="28">
        <f t="shared" si="6"/>
        <v>3501</v>
      </c>
      <c r="E95" s="31">
        <f>SUMPRODUCT(D95:D$119*$A95:$A$119)/C95+0.5-$A95</f>
        <v>4.5444933663845433</v>
      </c>
      <c r="F95" s="33">
        <f t="shared" si="7"/>
        <v>0.14390233877265815</v>
      </c>
      <c r="G95" s="32"/>
      <c r="H95" s="40">
        <f>'HRQOL scores'!H$15</f>
        <v>0.61533464099087998</v>
      </c>
      <c r="I95" s="37">
        <f t="shared" si="8"/>
        <v>22578.5</v>
      </c>
      <c r="J95" s="37">
        <f t="shared" si="9"/>
        <v>13893.333191612584</v>
      </c>
      <c r="K95" s="40">
        <f>IF(C95=0,0,SUM(J95:J$119)/C95)</f>
        <v>2.7963841940896899</v>
      </c>
    </row>
    <row r="96" spans="1:11">
      <c r="A96" s="60">
        <v>91</v>
      </c>
      <c r="B96" s="66" t="s">
        <v>32</v>
      </c>
      <c r="C96" s="85">
        <v>20828</v>
      </c>
      <c r="D96" s="28">
        <f t="shared" si="6"/>
        <v>3298</v>
      </c>
      <c r="E96" s="31">
        <f>SUMPRODUCT(D96:D$119*$A96:$A$119)/C96+0.5-$A96</f>
        <v>4.2243364274424238</v>
      </c>
      <c r="F96" s="33">
        <f t="shared" si="7"/>
        <v>0.15834453620126754</v>
      </c>
      <c r="G96" s="32"/>
      <c r="H96" s="40">
        <f>'HRQOL scores'!H$15</f>
        <v>0.61533464099087998</v>
      </c>
      <c r="I96" s="37">
        <f t="shared" si="8"/>
        <v>19179</v>
      </c>
      <c r="J96" s="37">
        <f t="shared" si="9"/>
        <v>11801.503079564087</v>
      </c>
      <c r="K96" s="40">
        <f>IF(C96=0,0,SUM(J96:J$119)/C96)</f>
        <v>2.5993805390049687</v>
      </c>
    </row>
    <row r="97" spans="1:11">
      <c r="A97" s="60">
        <v>92</v>
      </c>
      <c r="B97" s="66" t="s">
        <v>19</v>
      </c>
      <c r="C97" s="85">
        <v>17530</v>
      </c>
      <c r="D97" s="28">
        <f t="shared" si="6"/>
        <v>3048</v>
      </c>
      <c r="E97" s="31">
        <f>SUMPRODUCT(D97:D$119*$A97:$A$119)/C97+0.5-$A97</f>
        <v>3.9250130696389505</v>
      </c>
      <c r="F97" s="33">
        <f t="shared" si="7"/>
        <v>0.17387335995436395</v>
      </c>
      <c r="G97" s="32"/>
      <c r="H97" s="40">
        <f>'HRQOL scores'!H$15</f>
        <v>0.61533464099087998</v>
      </c>
      <c r="I97" s="37">
        <f t="shared" si="8"/>
        <v>16006</v>
      </c>
      <c r="J97" s="37">
        <f t="shared" si="9"/>
        <v>9849.0462637000255</v>
      </c>
      <c r="K97" s="40">
        <f>IF(C97=0,0,SUM(J97:J$119)/C97)</f>
        <v>2.4151965080907818</v>
      </c>
    </row>
    <row r="98" spans="1:11">
      <c r="A98" s="60">
        <v>93</v>
      </c>
      <c r="B98" s="72" t="s">
        <v>33</v>
      </c>
      <c r="C98" s="85">
        <v>14482</v>
      </c>
      <c r="D98" s="28">
        <f t="shared" si="6"/>
        <v>2760</v>
      </c>
      <c r="E98" s="31">
        <f>SUMPRODUCT(D98:D$119*$A98:$A$119)/C98+0.5-$A98</f>
        <v>3.6458692936590893</v>
      </c>
      <c r="F98" s="33">
        <f t="shared" si="7"/>
        <v>0.1905814114072642</v>
      </c>
      <c r="G98" s="32"/>
      <c r="H98" s="40">
        <f>'HRQOL scores'!H$15</f>
        <v>0.61533464099087998</v>
      </c>
      <c r="I98" s="37">
        <f t="shared" si="8"/>
        <v>13102</v>
      </c>
      <c r="J98" s="37">
        <f t="shared" si="9"/>
        <v>8062.1144662625093</v>
      </c>
      <c r="K98" s="40">
        <f>IF(C98=0,0,SUM(J98:J$119)/C98)</f>
        <v>2.2434296729133667</v>
      </c>
    </row>
    <row r="99" spans="1:11">
      <c r="A99" s="60">
        <v>94</v>
      </c>
      <c r="B99" s="72" t="s">
        <v>34</v>
      </c>
      <c r="C99" s="85">
        <v>11722</v>
      </c>
      <c r="D99" s="28">
        <f t="shared" si="6"/>
        <v>2444</v>
      </c>
      <c r="E99" s="31">
        <f>SUMPRODUCT(D99:D$119*$A99:$A$119)/C99+0.5-$A99</f>
        <v>3.3865790062080237</v>
      </c>
      <c r="F99" s="33">
        <f t="shared" si="7"/>
        <v>0.20849684354205766</v>
      </c>
      <c r="G99" s="32"/>
      <c r="H99" s="40">
        <f>'HRQOL scores'!H$15</f>
        <v>0.61533464099087998</v>
      </c>
      <c r="I99" s="37">
        <f t="shared" si="8"/>
        <v>10500</v>
      </c>
      <c r="J99" s="37">
        <f t="shared" si="9"/>
        <v>6461.0137304042401</v>
      </c>
      <c r="K99" s="40">
        <f>IF(C99=0,0,SUM(J99:J$119)/C99)</f>
        <v>2.0838793769722632</v>
      </c>
    </row>
    <row r="100" spans="1:11">
      <c r="A100" s="60">
        <v>95</v>
      </c>
      <c r="B100" s="72" t="s">
        <v>2</v>
      </c>
      <c r="C100" s="85">
        <v>9278</v>
      </c>
      <c r="D100" s="28">
        <f t="shared" si="6"/>
        <v>2112</v>
      </c>
      <c r="E100" s="31">
        <f>SUMPRODUCT(D100:D$119*$A100:$A$119)/C100+0.5-$A100</f>
        <v>3.146958300363238</v>
      </c>
      <c r="F100" s="33">
        <f t="shared" si="7"/>
        <v>0.22763526622116836</v>
      </c>
      <c r="G100" s="32"/>
      <c r="H100" s="40">
        <f>'HRQOL scores'!H$15</f>
        <v>0.61533464099087998</v>
      </c>
      <c r="I100" s="37">
        <f t="shared" si="8"/>
        <v>8222</v>
      </c>
      <c r="J100" s="37">
        <f t="shared" si="9"/>
        <v>5059.2814182270149</v>
      </c>
      <c r="K100" s="40">
        <f>IF(C100=0,0,SUM(J100:J$119)/C100)</f>
        <v>1.9364324559673023</v>
      </c>
    </row>
    <row r="101" spans="1:11">
      <c r="A101" s="60">
        <v>96</v>
      </c>
      <c r="B101" s="72" t="s">
        <v>48</v>
      </c>
      <c r="C101" s="85">
        <v>7166</v>
      </c>
      <c r="D101" s="28">
        <f t="shared" si="6"/>
        <v>1777</v>
      </c>
      <c r="E101" s="31">
        <f>SUMPRODUCT(D101:D$119*$A101:$A$119)/C101+0.5-$A101</f>
        <v>2.9270833255331183</v>
      </c>
      <c r="F101" s="33">
        <f t="shared" si="7"/>
        <v>0.24797655595869383</v>
      </c>
      <c r="G101" s="32"/>
      <c r="H101" s="40">
        <f>'HRQOL scores'!H$15</f>
        <v>0.61533464099087998</v>
      </c>
      <c r="I101" s="37">
        <f t="shared" ref="I101:I119" si="10">(D101*0.5+C102)</f>
        <v>6277.5</v>
      </c>
      <c r="J101" s="37">
        <f t="shared" ref="J101:J119" si="11">I101*H101</f>
        <v>3862.763208820249</v>
      </c>
      <c r="K101" s="40">
        <f>IF(C101=0,0,SUM(J101:J$119)/C101)</f>
        <v>1.8011357672673194</v>
      </c>
    </row>
    <row r="102" spans="1:11">
      <c r="A102" s="60">
        <v>97</v>
      </c>
      <c r="C102" s="85">
        <v>5389</v>
      </c>
      <c r="D102" s="28">
        <f t="shared" si="6"/>
        <v>1452</v>
      </c>
      <c r="E102" s="31">
        <f>SUMPRODUCT(D102:D$119*$A102:$A$119)/C102+0.5-$A102</f>
        <v>2.727403806043867</v>
      </c>
      <c r="F102" s="33">
        <f t="shared" si="7"/>
        <v>0.26943774355167932</v>
      </c>
      <c r="G102" s="32"/>
      <c r="H102" s="40">
        <f>'HRQOL scores'!H$15</f>
        <v>0.61533464099087998</v>
      </c>
      <c r="I102" s="37">
        <f t="shared" si="10"/>
        <v>4663</v>
      </c>
      <c r="J102" s="37">
        <f t="shared" si="11"/>
        <v>2869.3054309404733</v>
      </c>
      <c r="K102" s="40">
        <f>IF(C102=0,0,SUM(J102:J$119)/C102)</f>
        <v>1.6782660418291637</v>
      </c>
    </row>
    <row r="103" spans="1:11">
      <c r="A103" s="60">
        <v>98</v>
      </c>
      <c r="C103" s="85">
        <v>3937</v>
      </c>
      <c r="D103" s="28">
        <f t="shared" si="6"/>
        <v>1151</v>
      </c>
      <c r="E103" s="31">
        <f>SUMPRODUCT(D103:D$119*$A103:$A$119)/C103+0.5-$A103</f>
        <v>2.5488897919152578</v>
      </c>
      <c r="F103" s="33">
        <f t="shared" si="7"/>
        <v>0.29235458470916942</v>
      </c>
      <c r="G103" s="32"/>
      <c r="H103" s="40">
        <f>'HRQOL scores'!H$15</f>
        <v>0.61533464099087998</v>
      </c>
      <c r="I103" s="37">
        <f t="shared" si="10"/>
        <v>3361.5</v>
      </c>
      <c r="J103" s="37">
        <f t="shared" si="11"/>
        <v>2068.4473956908432</v>
      </c>
      <c r="K103" s="40">
        <f>IF(C103=0,0,SUM(J103:J$119)/C103)</f>
        <v>1.5684201850335</v>
      </c>
    </row>
    <row r="104" spans="1:11">
      <c r="A104" s="60">
        <v>99</v>
      </c>
      <c r="B104" s="28">
        <v>2609</v>
      </c>
      <c r="C104" s="85">
        <v>2786</v>
      </c>
      <c r="D104" s="28">
        <f t="shared" si="6"/>
        <v>867.08777309313928</v>
      </c>
      <c r="E104" s="31">
        <f>SUMPRODUCT(D104:D$119*$A104:$A$119)/C104+0.5-$A104</f>
        <v>2.3953622077424228</v>
      </c>
      <c r="F104" s="33">
        <f t="shared" si="7"/>
        <v>0.31123035645841324</v>
      </c>
      <c r="G104" s="32"/>
      <c r="H104" s="40">
        <f>'HRQOL scores'!H$15</f>
        <v>0.61533464099087998</v>
      </c>
      <c r="I104" s="37">
        <f t="shared" si="10"/>
        <v>2352.4561134534306</v>
      </c>
      <c r="J104" s="37">
        <f t="shared" si="11"/>
        <v>1447.5477380186676</v>
      </c>
      <c r="K104" s="40">
        <f>IF(C104=0,0,SUM(J104:J$119)/C104)</f>
        <v>1.4739493441443094</v>
      </c>
    </row>
    <row r="105" spans="1:11" ht="14.25">
      <c r="A105" s="60">
        <v>100</v>
      </c>
      <c r="B105" s="28">
        <v>1797</v>
      </c>
      <c r="C105" s="23">
        <f t="shared" ref="C105:C119" si="12">C104*IF(B105=0,0,(B105/B104))</f>
        <v>1918.9122269068607</v>
      </c>
      <c r="D105" s="28">
        <f t="shared" si="6"/>
        <v>633.23035645841333</v>
      </c>
      <c r="E105" s="31">
        <f>SUMPRODUCT(D105:D$119*$A105:$A$119)/C105+0.5-$A105</f>
        <v>2.2518085698386017</v>
      </c>
      <c r="F105" s="33">
        <f t="shared" si="7"/>
        <v>0.32999443516972743</v>
      </c>
      <c r="G105" s="32"/>
      <c r="H105" s="40">
        <f>'HRQOL scores'!H$15</f>
        <v>0.61533464099087998</v>
      </c>
      <c r="I105" s="37">
        <f t="shared" si="10"/>
        <v>1602.2970486776539</v>
      </c>
      <c r="J105" s="37">
        <f t="shared" si="11"/>
        <v>985.94887920881069</v>
      </c>
      <c r="K105" s="40">
        <f>IF(C105=0,0,SUM(J105:J$119)/C105)</f>
        <v>1.3856158179018339</v>
      </c>
    </row>
    <row r="106" spans="1:11" ht="14.25">
      <c r="A106" s="60">
        <v>101</v>
      </c>
      <c r="B106" s="28">
        <v>1204</v>
      </c>
      <c r="C106" s="23">
        <f t="shared" si="12"/>
        <v>1285.6818704484474</v>
      </c>
      <c r="D106" s="28">
        <f t="shared" si="6"/>
        <v>449.56151782292056</v>
      </c>
      <c r="E106" s="31">
        <f>SUMPRODUCT(D106:D$119*$A106:$A$119)/C106+0.5-$A106</f>
        <v>2.1146179401993379</v>
      </c>
      <c r="F106" s="33">
        <f t="shared" si="7"/>
        <v>0.34966777408637872</v>
      </c>
      <c r="G106" s="32"/>
      <c r="H106" s="40">
        <f>'HRQOL scores'!H$15</f>
        <v>0.61533464099087998</v>
      </c>
      <c r="I106" s="37">
        <f t="shared" si="10"/>
        <v>1060.9011115369872</v>
      </c>
      <c r="J106" s="37">
        <f t="shared" si="11"/>
        <v>652.80920459443757</v>
      </c>
      <c r="K106" s="40">
        <f>IF(C106=0,0,SUM(J106:J$119)/C106)</f>
        <v>1.3011976710654323</v>
      </c>
    </row>
    <row r="107" spans="1:11" ht="14.25">
      <c r="A107" s="60">
        <v>102</v>
      </c>
      <c r="B107" s="28">
        <v>783</v>
      </c>
      <c r="C107" s="23">
        <f t="shared" si="12"/>
        <v>836.12035262552683</v>
      </c>
      <c r="D107" s="28">
        <f t="shared" si="6"/>
        <v>309.67420467612101</v>
      </c>
      <c r="E107" s="31">
        <f>SUMPRODUCT(D107:D$119*$A107:$A$119)/C107+0.5-$A107</f>
        <v>1.9827586206896797</v>
      </c>
      <c r="F107" s="33">
        <f t="shared" si="7"/>
        <v>0.37037037037037029</v>
      </c>
      <c r="G107" s="32"/>
      <c r="H107" s="40">
        <f>'HRQOL scores'!H$15</f>
        <v>0.61533464099087998</v>
      </c>
      <c r="I107" s="37">
        <f t="shared" si="10"/>
        <v>681.28325028746633</v>
      </c>
      <c r="J107" s="37">
        <f t="shared" si="11"/>
        <v>419.21718422873795</v>
      </c>
      <c r="K107" s="40">
        <f>IF(C107=0,0,SUM(J107:J$119)/C107)</f>
        <v>1.2200600640336414</v>
      </c>
    </row>
    <row r="108" spans="1:11" ht="14.25">
      <c r="A108" s="60">
        <v>103</v>
      </c>
      <c r="B108" s="28">
        <v>493</v>
      </c>
      <c r="C108" s="23">
        <f t="shared" si="12"/>
        <v>526.44614794940583</v>
      </c>
      <c r="D108" s="28">
        <f t="shared" si="6"/>
        <v>207.1613645074741</v>
      </c>
      <c r="E108" s="31">
        <f>SUMPRODUCT(D108:D$119*$A108:$A$119)/C108+0.5-$A108</f>
        <v>1.8549695740365024</v>
      </c>
      <c r="F108" s="33">
        <f t="shared" si="7"/>
        <v>0.39350912778904668</v>
      </c>
      <c r="G108" s="32"/>
      <c r="H108" s="40">
        <f>'HRQOL scores'!H$15</f>
        <v>0.61533464099087998</v>
      </c>
      <c r="I108" s="37">
        <f t="shared" si="10"/>
        <v>422.86546569566877</v>
      </c>
      <c r="J108" s="37">
        <f t="shared" si="11"/>
        <v>260.20376952128561</v>
      </c>
      <c r="K108" s="40">
        <f>IF(C108=0,0,SUM(J108:J$119)/C108)</f>
        <v>1.1414270368887622</v>
      </c>
    </row>
    <row r="109" spans="1:11" ht="14.25">
      <c r="A109" s="60">
        <v>104</v>
      </c>
      <c r="B109" s="28">
        <v>299</v>
      </c>
      <c r="C109" s="23">
        <f t="shared" si="12"/>
        <v>319.28478344193172</v>
      </c>
      <c r="D109" s="28">
        <f t="shared" si="6"/>
        <v>133.48026063625909</v>
      </c>
      <c r="E109" s="31">
        <f>SUMPRODUCT(D109:D$119*$A109:$A$119)/C109+0.5-$A109</f>
        <v>1.7341137123745796</v>
      </c>
      <c r="F109" s="33">
        <f t="shared" si="7"/>
        <v>0.41806020066889632</v>
      </c>
      <c r="G109" s="32"/>
      <c r="H109" s="40">
        <f>'HRQOL scores'!H$15</f>
        <v>0.61533464099087998</v>
      </c>
      <c r="I109" s="37">
        <f t="shared" si="10"/>
        <v>252.54465312380216</v>
      </c>
      <c r="J109" s="37">
        <f t="shared" si="11"/>
        <v>155.39947346410111</v>
      </c>
      <c r="K109" s="40">
        <f>IF(C109=0,0,SUM(J109:J$119)/C109)</f>
        <v>1.0670602386413754</v>
      </c>
    </row>
    <row r="110" spans="1:11" ht="14.25">
      <c r="A110" s="60">
        <v>105</v>
      </c>
      <c r="B110" s="28">
        <v>174</v>
      </c>
      <c r="C110" s="23">
        <f t="shared" si="12"/>
        <v>185.80452280567263</v>
      </c>
      <c r="D110" s="28">
        <f t="shared" si="6"/>
        <v>82.223840551935581</v>
      </c>
      <c r="E110" s="31">
        <f>SUMPRODUCT(D110:D$119*$A110:$A$119)/C110+0.5-$A110</f>
        <v>1.6206896551724412</v>
      </c>
      <c r="F110" s="33">
        <f t="shared" si="7"/>
        <v>0.44252873563218387</v>
      </c>
      <c r="G110" s="32"/>
      <c r="H110" s="40">
        <f>'HRQOL scores'!H$15</f>
        <v>0.61533464099087998</v>
      </c>
      <c r="I110" s="37">
        <f t="shared" si="10"/>
        <v>144.69260252970486</v>
      </c>
      <c r="J110" s="37">
        <f t="shared" si="11"/>
        <v>89.034370631652024</v>
      </c>
      <c r="K110" s="40">
        <f>IF(C110=0,0,SUM(J110:J$119)/C110)</f>
        <v>0.99726648712315036</v>
      </c>
    </row>
    <row r="111" spans="1:11" ht="14.25">
      <c r="A111" s="60">
        <v>106</v>
      </c>
      <c r="B111" s="28">
        <v>97</v>
      </c>
      <c r="C111" s="23">
        <f t="shared" si="12"/>
        <v>103.58068225373705</v>
      </c>
      <c r="D111" s="28">
        <f t="shared" si="6"/>
        <v>48.052893829053275</v>
      </c>
      <c r="E111" s="31">
        <f>SUMPRODUCT(D111:D$119*$A111:$A$119)/C111+0.5-$A111</f>
        <v>1.5103092783505048</v>
      </c>
      <c r="F111" s="33">
        <f t="shared" si="7"/>
        <v>0.46391752577319589</v>
      </c>
      <c r="G111" s="32"/>
      <c r="H111" s="40">
        <f>'HRQOL scores'!H$15</f>
        <v>0.61533464099087998</v>
      </c>
      <c r="I111" s="37">
        <f t="shared" si="10"/>
        <v>79.554235339210408</v>
      </c>
      <c r="J111" s="37">
        <f t="shared" si="11"/>
        <v>48.952476841757012</v>
      </c>
      <c r="K111" s="40">
        <f>IF(C111=0,0,SUM(J111:J$119)/C111)</f>
        <v>0.92934561757900902</v>
      </c>
    </row>
    <row r="112" spans="1:11" ht="14.25">
      <c r="A112" s="60">
        <v>107</v>
      </c>
      <c r="B112" s="28">
        <v>52</v>
      </c>
      <c r="C112" s="23">
        <f t="shared" si="12"/>
        <v>55.527788424683777</v>
      </c>
      <c r="D112" s="28">
        <f t="shared" si="6"/>
        <v>27.763894212341889</v>
      </c>
      <c r="E112" s="31">
        <f>SUMPRODUCT(D112:D$119*$A112:$A$119)/C112+0.5-$A112</f>
        <v>1.3846153846153868</v>
      </c>
      <c r="F112" s="33">
        <f t="shared" si="7"/>
        <v>0.5</v>
      </c>
      <c r="G112" s="32"/>
      <c r="H112" s="40">
        <f>'HRQOL scores'!H$15</f>
        <v>0.61533464099087998</v>
      </c>
      <c r="I112" s="37">
        <f t="shared" si="10"/>
        <v>41.645841318512836</v>
      </c>
      <c r="J112" s="37">
        <f t="shared" si="11"/>
        <v>25.626128816490251</v>
      </c>
      <c r="K112" s="40">
        <f>IF(C112=0,0,SUM(J112:J$119)/C112)</f>
        <v>0.85200181060275704</v>
      </c>
    </row>
    <row r="113" spans="1:11" ht="14.25">
      <c r="A113" s="60">
        <v>108</v>
      </c>
      <c r="B113" s="28">
        <v>26</v>
      </c>
      <c r="C113" s="23">
        <f t="shared" si="12"/>
        <v>27.763894212341889</v>
      </c>
      <c r="D113" s="28">
        <f t="shared" si="6"/>
        <v>14.949789191261017</v>
      </c>
      <c r="E113" s="31">
        <f>SUMPRODUCT(D113:D$119*$A113:$A$119)/C113+0.5-$A113</f>
        <v>1.2692307692307594</v>
      </c>
      <c r="F113" s="33">
        <f t="shared" si="7"/>
        <v>0.53846153846153844</v>
      </c>
      <c r="G113" s="32"/>
      <c r="H113" s="40">
        <f>'HRQOL scores'!H$15</f>
        <v>0.61533464099087998</v>
      </c>
      <c r="I113" s="37">
        <f t="shared" si="10"/>
        <v>20.288999616711379</v>
      </c>
      <c r="J113" s="37">
        <f t="shared" si="11"/>
        <v>12.484524295213198</v>
      </c>
      <c r="K113" s="40">
        <f>IF(C113=0,0,SUM(J113:J$119)/C113)</f>
        <v>0.78100165971919389</v>
      </c>
    </row>
    <row r="114" spans="1:11" ht="14.25">
      <c r="A114" s="60">
        <v>109</v>
      </c>
      <c r="B114" s="28">
        <v>12</v>
      </c>
      <c r="C114" s="23">
        <f t="shared" si="12"/>
        <v>12.814105021080872</v>
      </c>
      <c r="D114" s="28">
        <f t="shared" si="6"/>
        <v>7.4748945956305084</v>
      </c>
      <c r="E114" s="31">
        <f>SUMPRODUCT(D114:D$119*$A114:$A$119)/C114+0.5-$A114</f>
        <v>1.1666666666666714</v>
      </c>
      <c r="F114" s="33">
        <f t="shared" si="7"/>
        <v>0.58333333333333337</v>
      </c>
      <c r="G114" s="32"/>
      <c r="H114" s="40">
        <f>'HRQOL scores'!H$15</f>
        <v>0.61533464099087998</v>
      </c>
      <c r="I114" s="37">
        <f t="shared" si="10"/>
        <v>9.0766577232656172</v>
      </c>
      <c r="J114" s="37">
        <f t="shared" si="11"/>
        <v>5.5851819215427465</v>
      </c>
      <c r="K114" s="40">
        <f>IF(C114=0,0,SUM(J114:J$119)/C114)</f>
        <v>0.71789041448936008</v>
      </c>
    </row>
    <row r="115" spans="1:11" ht="14.25">
      <c r="A115" s="60">
        <v>110</v>
      </c>
      <c r="B115" s="28">
        <v>5</v>
      </c>
      <c r="C115" s="23">
        <f t="shared" si="12"/>
        <v>5.3392104254503634</v>
      </c>
      <c r="D115" s="28">
        <f t="shared" si="6"/>
        <v>3.2035262552702179</v>
      </c>
      <c r="E115" s="31">
        <f>SUMPRODUCT(D115:D$119*$A115:$A$119)/C115+0.5-$A115</f>
        <v>1.0999999999999801</v>
      </c>
      <c r="F115" s="33">
        <f t="shared" si="7"/>
        <v>0.6</v>
      </c>
      <c r="G115" s="32"/>
      <c r="H115" s="40">
        <f>'HRQOL scores'!H$15</f>
        <v>0.61533464099087998</v>
      </c>
      <c r="I115" s="37">
        <f t="shared" si="10"/>
        <v>3.7374472978152546</v>
      </c>
      <c r="J115" s="37">
        <f t="shared" si="11"/>
        <v>2.2997807912234842</v>
      </c>
      <c r="K115" s="40">
        <f>IF(C115=0,0,SUM(J115:J$119)/C115)</f>
        <v>0.67686810508996809</v>
      </c>
    </row>
    <row r="116" spans="1:11" ht="14.25">
      <c r="A116" s="60">
        <v>111</v>
      </c>
      <c r="B116" s="28">
        <v>2</v>
      </c>
      <c r="C116" s="23">
        <f t="shared" si="12"/>
        <v>2.1356841701801454</v>
      </c>
      <c r="D116" s="28">
        <f t="shared" si="6"/>
        <v>1.0678420850900727</v>
      </c>
      <c r="E116" s="31">
        <f>IF($C116=0,0,SUMPRODUCT(D116:D$119*$A116:$A$119)/C116+0.5-$A116)</f>
        <v>1</v>
      </c>
      <c r="F116" s="33">
        <f>IF(D116=0,0,D116/C116)</f>
        <v>0.5</v>
      </c>
      <c r="G116" s="32"/>
      <c r="H116" s="40">
        <f>'HRQOL scores'!H$15</f>
        <v>0.61533464099087998</v>
      </c>
      <c r="I116" s="37">
        <f t="shared" si="10"/>
        <v>1.6017631276351092</v>
      </c>
      <c r="J116" s="37">
        <f t="shared" si="11"/>
        <v>0.98562033909577895</v>
      </c>
      <c r="K116" s="40">
        <f>IF(C116=0,0,SUM(J116:J$119)/C116)</f>
        <v>0.61533464099087998</v>
      </c>
    </row>
    <row r="117" spans="1:11" ht="14.25">
      <c r="A117" s="60">
        <v>112</v>
      </c>
      <c r="B117" s="28">
        <v>1</v>
      </c>
      <c r="C117" s="23">
        <f t="shared" si="12"/>
        <v>1.0678420850900727</v>
      </c>
      <c r="D117" s="28">
        <f t="shared" si="6"/>
        <v>1.0678420850900727</v>
      </c>
      <c r="E117" s="31">
        <f>IF($C117=0,0,SUMPRODUCT(D117:D$119*$A117:$A$119)/C117+0.5-$A117)</f>
        <v>0.5</v>
      </c>
      <c r="F117" s="33">
        <f>IF(D117=0,0,D117/C117)</f>
        <v>1</v>
      </c>
      <c r="G117" s="32"/>
      <c r="H117" s="40">
        <f>'HRQOL scores'!H$15</f>
        <v>0.61533464099087998</v>
      </c>
      <c r="I117" s="37">
        <f t="shared" si="10"/>
        <v>0.53392104254503636</v>
      </c>
      <c r="J117" s="37">
        <f t="shared" si="11"/>
        <v>0.32854011303192632</v>
      </c>
      <c r="K117" s="40">
        <f>IF(C117=0,0,SUM(J117:J$119)/C117)</f>
        <v>0.30766732049543999</v>
      </c>
    </row>
    <row r="118" spans="1:11" ht="14.25">
      <c r="A118" s="60">
        <v>113</v>
      </c>
      <c r="B118" s="28">
        <v>0</v>
      </c>
      <c r="C118" s="23">
        <f t="shared" si="12"/>
        <v>0</v>
      </c>
      <c r="D118" s="28">
        <f t="shared" si="6"/>
        <v>0</v>
      </c>
      <c r="E118" s="31">
        <f>IF($C118=0,0,SUMPRODUCT(D118:D$119*$A118:$A$119)/C118+0.5-$A118)</f>
        <v>0</v>
      </c>
      <c r="F118" s="33">
        <f>IF(D118=0,0,D118/C118)</f>
        <v>0</v>
      </c>
      <c r="G118" s="32"/>
      <c r="H118" s="40">
        <f>'HRQOL scores'!H$15</f>
        <v>0.61533464099087998</v>
      </c>
      <c r="I118" s="37">
        <f t="shared" si="10"/>
        <v>0</v>
      </c>
      <c r="J118" s="37">
        <f t="shared" si="11"/>
        <v>0</v>
      </c>
      <c r="K118" s="40">
        <f>IF(C118=0,0,SUM(J118:J$119)/C118)</f>
        <v>0</v>
      </c>
    </row>
    <row r="119" spans="1:11" ht="14.25">
      <c r="A119" s="60">
        <v>114</v>
      </c>
      <c r="B119" s="28">
        <v>0</v>
      </c>
      <c r="C119" s="23">
        <f t="shared" si="12"/>
        <v>0</v>
      </c>
      <c r="D119" s="28">
        <f t="shared" si="6"/>
        <v>0</v>
      </c>
      <c r="E119" s="31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scores'!H$15</f>
        <v>0.61533464099087998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</row>
    <row r="121" spans="1:11">
      <c r="E121" s="31">
        <f xml:space="preserve"> AVERAGE(E5:E119)</f>
        <v>30.82991405536584</v>
      </c>
    </row>
    <row r="123" spans="1:11">
      <c r="B123" s="62"/>
    </row>
    <row r="124" spans="1:11">
      <c r="A124" s="61"/>
      <c r="B124" s="62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4"/>
  <sheetViews>
    <sheetView workbookViewId="0">
      <selection activeCell="O50" sqref="O50"/>
    </sheetView>
  </sheetViews>
  <sheetFormatPr defaultColWidth="8.85546875" defaultRowHeight="12.75"/>
  <cols>
    <col min="1" max="1" width="9.140625" style="59" customWidth="1"/>
    <col min="2" max="2" width="6.7109375" style="59" customWidth="1"/>
    <col min="3" max="3" width="9.85546875" style="59" customWidth="1"/>
    <col min="4" max="5" width="9.140625" style="59" customWidth="1"/>
    <col min="6" max="6" width="9.140625" style="8" customWidth="1"/>
    <col min="7" max="7" width="5.85546875" style="59" customWidth="1"/>
    <col min="8" max="8" width="13.42578125" style="59" customWidth="1"/>
    <col min="9" max="9" width="8.85546875" style="59"/>
    <col min="10" max="10" width="9.140625" style="59" customWidth="1"/>
    <col min="11" max="11" width="13.85546875" style="67" customWidth="1"/>
    <col min="12" max="56" width="8.42578125" style="59" customWidth="1"/>
    <col min="57" max="58" width="12.140625" style="59" customWidth="1"/>
    <col min="59" max="59" width="9.140625" style="59" customWidth="1"/>
    <col min="60" max="60" width="10" style="59" customWidth="1"/>
    <col min="61" max="61" width="8.42578125" style="59" customWidth="1"/>
    <col min="62" max="63" width="12.140625" style="59" customWidth="1"/>
    <col min="64" max="64" width="9.140625" style="59" customWidth="1"/>
    <col min="65" max="65" width="10" style="59" customWidth="1"/>
    <col min="66" max="66" width="8.42578125" style="59" customWidth="1"/>
    <col min="67" max="68" width="12.140625" style="59" customWidth="1"/>
    <col min="69" max="69" width="9.140625" style="59" customWidth="1"/>
    <col min="70" max="70" width="10" style="59" customWidth="1"/>
    <col min="71" max="71" width="8.42578125" style="59" customWidth="1"/>
    <col min="72" max="73" width="12.140625" style="59" customWidth="1"/>
    <col min="74" max="74" width="9.140625" style="59" customWidth="1"/>
    <col min="75" max="75" width="10" style="59" customWidth="1"/>
    <col min="76" max="76" width="8.42578125" style="59" customWidth="1"/>
    <col min="77" max="78" width="12.140625" style="59" customWidth="1"/>
    <col min="79" max="79" width="9.140625" style="59" customWidth="1"/>
    <col min="80" max="80" width="10" style="59" customWidth="1"/>
    <col min="81" max="81" width="8.42578125" style="59" customWidth="1"/>
    <col min="82" max="83" width="12.140625" style="59" customWidth="1"/>
    <col min="84" max="84" width="9.140625" style="59" customWidth="1"/>
    <col min="85" max="85" width="10" style="59" customWidth="1"/>
    <col min="86" max="86" width="8.42578125" style="59" customWidth="1"/>
    <col min="87" max="88" width="12.140625" style="59" customWidth="1"/>
    <col min="89" max="89" width="9.140625" style="59" customWidth="1"/>
    <col min="90" max="90" width="10" style="59" customWidth="1"/>
    <col min="91" max="91" width="8.42578125" style="59" customWidth="1"/>
    <col min="92" max="93" width="12.140625" style="59" customWidth="1"/>
    <col min="94" max="94" width="9.140625" style="59" customWidth="1"/>
    <col min="95" max="95" width="10" style="59" customWidth="1"/>
    <col min="96" max="96" width="8.42578125" style="59" customWidth="1"/>
    <col min="97" max="98" width="12.140625" style="59" customWidth="1"/>
    <col min="99" max="99" width="9.140625" style="59" customWidth="1"/>
    <col min="100" max="100" width="10" style="59" customWidth="1"/>
    <col min="101" max="101" width="8.42578125" style="59" customWidth="1"/>
    <col min="102" max="103" width="12.140625" style="59" customWidth="1"/>
    <col min="104" max="104" width="9.140625" style="59" customWidth="1"/>
    <col min="105" max="105" width="10" style="59" customWidth="1"/>
    <col min="106" max="106" width="8.42578125" style="59" customWidth="1"/>
    <col min="107" max="108" width="12.140625" style="59" customWidth="1"/>
    <col min="109" max="109" width="9.140625" style="59" customWidth="1"/>
    <col min="110" max="110" width="10" style="59" customWidth="1"/>
    <col min="111" max="111" width="8.42578125" style="59" customWidth="1"/>
    <col min="112" max="113" width="12.140625" style="59" customWidth="1"/>
    <col min="114" max="114" width="9.140625" style="59" customWidth="1"/>
    <col min="115" max="115" width="10" style="59" customWidth="1"/>
    <col min="116" max="120" width="8.42578125" style="59" customWidth="1"/>
    <col min="121" max="121" width="12.140625" style="59" customWidth="1"/>
    <col min="122" max="122" width="3.140625" style="59" customWidth="1"/>
    <col min="123" max="123" width="9.140625" style="59" customWidth="1"/>
    <col min="124" max="124" width="7.7109375" style="59" customWidth="1"/>
    <col min="125" max="125" width="10.7109375" style="59" customWidth="1"/>
    <col min="126" max="128" width="9.140625" style="59" customWidth="1"/>
    <col min="129" max="129" width="8.85546875" style="59"/>
    <col min="130" max="130" width="12.140625" style="59" customWidth="1"/>
    <col min="131" max="131" width="2.7109375" style="59" customWidth="1"/>
    <col min="132" max="132" width="9.140625" style="59" customWidth="1"/>
    <col min="133" max="133" width="6.7109375" style="59" customWidth="1"/>
    <col min="134" max="134" width="11.140625" style="59" customWidth="1"/>
    <col min="135" max="137" width="9.140625" style="59" customWidth="1"/>
    <col min="138" max="138" width="10" style="59" customWidth="1"/>
    <col min="139" max="139" width="12.140625" style="59" customWidth="1"/>
    <col min="140" max="140" width="8.85546875" style="59"/>
    <col min="141" max="141" width="9.140625" style="59" customWidth="1"/>
    <col min="142" max="142" width="6.7109375" style="59" customWidth="1"/>
    <col min="143" max="143" width="10.42578125" style="59" customWidth="1"/>
    <col min="144" max="146" width="9.140625" style="59" customWidth="1"/>
    <col min="147" max="147" width="8.85546875" style="59"/>
    <col min="148" max="148" width="12.140625" style="59" customWidth="1"/>
    <col min="149" max="149" width="2.7109375" style="59" customWidth="1"/>
    <col min="150" max="150" width="9.140625" style="59" customWidth="1"/>
    <col min="151" max="151" width="6.7109375" style="59" customWidth="1"/>
    <col min="152" max="152" width="10.42578125" style="59" customWidth="1"/>
    <col min="153" max="155" width="9.140625" style="59" customWidth="1"/>
    <col min="156" max="156" width="10" style="59" customWidth="1"/>
    <col min="157" max="157" width="12.140625" style="59" customWidth="1"/>
    <col min="158" max="158" width="8.85546875" style="59"/>
    <col min="159" max="159" width="9.140625" style="59" customWidth="1"/>
    <col min="160" max="160" width="6.7109375" style="59" customWidth="1"/>
    <col min="161" max="161" width="10.85546875" style="59" customWidth="1"/>
    <col min="162" max="164" width="9.140625" style="59" customWidth="1"/>
    <col min="165" max="165" width="8.85546875" style="59"/>
    <col min="166" max="166" width="12.140625" style="59" customWidth="1"/>
    <col min="167" max="167" width="2.7109375" style="59" customWidth="1"/>
    <col min="168" max="168" width="9.140625" style="59" customWidth="1"/>
    <col min="169" max="169" width="6.7109375" style="59" customWidth="1"/>
    <col min="170" max="170" width="11.42578125" style="59" customWidth="1"/>
    <col min="171" max="173" width="9.140625" style="59" customWidth="1"/>
    <col min="174" max="174" width="10" style="59" customWidth="1"/>
    <col min="175" max="175" width="12.140625" style="59" customWidth="1"/>
    <col min="176" max="16384" width="8.85546875" style="59"/>
  </cols>
  <sheetData>
    <row r="1" spans="1:11">
      <c r="A1" t="s">
        <v>53</v>
      </c>
      <c r="C1" s="62"/>
      <c r="D1" s="30"/>
      <c r="E1" s="12"/>
    </row>
    <row r="2" spans="1:11" s="66" customFormat="1">
      <c r="C2" s="62"/>
      <c r="D2" s="30"/>
      <c r="E2" s="12"/>
      <c r="F2" s="8"/>
      <c r="K2" s="67"/>
    </row>
    <row r="3" spans="1:11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59" t="s">
        <v>16</v>
      </c>
      <c r="J3" s="34"/>
      <c r="K3" s="67" t="s">
        <v>28</v>
      </c>
    </row>
    <row r="4" spans="1:11">
      <c r="A4" s="60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</row>
    <row r="5" spans="1:11">
      <c r="A5" s="60">
        <v>0</v>
      </c>
      <c r="C5" s="85">
        <v>100000</v>
      </c>
      <c r="D5" s="28">
        <f t="shared" ref="D5:D68" si="0">C5-C6</f>
        <v>507</v>
      </c>
      <c r="E5" s="31">
        <f>SUMPRODUCT(D5:D$119*$A5:$A$119)/C5+0.5-$A5</f>
        <v>80.379738985270052</v>
      </c>
      <c r="F5" s="33">
        <f t="shared" ref="F5:F68" si="1">D5/C5</f>
        <v>5.0699999999999999E-3</v>
      </c>
      <c r="G5" s="50"/>
      <c r="H5" s="40">
        <f>'HRQOL scores'!I$6</f>
        <v>0.91719387213594694</v>
      </c>
      <c r="I5" s="37">
        <f t="shared" ref="I5:I36" si="2">(D5*0.5+C6)</f>
        <v>99746.5</v>
      </c>
      <c r="J5" s="37">
        <f t="shared" ref="J5:J36" si="3">I5*H5</f>
        <v>91486.878567008229</v>
      </c>
      <c r="K5" s="40">
        <f>SUM(J5:J$119)/C5</f>
        <v>66.199111447724306</v>
      </c>
    </row>
    <row r="6" spans="1:11">
      <c r="A6" s="60">
        <v>1</v>
      </c>
      <c r="C6" s="85">
        <v>99493</v>
      </c>
      <c r="D6" s="28">
        <f t="shared" si="0"/>
        <v>41</v>
      </c>
      <c r="E6" s="31">
        <f>SUMPRODUCT(D6:D$119*$A6:$A$119)/C6+0.5-$A6</f>
        <v>79.786793025911422</v>
      </c>
      <c r="F6" s="33">
        <f t="shared" si="1"/>
        <v>4.1208929271406027E-4</v>
      </c>
      <c r="G6" s="32"/>
      <c r="H6" s="40">
        <f>'HRQOL scores'!I$6</f>
        <v>0.91719387213594694</v>
      </c>
      <c r="I6" s="37">
        <f t="shared" si="2"/>
        <v>99472.5</v>
      </c>
      <c r="J6" s="37">
        <f t="shared" si="3"/>
        <v>91235.567446042987</v>
      </c>
      <c r="K6" s="40">
        <f>SUM(J6:J$119)/C6</f>
        <v>65.616920448729303</v>
      </c>
    </row>
    <row r="7" spans="1:11">
      <c r="A7" s="60">
        <v>2</v>
      </c>
      <c r="C7" s="85">
        <v>99452</v>
      </c>
      <c r="D7" s="28">
        <f t="shared" si="0"/>
        <v>23</v>
      </c>
      <c r="E7" s="31">
        <f>SUMPRODUCT(D7:D$119*$A7:$A$119)/C7+0.5-$A7</f>
        <v>78.819479734213544</v>
      </c>
      <c r="F7" s="33">
        <f t="shared" si="1"/>
        <v>2.3126734505087883E-4</v>
      </c>
      <c r="G7" s="32"/>
      <c r="H7" s="40">
        <f>'HRQOL scores'!I$6</f>
        <v>0.91719387213594694</v>
      </c>
      <c r="I7" s="37">
        <f t="shared" si="2"/>
        <v>99440.5</v>
      </c>
      <c r="J7" s="37">
        <f t="shared" si="3"/>
        <v>91206.217242134633</v>
      </c>
      <c r="K7" s="40">
        <f>SUM(J7:J$119)/C7</f>
        <v>64.726588693634923</v>
      </c>
    </row>
    <row r="8" spans="1:11">
      <c r="A8" s="60">
        <v>3</v>
      </c>
      <c r="C8" s="85">
        <v>99429</v>
      </c>
      <c r="D8" s="28">
        <f t="shared" si="0"/>
        <v>17</v>
      </c>
      <c r="E8" s="31">
        <f>SUMPRODUCT(D8:D$119*$A8:$A$119)/C8+0.5-$A8</f>
        <v>77.837596662211283</v>
      </c>
      <c r="F8" s="33">
        <f t="shared" si="1"/>
        <v>1.7097627452755231E-4</v>
      </c>
      <c r="G8" s="32"/>
      <c r="H8" s="40">
        <f>'HRQOL scores'!I$6</f>
        <v>0.91719387213594694</v>
      </c>
      <c r="I8" s="37">
        <f t="shared" si="2"/>
        <v>99420.5</v>
      </c>
      <c r="J8" s="37">
        <f t="shared" si="3"/>
        <v>91187.873364691914</v>
      </c>
      <c r="K8" s="40">
        <f>SUM(J8:J$119)/C8</f>
        <v>63.824261347466496</v>
      </c>
    </row>
    <row r="9" spans="1:11">
      <c r="A9" s="60">
        <v>4</v>
      </c>
      <c r="C9" s="85">
        <v>99412</v>
      </c>
      <c r="D9" s="28">
        <f t="shared" si="0"/>
        <v>15</v>
      </c>
      <c r="E9" s="31">
        <f>SUMPRODUCT(D9:D$119*$A9:$A$119)/C9+0.5-$A9</f>
        <v>76.850821817557289</v>
      </c>
      <c r="F9" s="33">
        <f t="shared" si="1"/>
        <v>1.5088721683498974E-4</v>
      </c>
      <c r="G9" s="32"/>
      <c r="H9" s="40">
        <f>'HRQOL scores'!I$6</f>
        <v>0.91719387213594694</v>
      </c>
      <c r="I9" s="37">
        <f t="shared" si="2"/>
        <v>99404.5</v>
      </c>
      <c r="J9" s="37">
        <f t="shared" si="3"/>
        <v>91173.198262737744</v>
      </c>
      <c r="K9" s="40">
        <f>SUM(J9:J$119)/C9</f>
        <v>62.9179033532426</v>
      </c>
    </row>
    <row r="10" spans="1:11">
      <c r="A10" s="60">
        <v>5</v>
      </c>
      <c r="C10" s="85">
        <v>99397</v>
      </c>
      <c r="D10" s="28">
        <f t="shared" si="0"/>
        <v>14</v>
      </c>
      <c r="E10" s="31">
        <f>SUMPRODUCT(D10:D$119*$A10:$A$119)/C10+0.5-$A10</f>
        <v>75.862343919102244</v>
      </c>
      <c r="F10" s="33">
        <f t="shared" si="1"/>
        <v>1.4084932140809078E-4</v>
      </c>
      <c r="G10" s="32"/>
      <c r="H10" s="40">
        <f>'HRQOL scores'!I$7</f>
        <v>0.90785660788966194</v>
      </c>
      <c r="I10" s="37">
        <f t="shared" si="2"/>
        <v>99390</v>
      </c>
      <c r="J10" s="37">
        <f t="shared" si="3"/>
        <v>90231.868258153496</v>
      </c>
      <c r="K10" s="40">
        <f>SUM(J10:J$119)/C10</f>
        <v>62.010135214240037</v>
      </c>
    </row>
    <row r="11" spans="1:11">
      <c r="A11" s="60">
        <v>6</v>
      </c>
      <c r="C11" s="85">
        <v>99383</v>
      </c>
      <c r="D11" s="28">
        <f t="shared" si="0"/>
        <v>12</v>
      </c>
      <c r="E11" s="31">
        <f>SUMPRODUCT(D11:D$119*$A11:$A$119)/C11+0.5-$A11</f>
        <v>74.872960149391801</v>
      </c>
      <c r="F11" s="33">
        <f t="shared" si="1"/>
        <v>1.2074499662920217E-4</v>
      </c>
      <c r="G11" s="32"/>
      <c r="H11" s="40">
        <f>'HRQOL scores'!I$7</f>
        <v>0.90785660788966194</v>
      </c>
      <c r="I11" s="37">
        <f t="shared" si="2"/>
        <v>99377</v>
      </c>
      <c r="J11" s="37">
        <f t="shared" si="3"/>
        <v>90220.066122250937</v>
      </c>
      <c r="K11" s="40">
        <f>SUM(J11:J$119)/C11</f>
        <v>61.110949977678914</v>
      </c>
    </row>
    <row r="12" spans="1:11">
      <c r="A12" s="60">
        <v>7</v>
      </c>
      <c r="C12" s="85">
        <v>99371</v>
      </c>
      <c r="D12" s="28">
        <f t="shared" si="0"/>
        <v>12</v>
      </c>
      <c r="E12" s="31">
        <f>SUMPRODUCT(D12:D$119*$A12:$A$119)/C12+0.5-$A12</f>
        <v>73.881941396655023</v>
      </c>
      <c r="F12" s="33">
        <f t="shared" si="1"/>
        <v>1.2075957774400982E-4</v>
      </c>
      <c r="G12" s="32"/>
      <c r="H12" s="40">
        <f>'HRQOL scores'!I$7</f>
        <v>0.90785660788966194</v>
      </c>
      <c r="I12" s="37">
        <f t="shared" si="2"/>
        <v>99365</v>
      </c>
      <c r="J12" s="37">
        <f t="shared" si="3"/>
        <v>90209.171842956261</v>
      </c>
      <c r="K12" s="40">
        <f>SUM(J12:J$119)/C12</f>
        <v>60.210418286113779</v>
      </c>
    </row>
    <row r="13" spans="1:11">
      <c r="A13" s="60">
        <v>8</v>
      </c>
      <c r="C13" s="85">
        <v>99359</v>
      </c>
      <c r="D13" s="28">
        <f t="shared" si="0"/>
        <v>10</v>
      </c>
      <c r="E13" s="31">
        <f>SUMPRODUCT(D13:D$119*$A13:$A$119)/C13+0.5-$A13</f>
        <v>72.890804039161083</v>
      </c>
      <c r="F13" s="33">
        <f t="shared" si="1"/>
        <v>1.0064513531738444E-4</v>
      </c>
      <c r="G13" s="32"/>
      <c r="H13" s="40">
        <f>'HRQOL scores'!I$7</f>
        <v>0.90785660788966194</v>
      </c>
      <c r="I13" s="37">
        <f t="shared" si="2"/>
        <v>99354</v>
      </c>
      <c r="J13" s="37">
        <f t="shared" si="3"/>
        <v>90199.185420269467</v>
      </c>
      <c r="K13" s="40">
        <f>SUM(J13:J$119)/C13</f>
        <v>59.309778718248531</v>
      </c>
    </row>
    <row r="14" spans="1:11">
      <c r="A14" s="60">
        <v>9</v>
      </c>
      <c r="C14" s="85">
        <v>99349</v>
      </c>
      <c r="D14" s="28">
        <f t="shared" si="0"/>
        <v>10</v>
      </c>
      <c r="E14" s="31">
        <f>SUMPRODUCT(D14:D$119*$A14:$A$119)/C14+0.5-$A14</f>
        <v>71.898090554781689</v>
      </c>
      <c r="F14" s="33">
        <f t="shared" si="1"/>
        <v>1.0065526578022929E-4</v>
      </c>
      <c r="G14" s="32"/>
      <c r="H14" s="40">
        <f>'HRQOL scores'!I$7</f>
        <v>0.90785660788966194</v>
      </c>
      <c r="I14" s="37">
        <f t="shared" si="2"/>
        <v>99344</v>
      </c>
      <c r="J14" s="37">
        <f t="shared" si="3"/>
        <v>90190.10685419057</v>
      </c>
      <c r="K14" s="40">
        <f>SUM(J14:J$119)/C14</f>
        <v>58.407846261625032</v>
      </c>
    </row>
    <row r="15" spans="1:11">
      <c r="A15" s="60">
        <v>10</v>
      </c>
      <c r="C15" s="85">
        <v>99339</v>
      </c>
      <c r="D15" s="28">
        <f t="shared" si="0"/>
        <v>9</v>
      </c>
      <c r="E15" s="31">
        <f>SUMPRODUCT(D15:D$119*$A15:$A$119)/C15+0.5-$A15</f>
        <v>70.905277872004007</v>
      </c>
      <c r="F15" s="33">
        <f t="shared" si="1"/>
        <v>9.0598858454383468E-5</v>
      </c>
      <c r="G15" s="32"/>
      <c r="H15" s="40">
        <f>'HRQOL scores'!I$7</f>
        <v>0.90785660788966194</v>
      </c>
      <c r="I15" s="37">
        <f t="shared" si="2"/>
        <v>99334.5</v>
      </c>
      <c r="J15" s="37">
        <f t="shared" si="3"/>
        <v>90181.482216415621</v>
      </c>
      <c r="K15" s="40">
        <f>SUM(J15:J$119)/C15</f>
        <v>57.505823607968615</v>
      </c>
    </row>
    <row r="16" spans="1:11">
      <c r="A16" s="60">
        <v>11</v>
      </c>
      <c r="C16" s="85">
        <v>99330</v>
      </c>
      <c r="D16" s="28">
        <f t="shared" si="0"/>
        <v>10</v>
      </c>
      <c r="E16" s="31">
        <f>SUMPRODUCT(D16:D$119*$A16:$A$119)/C16+0.5-$A16</f>
        <v>69.91165708775803</v>
      </c>
      <c r="F16" s="33">
        <f t="shared" si="1"/>
        <v>1.0067451927917044E-4</v>
      </c>
      <c r="G16" s="32"/>
      <c r="H16" s="40">
        <f>'HRQOL scores'!I$7</f>
        <v>0.90785660788966194</v>
      </c>
      <c r="I16" s="37">
        <f t="shared" si="2"/>
        <v>99325</v>
      </c>
      <c r="J16" s="37">
        <f t="shared" si="3"/>
        <v>90172.857578640673</v>
      </c>
      <c r="K16" s="40">
        <f>SUM(J16:J$119)/C16</f>
        <v>56.603136304999289</v>
      </c>
    </row>
    <row r="17" spans="1:11">
      <c r="A17" s="60">
        <v>12</v>
      </c>
      <c r="C17" s="85">
        <v>99320</v>
      </c>
      <c r="D17" s="28">
        <f t="shared" si="0"/>
        <v>12</v>
      </c>
      <c r="E17" s="31">
        <f>SUMPRODUCT(D17:D$119*$A17:$A$119)/C17+0.5-$A17</f>
        <v>68.918645776550605</v>
      </c>
      <c r="F17" s="33">
        <f t="shared" si="1"/>
        <v>1.2082158679017317E-4</v>
      </c>
      <c r="G17" s="32"/>
      <c r="H17" s="40">
        <f>'HRQOL scores'!I$7</f>
        <v>0.90785660788966194</v>
      </c>
      <c r="I17" s="37">
        <f t="shared" si="2"/>
        <v>99314</v>
      </c>
      <c r="J17" s="37">
        <f t="shared" si="3"/>
        <v>90162.871155953879</v>
      </c>
      <c r="K17" s="40">
        <f>SUM(J17:J$119)/C17</f>
        <v>55.70093306078271</v>
      </c>
    </row>
    <row r="18" spans="1:11">
      <c r="A18" s="60">
        <v>13</v>
      </c>
      <c r="C18" s="85">
        <v>99308</v>
      </c>
      <c r="D18" s="28">
        <f t="shared" si="0"/>
        <v>16</v>
      </c>
      <c r="E18" s="31">
        <f>SUMPRODUCT(D18:D$119*$A18:$A$119)/C18+0.5-$A18</f>
        <v>67.926913224785579</v>
      </c>
      <c r="F18" s="33">
        <f t="shared" si="1"/>
        <v>1.6111491521327587E-4</v>
      </c>
      <c r="G18" s="32"/>
      <c r="H18" s="40">
        <f>'HRQOL scores'!I$7</f>
        <v>0.90785660788966194</v>
      </c>
      <c r="I18" s="37">
        <f t="shared" si="2"/>
        <v>99300</v>
      </c>
      <c r="J18" s="37">
        <f t="shared" si="3"/>
        <v>90150.161163443438</v>
      </c>
      <c r="K18" s="40">
        <f>SUM(J18:J$119)/C18</f>
        <v>54.799752290258425</v>
      </c>
    </row>
    <row r="19" spans="1:11">
      <c r="A19" s="60">
        <v>14</v>
      </c>
      <c r="C19" s="85">
        <v>99292</v>
      </c>
      <c r="D19" s="28">
        <f t="shared" si="0"/>
        <v>24</v>
      </c>
      <c r="E19" s="31">
        <f>SUMPRODUCT(D19:D$119*$A19:$A$119)/C19+0.5-$A19</f>
        <v>66.9377784567438</v>
      </c>
      <c r="F19" s="33">
        <f t="shared" si="1"/>
        <v>2.4171131611811625E-4</v>
      </c>
      <c r="G19" s="32"/>
      <c r="H19" s="40">
        <f>'HRQOL scores'!I$7</f>
        <v>0.90785660788966194</v>
      </c>
      <c r="I19" s="37">
        <f t="shared" si="2"/>
        <v>99280</v>
      </c>
      <c r="J19" s="37">
        <f t="shared" si="3"/>
        <v>90132.004031285644</v>
      </c>
      <c r="K19" s="40">
        <f>SUM(J19:J$119)/C19</f>
        <v>53.90065301612961</v>
      </c>
    </row>
    <row r="20" spans="1:11">
      <c r="A20" s="60">
        <v>15</v>
      </c>
      <c r="C20" s="85">
        <v>99268</v>
      </c>
      <c r="D20" s="28">
        <f t="shared" si="0"/>
        <v>30</v>
      </c>
      <c r="E20" s="31">
        <f>SUMPRODUCT(D20:D$119*$A20:$A$119)/C20+0.5-$A20</f>
        <v>65.953841102137702</v>
      </c>
      <c r="F20" s="33">
        <f t="shared" si="1"/>
        <v>3.0221219325462384E-4</v>
      </c>
      <c r="G20" s="32"/>
      <c r="H20" s="40">
        <f>'HRQOL scores'!I$8</f>
        <v>0.8695075831554071</v>
      </c>
      <c r="I20" s="37">
        <f t="shared" si="2"/>
        <v>99253</v>
      </c>
      <c r="J20" s="37">
        <f t="shared" si="3"/>
        <v>86301.236150923622</v>
      </c>
      <c r="K20" s="40">
        <f>SUM(J20:J$119)/C20</f>
        <v>53.00571820975798</v>
      </c>
    </row>
    <row r="21" spans="1:11">
      <c r="A21" s="60">
        <v>16</v>
      </c>
      <c r="C21" s="85">
        <v>99238</v>
      </c>
      <c r="D21" s="28">
        <f t="shared" si="0"/>
        <v>38</v>
      </c>
      <c r="E21" s="31">
        <f>SUMPRODUCT(D21:D$119*$A21:$A$119)/C21+0.5-$A21</f>
        <v>64.973628030865257</v>
      </c>
      <c r="F21" s="33">
        <f t="shared" si="1"/>
        <v>3.8291783389427436E-4</v>
      </c>
      <c r="G21" s="32"/>
      <c r="H21" s="40">
        <f>'HRQOL scores'!I$8</f>
        <v>0.8695075831554071</v>
      </c>
      <c r="I21" s="37">
        <f t="shared" si="2"/>
        <v>99219</v>
      </c>
      <c r="J21" s="37">
        <f t="shared" si="3"/>
        <v>86271.672893096344</v>
      </c>
      <c r="K21" s="40">
        <f>SUM(J21:J$119)/C21</f>
        <v>52.152103015934742</v>
      </c>
    </row>
    <row r="22" spans="1:11">
      <c r="A22" s="60">
        <v>17</v>
      </c>
      <c r="C22" s="85">
        <v>99200</v>
      </c>
      <c r="D22" s="28">
        <f t="shared" si="0"/>
        <v>43</v>
      </c>
      <c r="E22" s="31">
        <f>SUMPRODUCT(D22:D$119*$A22:$A$119)/C22+0.5-$A22</f>
        <v>63.998325589989975</v>
      </c>
      <c r="F22" s="33">
        <f t="shared" si="1"/>
        <v>4.3346774193548385E-4</v>
      </c>
      <c r="G22" s="32"/>
      <c r="H22" s="40">
        <f>'HRQOL scores'!I$8</f>
        <v>0.8695075831554071</v>
      </c>
      <c r="I22" s="37">
        <f t="shared" si="2"/>
        <v>99178.5</v>
      </c>
      <c r="J22" s="37">
        <f t="shared" si="3"/>
        <v>86236.457835978537</v>
      </c>
      <c r="K22" s="40">
        <f>SUM(J22:J$119)/C22</f>
        <v>51.302406514135441</v>
      </c>
    </row>
    <row r="23" spans="1:11">
      <c r="A23" s="60">
        <v>18</v>
      </c>
      <c r="C23" s="85">
        <v>99157</v>
      </c>
      <c r="D23" s="28">
        <f t="shared" si="0"/>
        <v>44</v>
      </c>
      <c r="E23" s="31">
        <f>SUMPRODUCT(D23:D$119*$A23:$A$119)/C23+0.5-$A23</f>
        <v>63.025862001946464</v>
      </c>
      <c r="F23" s="33">
        <f t="shared" si="1"/>
        <v>4.4374073439091541E-4</v>
      </c>
      <c r="G23" s="32"/>
      <c r="H23" s="40">
        <f>'HRQOL scores'!I$8</f>
        <v>0.8695075831554071</v>
      </c>
      <c r="I23" s="37">
        <f t="shared" si="2"/>
        <v>99135</v>
      </c>
      <c r="J23" s="37">
        <f t="shared" si="3"/>
        <v>86198.634256111283</v>
      </c>
      <c r="K23" s="40">
        <f>SUM(J23:J$119)/C23</f>
        <v>50.454957979429167</v>
      </c>
    </row>
    <row r="24" spans="1:11">
      <c r="A24" s="60">
        <v>19</v>
      </c>
      <c r="C24" s="85">
        <v>99113</v>
      </c>
      <c r="D24" s="28">
        <f t="shared" si="0"/>
        <v>45</v>
      </c>
      <c r="E24" s="31">
        <f>SUMPRODUCT(D24:D$119*$A24:$A$119)/C24+0.5-$A24</f>
        <v>62.053619591042604</v>
      </c>
      <c r="F24" s="33">
        <f t="shared" si="1"/>
        <v>4.5402722145429964E-4</v>
      </c>
      <c r="G24" s="32"/>
      <c r="H24" s="40">
        <f>'HRQOL scores'!I$8</f>
        <v>0.8695075831554071</v>
      </c>
      <c r="I24" s="37">
        <f t="shared" si="2"/>
        <v>99090.5</v>
      </c>
      <c r="J24" s="37">
        <f t="shared" si="3"/>
        <v>86159.941168660866</v>
      </c>
      <c r="K24" s="40">
        <f>SUM(J24:J$119)/C24</f>
        <v>49.607656252057197</v>
      </c>
    </row>
    <row r="25" spans="1:11">
      <c r="A25" s="60">
        <v>20</v>
      </c>
      <c r="C25" s="85">
        <v>99068</v>
      </c>
      <c r="D25" s="28">
        <f t="shared" si="0"/>
        <v>44</v>
      </c>
      <c r="E25" s="31">
        <f>SUMPRODUCT(D25:D$119*$A25:$A$119)/C25+0.5-$A25</f>
        <v>61.081579304386949</v>
      </c>
      <c r="F25" s="33">
        <f t="shared" si="1"/>
        <v>4.4413937901239555E-4</v>
      </c>
      <c r="G25" s="32"/>
      <c r="H25" s="40">
        <f>'HRQOL scores'!I$8</f>
        <v>0.8695075831554071</v>
      </c>
      <c r="I25" s="37">
        <f t="shared" si="2"/>
        <v>99046</v>
      </c>
      <c r="J25" s="37">
        <f t="shared" si="3"/>
        <v>86121.248081210448</v>
      </c>
      <c r="K25" s="40">
        <f>SUM(J25:J$119)/C25</f>
        <v>48.760484646318545</v>
      </c>
    </row>
    <row r="26" spans="1:11">
      <c r="A26" s="60">
        <v>21</v>
      </c>
      <c r="C26" s="85">
        <v>99024</v>
      </c>
      <c r="D26" s="28">
        <f t="shared" si="0"/>
        <v>43</v>
      </c>
      <c r="E26" s="31">
        <f>SUMPRODUCT(D26:D$119*$A26:$A$119)/C26+0.5-$A26</f>
        <v>60.108497925018241</v>
      </c>
      <c r="F26" s="33">
        <f t="shared" si="1"/>
        <v>4.3423816448537729E-4</v>
      </c>
      <c r="G26" s="32"/>
      <c r="H26" s="40">
        <f>'HRQOL scores'!I$8</f>
        <v>0.8695075831554071</v>
      </c>
      <c r="I26" s="37">
        <f t="shared" si="2"/>
        <v>99002.5</v>
      </c>
      <c r="J26" s="37">
        <f t="shared" si="3"/>
        <v>86083.424501343194</v>
      </c>
      <c r="K26" s="40">
        <f>SUM(J26:J$119)/C26</f>
        <v>47.91244996021446</v>
      </c>
    </row>
    <row r="27" spans="1:11">
      <c r="A27" s="60">
        <v>22</v>
      </c>
      <c r="C27" s="85">
        <v>98981</v>
      </c>
      <c r="D27" s="28">
        <f t="shared" si="0"/>
        <v>44</v>
      </c>
      <c r="E27" s="31">
        <f>SUMPRODUCT(D27:D$119*$A27:$A$119)/C27+0.5-$A27</f>
        <v>59.134393454572148</v>
      </c>
      <c r="F27" s="33">
        <f t="shared" si="1"/>
        <v>4.445297582364292E-4</v>
      </c>
      <c r="G27" s="32"/>
      <c r="H27" s="40">
        <f>'HRQOL scores'!I$8</f>
        <v>0.8695075831554071</v>
      </c>
      <c r="I27" s="37">
        <f t="shared" si="2"/>
        <v>98959</v>
      </c>
      <c r="J27" s="37">
        <f t="shared" si="3"/>
        <v>86045.600921475925</v>
      </c>
      <c r="K27" s="40">
        <f>SUM(J27:J$119)/C27</f>
        <v>47.063567961113073</v>
      </c>
    </row>
    <row r="28" spans="1:11">
      <c r="A28" s="60">
        <v>23</v>
      </c>
      <c r="C28" s="85">
        <v>98937</v>
      </c>
      <c r="D28" s="28">
        <f t="shared" si="0"/>
        <v>44</v>
      </c>
      <c r="E28" s="31">
        <f>SUMPRODUCT(D28:D$119*$A28:$A$119)/C28+0.5-$A28</f>
        <v>58.160469779021057</v>
      </c>
      <c r="F28" s="33">
        <f t="shared" si="1"/>
        <v>4.4472745282351394E-4</v>
      </c>
      <c r="G28" s="32"/>
      <c r="H28" s="40">
        <f>'HRQOL scores'!I$8</f>
        <v>0.8695075831554071</v>
      </c>
      <c r="I28" s="37">
        <f t="shared" si="2"/>
        <v>98915</v>
      </c>
      <c r="J28" s="37">
        <f t="shared" si="3"/>
        <v>86007.342587817097</v>
      </c>
      <c r="K28" s="40">
        <f>SUM(J28:J$119)/C28</f>
        <v>46.214797491711458</v>
      </c>
    </row>
    <row r="29" spans="1:11">
      <c r="A29" s="60">
        <v>24</v>
      </c>
      <c r="C29" s="85">
        <v>98893</v>
      </c>
      <c r="D29" s="28">
        <f t="shared" si="0"/>
        <v>44</v>
      </c>
      <c r="E29" s="31">
        <f>SUMPRODUCT(D29:D$119*$A29:$A$119)/C29+0.5-$A29</f>
        <v>57.186124382180793</v>
      </c>
      <c r="F29" s="33">
        <f t="shared" si="1"/>
        <v>4.4492532332925485E-4</v>
      </c>
      <c r="G29" s="32"/>
      <c r="H29" s="40">
        <f>'HRQOL scores'!I$8</f>
        <v>0.8695075831554071</v>
      </c>
      <c r="I29" s="37">
        <f t="shared" si="2"/>
        <v>98871</v>
      </c>
      <c r="J29" s="37">
        <f t="shared" si="3"/>
        <v>85969.084254158253</v>
      </c>
      <c r="K29" s="40">
        <f>SUM(J29:J$119)/C29</f>
        <v>45.365658609301363</v>
      </c>
    </row>
    <row r="30" spans="1:11">
      <c r="A30" s="60">
        <v>25</v>
      </c>
      <c r="C30" s="85">
        <v>98849</v>
      </c>
      <c r="D30" s="28">
        <f t="shared" si="0"/>
        <v>46</v>
      </c>
      <c r="E30" s="31">
        <f>SUMPRODUCT(D30:D$119*$A30:$A$119)/C30+0.5-$A30</f>
        <v>56.211356700897383</v>
      </c>
      <c r="F30" s="33">
        <f t="shared" si="1"/>
        <v>4.6535625044259428E-4</v>
      </c>
      <c r="G30" s="32"/>
      <c r="H30" s="40">
        <f>'HRQOL scores'!I$9</f>
        <v>0.84075268277713799</v>
      </c>
      <c r="I30" s="37">
        <f t="shared" si="2"/>
        <v>98826</v>
      </c>
      <c r="J30" s="37">
        <f t="shared" si="3"/>
        <v>83088.224628133437</v>
      </c>
      <c r="K30" s="40">
        <f>SUM(J30:J$119)/C30</f>
        <v>44.516150821915062</v>
      </c>
    </row>
    <row r="31" spans="1:11">
      <c r="A31" s="60">
        <v>26</v>
      </c>
      <c r="C31" s="85">
        <v>98803</v>
      </c>
      <c r="D31" s="28">
        <f t="shared" si="0"/>
        <v>46</v>
      </c>
      <c r="E31" s="31">
        <f>SUMPRODUCT(D31:D$119*$A31:$A$119)/C31+0.5-$A31</f>
        <v>55.23729439922883</v>
      </c>
      <c r="F31" s="33">
        <f t="shared" si="1"/>
        <v>4.655729077052316E-4</v>
      </c>
      <c r="G31" s="32"/>
      <c r="H31" s="40">
        <f>'HRQOL scores'!I$9</f>
        <v>0.84075268277713799</v>
      </c>
      <c r="I31" s="37">
        <f t="shared" si="2"/>
        <v>98780</v>
      </c>
      <c r="J31" s="37">
        <f t="shared" si="3"/>
        <v>83049.550004725694</v>
      </c>
      <c r="K31" s="40">
        <f>SUM(J31:J$119)/C31</f>
        <v>43.695927937080342</v>
      </c>
    </row>
    <row r="32" spans="1:11">
      <c r="A32" s="60">
        <v>27</v>
      </c>
      <c r="C32" s="85">
        <v>98757</v>
      </c>
      <c r="D32" s="28">
        <f t="shared" si="0"/>
        <v>48</v>
      </c>
      <c r="E32" s="31">
        <f>SUMPRODUCT(D32:D$119*$A32:$A$119)/C32+0.5-$A32</f>
        <v>54.262790470822381</v>
      </c>
      <c r="F32" s="33">
        <f t="shared" si="1"/>
        <v>4.8604149579270332E-4</v>
      </c>
      <c r="G32" s="32"/>
      <c r="H32" s="40">
        <f>'HRQOL scores'!I$9</f>
        <v>0.84075268277713799</v>
      </c>
      <c r="I32" s="37">
        <f t="shared" si="2"/>
        <v>98733</v>
      </c>
      <c r="J32" s="37">
        <f t="shared" si="3"/>
        <v>83010.034628635171</v>
      </c>
      <c r="K32" s="40">
        <f>SUM(J32:J$119)/C32</f>
        <v>42.875332563389151</v>
      </c>
    </row>
    <row r="33" spans="1:11">
      <c r="A33" s="60">
        <v>28</v>
      </c>
      <c r="C33" s="85">
        <v>98709</v>
      </c>
      <c r="D33" s="28">
        <f t="shared" si="0"/>
        <v>49</v>
      </c>
      <c r="E33" s="31">
        <f>SUMPRODUCT(D33:D$119*$A33:$A$119)/C33+0.5-$A33</f>
        <v>53.288934124821509</v>
      </c>
      <c r="F33" s="33">
        <f t="shared" si="1"/>
        <v>4.9640863548409974E-4</v>
      </c>
      <c r="G33" s="32"/>
      <c r="H33" s="40">
        <f>'HRQOL scores'!I$9</f>
        <v>0.84075268277713799</v>
      </c>
      <c r="I33" s="37">
        <f t="shared" si="2"/>
        <v>98684.5</v>
      </c>
      <c r="J33" s="37">
        <f t="shared" si="3"/>
        <v>82969.258123520471</v>
      </c>
      <c r="K33" s="40">
        <f>SUM(J33:J$119)/C33</f>
        <v>42.055224785318352</v>
      </c>
    </row>
    <row r="34" spans="1:11">
      <c r="A34" s="60">
        <v>29</v>
      </c>
      <c r="C34" s="85">
        <v>98660</v>
      </c>
      <c r="D34" s="28">
        <f t="shared" si="0"/>
        <v>52</v>
      </c>
      <c r="E34" s="31">
        <f>SUMPRODUCT(D34:D$119*$A34:$A$119)/C34+0.5-$A34</f>
        <v>52.315152022369816</v>
      </c>
      <c r="F34" s="33">
        <f t="shared" si="1"/>
        <v>5.2706263936752487E-4</v>
      </c>
      <c r="G34" s="32"/>
      <c r="H34" s="40">
        <f>'HRQOL scores'!I$9</f>
        <v>0.84075268277713799</v>
      </c>
      <c r="I34" s="37">
        <f t="shared" si="2"/>
        <v>98634</v>
      </c>
      <c r="J34" s="37">
        <f t="shared" si="3"/>
        <v>82926.800113040226</v>
      </c>
      <c r="K34" s="40">
        <f>SUM(J34:J$119)/C34</f>
        <v>41.235150265664593</v>
      </c>
    </row>
    <row r="35" spans="1:11">
      <c r="A35" s="60">
        <v>30</v>
      </c>
      <c r="C35" s="85">
        <v>98608</v>
      </c>
      <c r="D35" s="28">
        <f t="shared" si="0"/>
        <v>55</v>
      </c>
      <c r="E35" s="31">
        <f>SUMPRODUCT(D35:D$119*$A35:$A$119)/C35+0.5-$A35</f>
        <v>51.342476254735985</v>
      </c>
      <c r="F35" s="33">
        <f t="shared" si="1"/>
        <v>5.5776407593704364E-4</v>
      </c>
      <c r="G35" s="32"/>
      <c r="H35" s="40">
        <f>'HRQOL scores'!I$9</f>
        <v>0.84075268277713799</v>
      </c>
      <c r="I35" s="37">
        <f t="shared" si="2"/>
        <v>98580.5</v>
      </c>
      <c r="J35" s="37">
        <f t="shared" si="3"/>
        <v>82881.819844511658</v>
      </c>
      <c r="K35" s="40">
        <f>SUM(J35:J$119)/C35</f>
        <v>40.415920869477404</v>
      </c>
    </row>
    <row r="36" spans="1:11">
      <c r="A36" s="60">
        <v>31</v>
      </c>
      <c r="C36" s="85">
        <v>98553</v>
      </c>
      <c r="D36" s="28">
        <f t="shared" si="0"/>
        <v>59</v>
      </c>
      <c r="E36" s="31">
        <f>SUMPRODUCT(D36:D$119*$A36:$A$119)/C36+0.5-$A36</f>
        <v>50.37085018748293</v>
      </c>
      <c r="F36" s="33">
        <f t="shared" si="1"/>
        <v>5.9866264852414435E-4</v>
      </c>
      <c r="G36" s="32"/>
      <c r="H36" s="40">
        <f>'HRQOL scores'!I$9</f>
        <v>0.84075268277713799</v>
      </c>
      <c r="I36" s="37">
        <f t="shared" si="2"/>
        <v>98523.5</v>
      </c>
      <c r="J36" s="37">
        <f t="shared" si="3"/>
        <v>82833.896941593353</v>
      </c>
      <c r="K36" s="40">
        <f>SUM(J36:J$119)/C36</f>
        <v>39.597488714223985</v>
      </c>
    </row>
    <row r="37" spans="1:11">
      <c r="A37" s="60">
        <v>32</v>
      </c>
      <c r="C37" s="85">
        <v>98494</v>
      </c>
      <c r="D37" s="28">
        <f t="shared" si="0"/>
        <v>63</v>
      </c>
      <c r="E37" s="31">
        <f>SUMPRODUCT(D37:D$119*$A37:$A$119)/C37+0.5-$A37</f>
        <v>49.400723887008397</v>
      </c>
      <c r="F37" s="33">
        <f t="shared" si="1"/>
        <v>6.3963287103782976E-4</v>
      </c>
      <c r="G37" s="32"/>
      <c r="H37" s="40">
        <f>'HRQOL scores'!I$9</f>
        <v>0.84075268277713799</v>
      </c>
      <c r="I37" s="37">
        <f t="shared" ref="I37:I68" si="4">(D37*0.5+C38)</f>
        <v>98462.5</v>
      </c>
      <c r="J37" s="37">
        <f t="shared" ref="J37:J68" si="5">I37*H37</f>
        <v>82782.611027943945</v>
      </c>
      <c r="K37" s="40">
        <f>SUM(J37:J$119)/C37</f>
        <v>38.780203954670569</v>
      </c>
    </row>
    <row r="38" spans="1:11">
      <c r="A38" s="60">
        <v>33</v>
      </c>
      <c r="C38" s="85">
        <v>98431</v>
      </c>
      <c r="D38" s="28">
        <f t="shared" si="0"/>
        <v>67</v>
      </c>
      <c r="E38" s="31">
        <f>SUMPRODUCT(D38:D$119*$A38:$A$119)/C38+0.5-$A38</f>
        <v>48.432022416992666</v>
      </c>
      <c r="F38" s="33">
        <f t="shared" si="1"/>
        <v>6.8067986711503495E-4</v>
      </c>
      <c r="G38" s="32"/>
      <c r="H38" s="40">
        <f>'HRQOL scores'!I$9</f>
        <v>0.84075268277713799</v>
      </c>
      <c r="I38" s="37">
        <f t="shared" si="4"/>
        <v>98397.5</v>
      </c>
      <c r="J38" s="37">
        <f t="shared" si="5"/>
        <v>82727.962103563434</v>
      </c>
      <c r="K38" s="40">
        <f>SUM(J38:J$119)/C38</f>
        <v>37.964003182771478</v>
      </c>
    </row>
    <row r="39" spans="1:11">
      <c r="A39" s="60">
        <v>34</v>
      </c>
      <c r="C39" s="85">
        <v>98364</v>
      </c>
      <c r="D39" s="28">
        <f t="shared" si="0"/>
        <v>73</v>
      </c>
      <c r="E39" s="31">
        <f>SUMPRODUCT(D39:D$119*$A39:$A$119)/C39+0.5-$A39</f>
        <v>47.464671002877125</v>
      </c>
      <c r="F39" s="33">
        <f t="shared" si="1"/>
        <v>7.421414338579155E-4</v>
      </c>
      <c r="G39" s="32"/>
      <c r="H39" s="40">
        <f>'HRQOL scores'!I$9</f>
        <v>0.84075268277713799</v>
      </c>
      <c r="I39" s="37">
        <f t="shared" si="4"/>
        <v>98327.5</v>
      </c>
      <c r="J39" s="37">
        <f t="shared" si="5"/>
        <v>82669.109415769039</v>
      </c>
      <c r="K39" s="40">
        <f>SUM(J39:J$119)/C39</f>
        <v>37.148823097676143</v>
      </c>
    </row>
    <row r="40" spans="1:11">
      <c r="A40" s="60">
        <v>35</v>
      </c>
      <c r="C40" s="85">
        <v>98291</v>
      </c>
      <c r="D40" s="28">
        <f t="shared" si="0"/>
        <v>79</v>
      </c>
      <c r="E40" s="31">
        <f>SUMPRODUCT(D40:D$119*$A40:$A$119)/C40+0.5-$A40</f>
        <v>46.49955131728241</v>
      </c>
      <c r="F40" s="33">
        <f t="shared" si="1"/>
        <v>8.0373584560132667E-4</v>
      </c>
      <c r="G40" s="32"/>
      <c r="H40" s="40">
        <f>'HRQOL scores'!I$10</f>
        <v>0.82560111702682537</v>
      </c>
      <c r="I40" s="37">
        <f t="shared" si="4"/>
        <v>98251.5</v>
      </c>
      <c r="J40" s="37">
        <f t="shared" si="5"/>
        <v>81116.548149561131</v>
      </c>
      <c r="K40" s="40">
        <f>SUM(J40:J$119)/C40</f>
        <v>36.335348361132219</v>
      </c>
    </row>
    <row r="41" spans="1:11">
      <c r="A41" s="60">
        <v>36</v>
      </c>
      <c r="C41" s="85">
        <v>98212</v>
      </c>
      <c r="D41" s="28">
        <f t="shared" si="0"/>
        <v>87</v>
      </c>
      <c r="E41" s="31">
        <f>SUMPRODUCT(D41:D$119*$A41:$A$119)/C41+0.5-$A41</f>
        <v>45.536552544770558</v>
      </c>
      <c r="F41" s="33">
        <f t="shared" si="1"/>
        <v>8.8583879770292836E-4</v>
      </c>
      <c r="G41" s="32"/>
      <c r="H41" s="40">
        <f>'HRQOL scores'!I$10</f>
        <v>0.82560111702682537</v>
      </c>
      <c r="I41" s="37">
        <f t="shared" si="4"/>
        <v>98168.5</v>
      </c>
      <c r="J41" s="37">
        <f t="shared" si="5"/>
        <v>81048.023256847911</v>
      </c>
      <c r="K41" s="40">
        <f>SUM(J41:J$119)/C41</f>
        <v>35.5386427077596</v>
      </c>
    </row>
    <row r="42" spans="1:11">
      <c r="A42" s="60">
        <v>37</v>
      </c>
      <c r="C42" s="85">
        <v>98125</v>
      </c>
      <c r="D42" s="28">
        <f t="shared" si="0"/>
        <v>95</v>
      </c>
      <c r="E42" s="31">
        <f>SUMPRODUCT(D42:D$119*$A42:$A$119)/C42+0.5-$A42</f>
        <v>44.576483042313427</v>
      </c>
      <c r="F42" s="33">
        <f t="shared" si="1"/>
        <v>9.6815286624203818E-4</v>
      </c>
      <c r="G42" s="32"/>
      <c r="H42" s="40">
        <f>'HRQOL scores'!I$10</f>
        <v>0.82560111702682537</v>
      </c>
      <c r="I42" s="37">
        <f t="shared" si="4"/>
        <v>98077.5</v>
      </c>
      <c r="J42" s="37">
        <f t="shared" si="5"/>
        <v>80972.893555198461</v>
      </c>
      <c r="K42" s="40">
        <f>SUM(J42:J$119)/C42</f>
        <v>34.744185012561914</v>
      </c>
    </row>
    <row r="43" spans="1:11">
      <c r="A43" s="60">
        <v>38</v>
      </c>
      <c r="C43" s="85">
        <v>98030</v>
      </c>
      <c r="D43" s="28">
        <f t="shared" si="0"/>
        <v>105</v>
      </c>
      <c r="E43" s="31">
        <f>SUMPRODUCT(D43:D$119*$A43:$A$119)/C43+0.5-$A43</f>
        <v>43.619197169509391</v>
      </c>
      <c r="F43" s="33">
        <f t="shared" si="1"/>
        <v>1.0711006834642457E-3</v>
      </c>
      <c r="G43" s="32"/>
      <c r="H43" s="40">
        <f>'HRQOL scores'!I$10</f>
        <v>0.82560111702682537</v>
      </c>
      <c r="I43" s="37">
        <f t="shared" si="4"/>
        <v>97977.5</v>
      </c>
      <c r="J43" s="37">
        <f t="shared" si="5"/>
        <v>80890.33344349578</v>
      </c>
      <c r="K43" s="40">
        <f>SUM(J43:J$119)/C43</f>
        <v>33.951854134473521</v>
      </c>
    </row>
    <row r="44" spans="1:11">
      <c r="A44" s="60">
        <v>39</v>
      </c>
      <c r="C44" s="85">
        <v>97925</v>
      </c>
      <c r="D44" s="28">
        <f t="shared" si="0"/>
        <v>117</v>
      </c>
      <c r="E44" s="31">
        <f>SUMPRODUCT(D44:D$119*$A44:$A$119)/C44+0.5-$A44</f>
        <v>42.665431692897684</v>
      </c>
      <c r="F44" s="33">
        <f t="shared" si="1"/>
        <v>1.1947919326014808E-3</v>
      </c>
      <c r="G44" s="32"/>
      <c r="H44" s="40">
        <f>'HRQOL scores'!I$10</f>
        <v>0.82560111702682537</v>
      </c>
      <c r="I44" s="37">
        <f t="shared" si="4"/>
        <v>97866.5</v>
      </c>
      <c r="J44" s="37">
        <f t="shared" si="5"/>
        <v>80798.691719505805</v>
      </c>
      <c r="K44" s="40">
        <f>SUM(J44:J$119)/C44</f>
        <v>33.162215239815609</v>
      </c>
    </row>
    <row r="45" spans="1:11">
      <c r="A45" s="60">
        <v>40</v>
      </c>
      <c r="C45" s="85">
        <v>97808</v>
      </c>
      <c r="D45" s="28">
        <f t="shared" si="0"/>
        <v>128</v>
      </c>
      <c r="E45" s="31">
        <f>SUMPRODUCT(D45:D$119*$A45:$A$119)/C45+0.5-$A45</f>
        <v>41.715870874846701</v>
      </c>
      <c r="F45" s="33">
        <f t="shared" si="1"/>
        <v>1.3086864060199575E-3</v>
      </c>
      <c r="G45" s="32"/>
      <c r="H45" s="40">
        <f>'HRQOL scores'!I$10</f>
        <v>0.82560111702682537</v>
      </c>
      <c r="I45" s="37">
        <f t="shared" si="4"/>
        <v>97744</v>
      </c>
      <c r="J45" s="37">
        <f t="shared" si="5"/>
        <v>80697.555582670015</v>
      </c>
      <c r="K45" s="40">
        <f>SUM(J45:J$119)/C45</f>
        <v>32.375789665870251</v>
      </c>
    </row>
    <row r="46" spans="1:11">
      <c r="A46" s="60">
        <v>41</v>
      </c>
      <c r="C46" s="85">
        <v>97680</v>
      </c>
      <c r="D46" s="28">
        <f t="shared" si="0"/>
        <v>138</v>
      </c>
      <c r="E46" s="31">
        <f>SUMPRODUCT(D46:D$119*$A46:$A$119)/C46+0.5-$A46</f>
        <v>40.769880206050431</v>
      </c>
      <c r="F46" s="33">
        <f t="shared" si="1"/>
        <v>1.4127764127764128E-3</v>
      </c>
      <c r="G46" s="32"/>
      <c r="H46" s="40">
        <f>'HRQOL scores'!I$10</f>
        <v>0.82560111702682537</v>
      </c>
      <c r="I46" s="37">
        <f t="shared" si="4"/>
        <v>97611</v>
      </c>
      <c r="J46" s="37">
        <f t="shared" si="5"/>
        <v>80587.750634105454</v>
      </c>
      <c r="K46" s="40">
        <f>SUM(J46:J$119)/C46</f>
        <v>31.592072891654048</v>
      </c>
    </row>
    <row r="47" spans="1:11">
      <c r="A47" s="60">
        <v>42</v>
      </c>
      <c r="C47" s="85">
        <v>97542</v>
      </c>
      <c r="D47" s="28">
        <f t="shared" si="0"/>
        <v>151</v>
      </c>
      <c r="E47" s="31">
        <f>SUMPRODUCT(D47:D$119*$A47:$A$119)/C47+0.5-$A47</f>
        <v>39.826853032816686</v>
      </c>
      <c r="F47" s="33">
        <f t="shared" si="1"/>
        <v>1.5480510959381599E-3</v>
      </c>
      <c r="G47" s="32"/>
      <c r="H47" s="40">
        <f>'HRQOL scores'!I$10</f>
        <v>0.82560111702682537</v>
      </c>
      <c r="I47" s="37">
        <f t="shared" si="4"/>
        <v>97466.5</v>
      </c>
      <c r="J47" s="37">
        <f t="shared" si="5"/>
        <v>80468.451272695078</v>
      </c>
      <c r="K47" s="40">
        <f>SUM(J47:J$119)/C47</f>
        <v>30.810583435060412</v>
      </c>
    </row>
    <row r="48" spans="1:11">
      <c r="A48" s="60">
        <v>43</v>
      </c>
      <c r="C48" s="85">
        <v>97391</v>
      </c>
      <c r="D48" s="28">
        <f t="shared" si="0"/>
        <v>165</v>
      </c>
      <c r="E48" s="31">
        <f>SUMPRODUCT(D48:D$119*$A48:$A$119)/C48+0.5-$A48</f>
        <v>38.887827402193281</v>
      </c>
      <c r="F48" s="33">
        <f t="shared" si="1"/>
        <v>1.6942017229518128E-3</v>
      </c>
      <c r="G48" s="32"/>
      <c r="H48" s="40">
        <f>'HRQOL scores'!I$10</f>
        <v>0.82560111702682537</v>
      </c>
      <c r="I48" s="37">
        <f t="shared" si="4"/>
        <v>97308.5</v>
      </c>
      <c r="J48" s="37">
        <f t="shared" si="5"/>
        <v>80338.00629620484</v>
      </c>
      <c r="K48" s="40">
        <f>SUM(J48:J$119)/C48</f>
        <v>30.032112599213143</v>
      </c>
    </row>
    <row r="49" spans="1:11">
      <c r="A49" s="60">
        <v>44</v>
      </c>
      <c r="C49" s="85">
        <v>97226</v>
      </c>
      <c r="D49" s="28">
        <f t="shared" si="0"/>
        <v>180</v>
      </c>
      <c r="E49" s="31">
        <f>SUMPRODUCT(D49:D$119*$A49:$A$119)/C49+0.5-$A49</f>
        <v>37.952974497840145</v>
      </c>
      <c r="F49" s="33">
        <f t="shared" si="1"/>
        <v>1.8513566329994035E-3</v>
      </c>
      <c r="G49" s="32"/>
      <c r="H49" s="40">
        <f>'HRQOL scores'!I$10</f>
        <v>0.82560111702682537</v>
      </c>
      <c r="I49" s="37">
        <f t="shared" si="4"/>
        <v>97136</v>
      </c>
      <c r="J49" s="37">
        <f t="shared" si="5"/>
        <v>80195.590103517708</v>
      </c>
      <c r="K49" s="40">
        <f>SUM(J49:J$119)/C49</f>
        <v>29.2567777328468</v>
      </c>
    </row>
    <row r="50" spans="1:11">
      <c r="A50" s="60">
        <v>45</v>
      </c>
      <c r="C50" s="85">
        <v>97046</v>
      </c>
      <c r="D50" s="28">
        <f t="shared" si="0"/>
        <v>197</v>
      </c>
      <c r="E50" s="31">
        <f>SUMPRODUCT(D50:D$119*$A50:$A$119)/C50+0.5-$A50</f>
        <v>37.022441919574277</v>
      </c>
      <c r="F50" s="33">
        <f t="shared" si="1"/>
        <v>2.0299651711559465E-3</v>
      </c>
      <c r="G50" s="32"/>
      <c r="H50" s="40">
        <f>'HRQOL scores'!I$11</f>
        <v>0.80717865512995313</v>
      </c>
      <c r="I50" s="37">
        <f t="shared" si="4"/>
        <v>96947.5</v>
      </c>
      <c r="J50" s="37">
        <f t="shared" si="5"/>
        <v>78253.952668211132</v>
      </c>
      <c r="K50" s="40">
        <f>SUM(J50:J$119)/C50</f>
        <v>28.484676151003082</v>
      </c>
    </row>
    <row r="51" spans="1:11">
      <c r="A51" s="60">
        <v>46</v>
      </c>
      <c r="C51" s="85">
        <v>96849</v>
      </c>
      <c r="D51" s="28">
        <f t="shared" si="0"/>
        <v>214</v>
      </c>
      <c r="E51" s="31">
        <f>SUMPRODUCT(D51:D$119*$A51:$A$119)/C51+0.5-$A51</f>
        <v>36.096732010934602</v>
      </c>
      <c r="F51" s="33">
        <f t="shared" si="1"/>
        <v>2.2096252929818582E-3</v>
      </c>
      <c r="G51" s="32"/>
      <c r="H51" s="40">
        <f>'HRQOL scores'!I$11</f>
        <v>0.80717865512995313</v>
      </c>
      <c r="I51" s="37">
        <f t="shared" si="4"/>
        <v>96742</v>
      </c>
      <c r="J51" s="37">
        <f t="shared" si="5"/>
        <v>78088.077454581929</v>
      </c>
      <c r="K51" s="40">
        <f>SUM(J51:J$119)/C51</f>
        <v>27.734617074848828</v>
      </c>
    </row>
    <row r="52" spans="1:11">
      <c r="A52" s="60">
        <v>47</v>
      </c>
      <c r="C52" s="85">
        <v>96635</v>
      </c>
      <c r="D52" s="28">
        <f t="shared" si="0"/>
        <v>231</v>
      </c>
      <c r="E52" s="31">
        <f>SUMPRODUCT(D52:D$119*$A52:$A$119)/C52+0.5-$A52</f>
        <v>35.175561634263005</v>
      </c>
      <c r="F52" s="33">
        <f t="shared" si="1"/>
        <v>2.3904382470119521E-3</v>
      </c>
      <c r="G52" s="32"/>
      <c r="H52" s="40">
        <f>'HRQOL scores'!I$11</f>
        <v>0.80717865512995313</v>
      </c>
      <c r="I52" s="37">
        <f t="shared" si="4"/>
        <v>96519.5</v>
      </c>
      <c r="J52" s="37">
        <f t="shared" si="5"/>
        <v>77908.480203815518</v>
      </c>
      <c r="K52" s="40">
        <f>SUM(J52:J$119)/C52</f>
        <v>26.987963487633387</v>
      </c>
    </row>
    <row r="53" spans="1:11">
      <c r="A53" s="60">
        <v>48</v>
      </c>
      <c r="C53" s="85">
        <v>96404</v>
      </c>
      <c r="D53" s="28">
        <f t="shared" si="0"/>
        <v>247</v>
      </c>
      <c r="E53" s="31">
        <f>SUMPRODUCT(D53:D$119*$A53:$A$119)/C53+0.5-$A53</f>
        <v>34.258650040734878</v>
      </c>
      <c r="F53" s="33">
        <f t="shared" si="1"/>
        <v>2.5621343512717315E-3</v>
      </c>
      <c r="G53" s="32"/>
      <c r="H53" s="40">
        <f>'HRQOL scores'!I$11</f>
        <v>0.80717865512995313</v>
      </c>
      <c r="I53" s="37">
        <f t="shared" si="4"/>
        <v>96280.5</v>
      </c>
      <c r="J53" s="37">
        <f t="shared" si="5"/>
        <v>77715.564505239454</v>
      </c>
      <c r="K53" s="40">
        <f>SUM(J53:J$119)/C53</f>
        <v>26.244485409564298</v>
      </c>
    </row>
    <row r="54" spans="1:11">
      <c r="A54" s="60">
        <v>49</v>
      </c>
      <c r="C54" s="85">
        <v>96157</v>
      </c>
      <c r="D54" s="28">
        <f t="shared" si="0"/>
        <v>261</v>
      </c>
      <c r="E54" s="31">
        <f>SUMPRODUCT(D54:D$119*$A54:$A$119)/C54+0.5-$A54</f>
        <v>33.345366416662387</v>
      </c>
      <c r="F54" s="33">
        <f t="shared" si="1"/>
        <v>2.7143109706001642E-3</v>
      </c>
      <c r="G54" s="32"/>
      <c r="H54" s="40">
        <f>'HRQOL scores'!I$11</f>
        <v>0.80717865512995313</v>
      </c>
      <c r="I54" s="37">
        <f t="shared" si="4"/>
        <v>96026.5</v>
      </c>
      <c r="J54" s="37">
        <f t="shared" si="5"/>
        <v>77510.541126836441</v>
      </c>
      <c r="K54" s="40">
        <f>SUM(J54:J$119)/C54</f>
        <v>25.503684671094124</v>
      </c>
    </row>
    <row r="55" spans="1:11">
      <c r="A55" s="60">
        <v>50</v>
      </c>
      <c r="C55" s="85">
        <v>95896</v>
      </c>
      <c r="D55" s="28">
        <f t="shared" si="0"/>
        <v>277</v>
      </c>
      <c r="E55" s="31">
        <f>SUMPRODUCT(D55:D$119*$A55:$A$119)/C55+0.5-$A55</f>
        <v>32.434761601391145</v>
      </c>
      <c r="F55" s="33">
        <f t="shared" si="1"/>
        <v>2.8885459247518144E-3</v>
      </c>
      <c r="G55" s="32"/>
      <c r="H55" s="40">
        <f>'HRQOL scores'!I$11</f>
        <v>0.80717865512995313</v>
      </c>
      <c r="I55" s="37">
        <f t="shared" si="4"/>
        <v>95757.5</v>
      </c>
      <c r="J55" s="37">
        <f t="shared" si="5"/>
        <v>77293.410068606492</v>
      </c>
      <c r="K55" s="40">
        <f>SUM(J55:J$119)/C55</f>
        <v>24.764820907979065</v>
      </c>
    </row>
    <row r="56" spans="1:11">
      <c r="A56" s="60">
        <v>51</v>
      </c>
      <c r="C56" s="85">
        <v>95619</v>
      </c>
      <c r="D56" s="28">
        <f t="shared" si="0"/>
        <v>296</v>
      </c>
      <c r="E56" s="31">
        <f>SUMPRODUCT(D56:D$119*$A56:$A$119)/C56+0.5-$A56</f>
        <v>31.52727385275945</v>
      </c>
      <c r="F56" s="33">
        <f t="shared" si="1"/>
        <v>3.0956190715234421E-3</v>
      </c>
      <c r="G56" s="32"/>
      <c r="H56" s="40">
        <f>'HRQOL scores'!I$11</f>
        <v>0.80717865512995313</v>
      </c>
      <c r="I56" s="37">
        <f t="shared" si="4"/>
        <v>95471</v>
      </c>
      <c r="J56" s="37">
        <f t="shared" si="5"/>
        <v>77062.153383911762</v>
      </c>
      <c r="K56" s="40">
        <f>SUM(J56:J$119)/C56</f>
        <v>24.028214640635795</v>
      </c>
    </row>
    <row r="57" spans="1:11">
      <c r="A57" s="60">
        <v>52</v>
      </c>
      <c r="C57" s="85">
        <v>95323</v>
      </c>
      <c r="D57" s="28">
        <f t="shared" si="0"/>
        <v>318</v>
      </c>
      <c r="E57" s="31">
        <f>SUMPRODUCT(D57:D$119*$A57:$A$119)/C57+0.5-$A57</f>
        <v>30.623620726655744</v>
      </c>
      <c r="F57" s="33">
        <f t="shared" si="1"/>
        <v>3.3360259328808367E-3</v>
      </c>
      <c r="G57" s="32"/>
      <c r="H57" s="40">
        <f>'HRQOL scores'!I$11</f>
        <v>0.80717865512995313</v>
      </c>
      <c r="I57" s="37">
        <f t="shared" si="4"/>
        <v>95164</v>
      </c>
      <c r="J57" s="37">
        <f t="shared" si="5"/>
        <v>76814.34953678686</v>
      </c>
      <c r="K57" s="40">
        <f>SUM(J57:J$119)/C57</f>
        <v>23.294395920596727</v>
      </c>
    </row>
    <row r="58" spans="1:11">
      <c r="A58" s="60">
        <v>53</v>
      </c>
      <c r="C58" s="85">
        <v>95005</v>
      </c>
      <c r="D58" s="28">
        <f t="shared" si="0"/>
        <v>346</v>
      </c>
      <c r="E58" s="31">
        <f>SUMPRODUCT(D58:D$119*$A58:$A$119)/C58+0.5-$A58</f>
        <v>29.7244502765855</v>
      </c>
      <c r="F58" s="33">
        <f t="shared" si="1"/>
        <v>3.6419135834956057E-3</v>
      </c>
      <c r="G58" s="32"/>
      <c r="H58" s="40">
        <f>'HRQOL scores'!I$11</f>
        <v>0.80717865512995313</v>
      </c>
      <c r="I58" s="37">
        <f t="shared" si="4"/>
        <v>94832</v>
      </c>
      <c r="J58" s="37">
        <f t="shared" si="5"/>
        <v>76546.366223283709</v>
      </c>
      <c r="K58" s="40">
        <f>SUM(J58:J$119)/C58</f>
        <v>22.563837195960797</v>
      </c>
    </row>
    <row r="59" spans="1:11">
      <c r="A59" s="60">
        <v>54</v>
      </c>
      <c r="C59" s="85">
        <v>94659</v>
      </c>
      <c r="D59" s="28">
        <f t="shared" si="0"/>
        <v>377</v>
      </c>
      <c r="E59" s="31">
        <f>SUMPRODUCT(D59:D$119*$A59:$A$119)/C59+0.5-$A59</f>
        <v>28.831272235360672</v>
      </c>
      <c r="F59" s="33">
        <f t="shared" si="1"/>
        <v>3.9827169101723028E-3</v>
      </c>
      <c r="G59" s="32"/>
      <c r="H59" s="40">
        <f>'HRQOL scores'!I$11</f>
        <v>0.80717865512995313</v>
      </c>
      <c r="I59" s="37">
        <f t="shared" si="4"/>
        <v>94470.5</v>
      </c>
      <c r="J59" s="37">
        <f t="shared" si="5"/>
        <v>76254.57113945423</v>
      </c>
      <c r="K59" s="40">
        <f>SUM(J59:J$119)/C59</f>
        <v>21.837659246125281</v>
      </c>
    </row>
    <row r="60" spans="1:11">
      <c r="A60" s="60">
        <v>55</v>
      </c>
      <c r="C60" s="85">
        <v>94282</v>
      </c>
      <c r="D60" s="28">
        <f t="shared" si="0"/>
        <v>412</v>
      </c>
      <c r="E60" s="31">
        <f>SUMPRODUCT(D60:D$119*$A60:$A$119)/C60+0.5-$A60</f>
        <v>27.944558860938528</v>
      </c>
      <c r="F60" s="33">
        <f t="shared" si="1"/>
        <v>4.3698691160560868E-3</v>
      </c>
      <c r="G60" s="32"/>
      <c r="H60" s="40">
        <f>'HRQOL scores'!I$12</f>
        <v>0.7980416720834641</v>
      </c>
      <c r="I60" s="37">
        <f t="shared" si="4"/>
        <v>94076</v>
      </c>
      <c r="J60" s="37">
        <f t="shared" si="5"/>
        <v>75076.568342923973</v>
      </c>
      <c r="K60" s="40">
        <f>SUM(J60:J$119)/C60</f>
        <v>21.116187771149516</v>
      </c>
    </row>
    <row r="61" spans="1:11">
      <c r="A61" s="60">
        <v>56</v>
      </c>
      <c r="C61" s="85">
        <v>93870</v>
      </c>
      <c r="D61" s="28">
        <f t="shared" si="0"/>
        <v>450</v>
      </c>
      <c r="E61" s="31">
        <f>SUMPRODUCT(D61:D$119*$A61:$A$119)/C61+0.5-$A61</f>
        <v>27.065014365899714</v>
      </c>
      <c r="F61" s="33">
        <f t="shared" si="1"/>
        <v>4.7938638542665392E-3</v>
      </c>
      <c r="G61" s="32"/>
      <c r="H61" s="40">
        <f>'HRQOL scores'!I$12</f>
        <v>0.7980416720834641</v>
      </c>
      <c r="I61" s="37">
        <f t="shared" si="4"/>
        <v>93645</v>
      </c>
      <c r="J61" s="37">
        <f t="shared" si="5"/>
        <v>74732.612382255989</v>
      </c>
      <c r="K61" s="40">
        <f>SUM(J61:J$119)/C61</f>
        <v>20.409074753346058</v>
      </c>
    </row>
    <row r="62" spans="1:11">
      <c r="A62" s="60">
        <v>57</v>
      </c>
      <c r="C62" s="85">
        <v>93420</v>
      </c>
      <c r="D62" s="28">
        <f t="shared" si="0"/>
        <v>490</v>
      </c>
      <c r="E62" s="31">
        <f>SUMPRODUCT(D62:D$119*$A62:$A$119)/C62+0.5-$A62</f>
        <v>26.192976862845271</v>
      </c>
      <c r="F62" s="33">
        <f t="shared" si="1"/>
        <v>5.2451295225861699E-3</v>
      </c>
      <c r="G62" s="32"/>
      <c r="H62" s="40">
        <f>'HRQOL scores'!I$12</f>
        <v>0.7980416720834641</v>
      </c>
      <c r="I62" s="37">
        <f t="shared" si="4"/>
        <v>93175</v>
      </c>
      <c r="J62" s="37">
        <f t="shared" si="5"/>
        <v>74357.532796376763</v>
      </c>
      <c r="K62" s="40">
        <f>SUM(J62:J$119)/C62</f>
        <v>19.707420624216855</v>
      </c>
    </row>
    <row r="63" spans="1:11">
      <c r="A63" s="60">
        <v>58</v>
      </c>
      <c r="C63" s="85">
        <v>92930</v>
      </c>
      <c r="D63" s="28">
        <f t="shared" si="0"/>
        <v>534</v>
      </c>
      <c r="E63" s="31">
        <f>SUMPRODUCT(D63:D$119*$A63:$A$119)/C63+0.5-$A63</f>
        <v>25.328450430722114</v>
      </c>
      <c r="F63" s="33">
        <f t="shared" si="1"/>
        <v>5.7462606262778434E-3</v>
      </c>
      <c r="G63" s="32"/>
      <c r="H63" s="40">
        <f>'HRQOL scores'!I$12</f>
        <v>0.7980416720834641</v>
      </c>
      <c r="I63" s="37">
        <f t="shared" si="4"/>
        <v>92663</v>
      </c>
      <c r="J63" s="37">
        <f t="shared" si="5"/>
        <v>73948.935460270033</v>
      </c>
      <c r="K63" s="40">
        <f>SUM(J63:J$119)/C63</f>
        <v>19.011188011599717</v>
      </c>
    </row>
    <row r="64" spans="1:11">
      <c r="A64" s="60">
        <v>59</v>
      </c>
      <c r="C64" s="85">
        <v>92396</v>
      </c>
      <c r="D64" s="28">
        <f t="shared" si="0"/>
        <v>586</v>
      </c>
      <c r="E64" s="31">
        <f>SUMPRODUCT(D64:D$119*$A64:$A$119)/C64+0.5-$A64</f>
        <v>24.471945739285317</v>
      </c>
      <c r="F64" s="33">
        <f t="shared" si="1"/>
        <v>6.3422658989566649E-3</v>
      </c>
      <c r="G64" s="32"/>
      <c r="H64" s="40">
        <f>'HRQOL scores'!I$12</f>
        <v>0.7980416720834641</v>
      </c>
      <c r="I64" s="37">
        <f t="shared" si="4"/>
        <v>92103</v>
      </c>
      <c r="J64" s="37">
        <f t="shared" si="5"/>
        <v>73502.032123903293</v>
      </c>
      <c r="K64" s="40">
        <f>SUM(J64:J$119)/C64</f>
        <v>18.320714819447723</v>
      </c>
    </row>
    <row r="65" spans="1:11">
      <c r="A65" s="60">
        <v>60</v>
      </c>
      <c r="C65" s="85">
        <v>91810</v>
      </c>
      <c r="D65" s="28">
        <f t="shared" si="0"/>
        <v>645</v>
      </c>
      <c r="E65" s="31">
        <f>SUMPRODUCT(D65:D$119*$A65:$A$119)/C65+0.5-$A65</f>
        <v>23.624952603496411</v>
      </c>
      <c r="F65" s="33">
        <f t="shared" si="1"/>
        <v>7.0253784990741749E-3</v>
      </c>
      <c r="G65" s="32"/>
      <c r="H65" s="40">
        <f>'HRQOL scores'!I$12</f>
        <v>0.7980416720834641</v>
      </c>
      <c r="I65" s="37">
        <f t="shared" si="4"/>
        <v>91487.5</v>
      </c>
      <c r="J65" s="37">
        <f t="shared" si="5"/>
        <v>73010.837474735919</v>
      </c>
      <c r="K65" s="40">
        <f>SUM(J65:J$119)/C65</f>
        <v>17.637062785467688</v>
      </c>
    </row>
    <row r="66" spans="1:11">
      <c r="A66" s="60">
        <v>61</v>
      </c>
      <c r="C66" s="85">
        <v>91165</v>
      </c>
      <c r="D66" s="28">
        <f t="shared" si="0"/>
        <v>712</v>
      </c>
      <c r="E66" s="31">
        <f>SUMPRODUCT(D66:D$119*$A66:$A$119)/C66+0.5-$A66</f>
        <v>22.788563577326883</v>
      </c>
      <c r="F66" s="33">
        <f t="shared" si="1"/>
        <v>7.8100148083145946E-3</v>
      </c>
      <c r="G66" s="32"/>
      <c r="H66" s="40">
        <f>'HRQOL scores'!I$12</f>
        <v>0.7980416720834641</v>
      </c>
      <c r="I66" s="37">
        <f t="shared" si="4"/>
        <v>90809</v>
      </c>
      <c r="J66" s="37">
        <f t="shared" si="5"/>
        <v>72469.36620022729</v>
      </c>
      <c r="K66" s="40">
        <f>SUM(J66:J$119)/C66</f>
        <v>16.960981701958566</v>
      </c>
    </row>
    <row r="67" spans="1:11">
      <c r="A67" s="60">
        <v>62</v>
      </c>
      <c r="C67" s="85">
        <v>90453</v>
      </c>
      <c r="D67" s="28">
        <f t="shared" si="0"/>
        <v>778</v>
      </c>
      <c r="E67" s="31">
        <f>SUMPRODUCT(D67:D$119*$A67:$A$119)/C67+0.5-$A67</f>
        <v>21.964007810984768</v>
      </c>
      <c r="F67" s="33">
        <f t="shared" si="1"/>
        <v>8.6011519794810566E-3</v>
      </c>
      <c r="G67" s="32"/>
      <c r="H67" s="40">
        <f>'HRQOL scores'!I$12</f>
        <v>0.7980416720834641</v>
      </c>
      <c r="I67" s="37">
        <f t="shared" si="4"/>
        <v>90064</v>
      </c>
      <c r="J67" s="37">
        <f t="shared" si="5"/>
        <v>71874.825154525111</v>
      </c>
      <c r="K67" s="40">
        <f>SUM(J67:J$119)/C67</f>
        <v>16.29330736027357</v>
      </c>
    </row>
    <row r="68" spans="1:11">
      <c r="A68" s="60">
        <v>63</v>
      </c>
      <c r="C68" s="85">
        <v>89675</v>
      </c>
      <c r="D68" s="28">
        <f t="shared" si="0"/>
        <v>842</v>
      </c>
      <c r="E68" s="31">
        <f>SUMPRODUCT(D68:D$119*$A68:$A$119)/C68+0.5-$A68</f>
        <v>21.150224683880737</v>
      </c>
      <c r="F68" s="33">
        <f t="shared" si="1"/>
        <v>9.3894619459158075E-3</v>
      </c>
      <c r="G68" s="32"/>
      <c r="H68" s="40">
        <f>'HRQOL scores'!I$12</f>
        <v>0.7980416720834641</v>
      </c>
      <c r="I68" s="37">
        <f t="shared" si="4"/>
        <v>89254</v>
      </c>
      <c r="J68" s="37">
        <f t="shared" si="5"/>
        <v>71228.411400137498</v>
      </c>
      <c r="K68" s="40">
        <f>SUM(J68:J$119)/C68</f>
        <v>15.633160920036801</v>
      </c>
    </row>
    <row r="69" spans="1:11">
      <c r="A69" s="60">
        <v>64</v>
      </c>
      <c r="C69" s="85">
        <v>88833</v>
      </c>
      <c r="D69" s="28">
        <f t="shared" ref="D69:D119" si="6">C69-C70</f>
        <v>903</v>
      </c>
      <c r="E69" s="31">
        <f>SUMPRODUCT(D69:D$119*$A69:$A$119)/C69+0.5-$A69</f>
        <v>20.345957003895009</v>
      </c>
      <c r="F69" s="33">
        <f t="shared" ref="F69:F115" si="7">D69/C69</f>
        <v>1.0165141332612881E-2</v>
      </c>
      <c r="G69" s="32"/>
      <c r="H69" s="40">
        <f>'HRQOL scores'!I$12</f>
        <v>0.7980416720834641</v>
      </c>
      <c r="I69" s="37">
        <f t="shared" ref="I69:I100" si="8">(D69*0.5+C70)</f>
        <v>88381.5</v>
      </c>
      <c r="J69" s="37">
        <f t="shared" ref="J69:J100" si="9">I69*H69</f>
        <v>70532.120041244678</v>
      </c>
      <c r="K69" s="40">
        <f>SUM(J69:J$119)/C69</f>
        <v>14.979515428997813</v>
      </c>
    </row>
    <row r="70" spans="1:11">
      <c r="A70" s="60">
        <v>65</v>
      </c>
      <c r="C70" s="85">
        <v>87930</v>
      </c>
      <c r="D70" s="28">
        <f t="shared" si="6"/>
        <v>971</v>
      </c>
      <c r="E70" s="31">
        <f>SUMPRODUCT(D70:D$119*$A70:$A$119)/C70+0.5-$A70</f>
        <v>19.549765705982097</v>
      </c>
      <c r="F70" s="33">
        <f t="shared" si="7"/>
        <v>1.1042875014215853E-2</v>
      </c>
      <c r="G70" s="32"/>
      <c r="H70" s="40">
        <f>'HRQOL scores'!I$13</f>
        <v>0.77941521057025009</v>
      </c>
      <c r="I70" s="37">
        <f t="shared" si="8"/>
        <v>87444.5</v>
      </c>
      <c r="J70" s="37">
        <f t="shared" si="9"/>
        <v>68155.573380710237</v>
      </c>
      <c r="K70" s="40">
        <f>SUM(J70:J$119)/C70</f>
        <v>14.33120862120912</v>
      </c>
    </row>
    <row r="71" spans="1:11">
      <c r="A71" s="60">
        <v>66</v>
      </c>
      <c r="C71" s="85">
        <v>86959</v>
      </c>
      <c r="D71" s="28">
        <f t="shared" si="6"/>
        <v>1039</v>
      </c>
      <c r="E71" s="31">
        <f>SUMPRODUCT(D71:D$119*$A71:$A$119)/C71+0.5-$A71</f>
        <v>18.762478852413267</v>
      </c>
      <c r="F71" s="33">
        <f t="shared" si="7"/>
        <v>1.1948159477454893E-2</v>
      </c>
      <c r="G71" s="32"/>
      <c r="H71" s="40">
        <f>'HRQOL scores'!I$13</f>
        <v>0.77941521057025009</v>
      </c>
      <c r="I71" s="37">
        <f t="shared" si="8"/>
        <v>86439.5</v>
      </c>
      <c r="J71" s="37">
        <f t="shared" si="9"/>
        <v>67372.261094087138</v>
      </c>
      <c r="K71" s="40">
        <f>SUM(J71:J$119)/C71</f>
        <v>13.707466745043151</v>
      </c>
    </row>
    <row r="72" spans="1:11">
      <c r="A72" s="60">
        <v>67</v>
      </c>
      <c r="C72" s="85">
        <v>85920</v>
      </c>
      <c r="D72" s="28">
        <f t="shared" si="6"/>
        <v>1119</v>
      </c>
      <c r="E72" s="31">
        <f>SUMPRODUCT(D72:D$119*$A72:$A$119)/C72+0.5-$A72</f>
        <v>17.98332051358247</v>
      </c>
      <c r="F72" s="33">
        <f t="shared" si="7"/>
        <v>1.3023743016759777E-2</v>
      </c>
      <c r="G72" s="32"/>
      <c r="H72" s="40">
        <f>'HRQOL scores'!I$13</f>
        <v>0.77941521057025009</v>
      </c>
      <c r="I72" s="37">
        <f t="shared" si="8"/>
        <v>85360.5</v>
      </c>
      <c r="J72" s="37">
        <f t="shared" si="9"/>
        <v>66531.272081881834</v>
      </c>
      <c r="K72" s="40">
        <f>SUM(J72:J$119)/C72</f>
        <v>13.089098458893396</v>
      </c>
    </row>
    <row r="73" spans="1:11">
      <c r="A73" s="60">
        <v>68</v>
      </c>
      <c r="C73" s="85">
        <v>84801</v>
      </c>
      <c r="D73" s="28">
        <f t="shared" si="6"/>
        <v>1209</v>
      </c>
      <c r="E73" s="31">
        <f>SUMPRODUCT(D73:D$119*$A73:$A$119)/C73+0.5-$A73</f>
        <v>17.214023402165139</v>
      </c>
      <c r="F73" s="33">
        <f t="shared" si="7"/>
        <v>1.425690734779071E-2</v>
      </c>
      <c r="G73" s="32"/>
      <c r="H73" s="40">
        <f>'HRQOL scores'!I$13</f>
        <v>0.77941521057025009</v>
      </c>
      <c r="I73" s="37">
        <f t="shared" si="8"/>
        <v>84196.5</v>
      </c>
      <c r="J73" s="37">
        <f t="shared" si="9"/>
        <v>65624.032776778069</v>
      </c>
      <c r="K73" s="40">
        <f>SUM(J73:J$119)/C73</f>
        <v>12.477259318949521</v>
      </c>
    </row>
    <row r="74" spans="1:11">
      <c r="A74" s="60">
        <v>69</v>
      </c>
      <c r="C74" s="85">
        <v>83592</v>
      </c>
      <c r="D74" s="28">
        <f t="shared" si="6"/>
        <v>1309</v>
      </c>
      <c r="E74" s="31">
        <f>SUMPRODUCT(D74:D$119*$A74:$A$119)/C74+0.5-$A74</f>
        <v>16.455760102964462</v>
      </c>
      <c r="F74" s="33">
        <f t="shared" si="7"/>
        <v>1.5659393243372573E-2</v>
      </c>
      <c r="G74" s="32"/>
      <c r="H74" s="40">
        <f>'HRQOL scores'!I$13</f>
        <v>0.77941521057025009</v>
      </c>
      <c r="I74" s="37">
        <f t="shared" si="8"/>
        <v>82937.5</v>
      </c>
      <c r="J74" s="37">
        <f t="shared" si="9"/>
        <v>64642.749026670121</v>
      </c>
      <c r="K74" s="40">
        <f>SUM(J74:J$119)/C74</f>
        <v>11.872667656348217</v>
      </c>
    </row>
    <row r="75" spans="1:11">
      <c r="A75" s="60">
        <v>70</v>
      </c>
      <c r="C75" s="85">
        <v>82283</v>
      </c>
      <c r="D75" s="28">
        <f t="shared" si="6"/>
        <v>1419</v>
      </c>
      <c r="E75" s="31">
        <f>SUMPRODUCT(D75:D$119*$A75:$A$119)/C75+0.5-$A75</f>
        <v>15.70959248601784</v>
      </c>
      <c r="F75" s="33">
        <f t="shared" si="7"/>
        <v>1.7245360524045066E-2</v>
      </c>
      <c r="G75" s="32"/>
      <c r="H75" s="40">
        <f>'HRQOL scores'!I$13</f>
        <v>0.77941521057025009</v>
      </c>
      <c r="I75" s="37">
        <f t="shared" si="8"/>
        <v>81573.5</v>
      </c>
      <c r="J75" s="37">
        <f t="shared" si="9"/>
        <v>63579.626679452296</v>
      </c>
      <c r="K75" s="40">
        <f>SUM(J75:J$119)/C75</f>
        <v>11.275929240581773</v>
      </c>
    </row>
    <row r="76" spans="1:11">
      <c r="A76" s="60">
        <v>71</v>
      </c>
      <c r="C76" s="85">
        <v>80864</v>
      </c>
      <c r="D76" s="28">
        <f t="shared" si="6"/>
        <v>1539</v>
      </c>
      <c r="E76" s="31">
        <f>SUMPRODUCT(D76:D$119*$A76:$A$119)/C76+0.5-$A76</f>
        <v>14.976490138096139</v>
      </c>
      <c r="F76" s="33">
        <f t="shared" si="7"/>
        <v>1.9031954887218046E-2</v>
      </c>
      <c r="G76" s="32"/>
      <c r="H76" s="40">
        <f>'HRQOL scores'!I$13</f>
        <v>0.77941521057025009</v>
      </c>
      <c r="I76" s="37">
        <f t="shared" si="8"/>
        <v>80094.5</v>
      </c>
      <c r="J76" s="37">
        <f t="shared" si="9"/>
        <v>62426.871583018896</v>
      </c>
      <c r="K76" s="40">
        <f>SUM(J76:J$119)/C76</f>
        <v>10.687545249101426</v>
      </c>
    </row>
    <row r="77" spans="1:11">
      <c r="A77" s="60">
        <v>72</v>
      </c>
      <c r="C77" s="85">
        <v>79325</v>
      </c>
      <c r="D77" s="28">
        <f t="shared" si="6"/>
        <v>1673</v>
      </c>
      <c r="E77" s="31">
        <f>SUMPRODUCT(D77:D$119*$A77:$A$119)/C77+0.5-$A77</f>
        <v>14.25735138388913</v>
      </c>
      <c r="F77" s="33">
        <f t="shared" si="7"/>
        <v>2.1090450677592184E-2</v>
      </c>
      <c r="G77" s="32"/>
      <c r="H77" s="40">
        <f>'HRQOL scores'!I$13</f>
        <v>0.77941521057025009</v>
      </c>
      <c r="I77" s="37">
        <f t="shared" si="8"/>
        <v>78488.5</v>
      </c>
      <c r="J77" s="37">
        <f t="shared" si="9"/>
        <v>61175.130754843078</v>
      </c>
      <c r="K77" s="40">
        <f>SUM(J77:J$119)/C77</f>
        <v>10.107920421560904</v>
      </c>
    </row>
    <row r="78" spans="1:11">
      <c r="A78" s="60">
        <v>73</v>
      </c>
      <c r="C78" s="85">
        <v>77652</v>
      </c>
      <c r="D78" s="28">
        <f t="shared" si="6"/>
        <v>1822</v>
      </c>
      <c r="E78" s="31">
        <f>SUMPRODUCT(D78:D$119*$A78:$A$119)/C78+0.5-$A78</f>
        <v>13.553751333217505</v>
      </c>
      <c r="F78" s="33">
        <f t="shared" si="7"/>
        <v>2.3463658373255036E-2</v>
      </c>
      <c r="G78" s="32"/>
      <c r="H78" s="40">
        <f>'HRQOL scores'!I$13</f>
        <v>0.77941521057025009</v>
      </c>
      <c r="I78" s="37">
        <f t="shared" si="8"/>
        <v>76741</v>
      </c>
      <c r="J78" s="37">
        <f t="shared" si="9"/>
        <v>59813.102674371563</v>
      </c>
      <c r="K78" s="40">
        <f>SUM(J78:J$119)/C78</f>
        <v>9.5378825617559855</v>
      </c>
    </row>
    <row r="79" spans="1:11">
      <c r="A79" s="60">
        <v>74</v>
      </c>
      <c r="C79" s="85">
        <v>75830</v>
      </c>
      <c r="D79" s="28">
        <f t="shared" si="6"/>
        <v>1984</v>
      </c>
      <c r="E79" s="31">
        <f>SUMPRODUCT(D79:D$119*$A79:$A$119)/C79+0.5-$A79</f>
        <v>12.867399426704552</v>
      </c>
      <c r="F79" s="33">
        <f t="shared" si="7"/>
        <v>2.616378741922722E-2</v>
      </c>
      <c r="G79" s="32"/>
      <c r="H79" s="40">
        <f>'HRQOL scores'!I$13</f>
        <v>0.77941521057025009</v>
      </c>
      <c r="I79" s="37">
        <f t="shared" si="8"/>
        <v>74838</v>
      </c>
      <c r="J79" s="37">
        <f t="shared" si="9"/>
        <v>58329.875528656376</v>
      </c>
      <c r="K79" s="40">
        <f>SUM(J79:J$119)/C79</f>
        <v>8.9782744825412646</v>
      </c>
    </row>
    <row r="80" spans="1:11">
      <c r="A80" s="60">
        <v>75</v>
      </c>
      <c r="C80" s="85">
        <v>73846</v>
      </c>
      <c r="D80" s="28">
        <f t="shared" si="6"/>
        <v>2157</v>
      </c>
      <c r="E80" s="31">
        <f>SUMPRODUCT(D80:D$119*$A80:$A$119)/C80+0.5-$A80</f>
        <v>12.199670916867618</v>
      </c>
      <c r="F80" s="33">
        <f t="shared" si="7"/>
        <v>2.920943585299136E-2</v>
      </c>
      <c r="G80" s="32"/>
      <c r="H80" s="40">
        <f>'HRQOL scores'!I$14</f>
        <v>0.72835232962768004</v>
      </c>
      <c r="I80" s="37">
        <f t="shared" si="8"/>
        <v>72767.5</v>
      </c>
      <c r="J80" s="37">
        <f t="shared" si="9"/>
        <v>53000.378146182207</v>
      </c>
      <c r="K80" s="40">
        <f>SUM(J80:J$119)/C80</f>
        <v>8.4296059161288053</v>
      </c>
    </row>
    <row r="81" spans="1:11">
      <c r="A81" s="60">
        <v>76</v>
      </c>
      <c r="C81" s="85">
        <v>71689</v>
      </c>
      <c r="D81" s="28">
        <f t="shared" si="6"/>
        <v>2334</v>
      </c>
      <c r="E81" s="31">
        <f>SUMPRODUCT(D81:D$119*$A81:$A$119)/C81+0.5-$A81</f>
        <v>11.551694102679704</v>
      </c>
      <c r="F81" s="33">
        <f t="shared" si="7"/>
        <v>3.2557296098425142E-2</v>
      </c>
      <c r="G81" s="32"/>
      <c r="H81" s="40">
        <f>'HRQOL scores'!I$14</f>
        <v>0.72835232962768004</v>
      </c>
      <c r="I81" s="37">
        <f t="shared" si="8"/>
        <v>70522</v>
      </c>
      <c r="J81" s="37">
        <f t="shared" si="9"/>
        <v>51364.862990003254</v>
      </c>
      <c r="K81" s="40">
        <f>SUM(J81:J$119)/C81</f>
        <v>7.9439286408830556</v>
      </c>
    </row>
    <row r="82" spans="1:11">
      <c r="A82" s="60">
        <v>77</v>
      </c>
      <c r="C82" s="85">
        <v>69355</v>
      </c>
      <c r="D82" s="28">
        <f t="shared" si="6"/>
        <v>2514</v>
      </c>
      <c r="E82" s="31">
        <f>SUMPRODUCT(D82:D$119*$A82:$A$119)/C82+0.5-$A82</f>
        <v>10.923616156398325</v>
      </c>
      <c r="F82" s="33">
        <f t="shared" si="7"/>
        <v>3.6248287794679548E-2</v>
      </c>
      <c r="G82" s="32"/>
      <c r="H82" s="40">
        <f>'HRQOL scores'!I$14</f>
        <v>0.72835232962768004</v>
      </c>
      <c r="I82" s="37">
        <f t="shared" si="8"/>
        <v>68098</v>
      </c>
      <c r="J82" s="37">
        <f t="shared" si="9"/>
        <v>49599.336942985756</v>
      </c>
      <c r="K82" s="40">
        <f>SUM(J82:J$119)/C82</f>
        <v>7.4706573043942353</v>
      </c>
    </row>
    <row r="83" spans="1:11">
      <c r="A83" s="60">
        <v>78</v>
      </c>
      <c r="C83" s="85">
        <v>66841</v>
      </c>
      <c r="D83" s="28">
        <f t="shared" si="6"/>
        <v>2697</v>
      </c>
      <c r="E83" s="31">
        <f>SUMPRODUCT(D83:D$119*$A83:$A$119)/C83+0.5-$A83</f>
        <v>10.315665512589661</v>
      </c>
      <c r="F83" s="33">
        <f t="shared" si="7"/>
        <v>4.0349486093864545E-2</v>
      </c>
      <c r="G83" s="32"/>
      <c r="H83" s="40">
        <f>'HRQOL scores'!I$14</f>
        <v>0.72835232962768004</v>
      </c>
      <c r="I83" s="37">
        <f t="shared" si="8"/>
        <v>65492.5</v>
      </c>
      <c r="J83" s="37">
        <f t="shared" si="9"/>
        <v>47701.614948140836</v>
      </c>
      <c r="K83" s="40">
        <f>SUM(J83:J$119)/C83</f>
        <v>7.009591424474146</v>
      </c>
    </row>
    <row r="84" spans="1:11">
      <c r="A84" s="60">
        <v>79</v>
      </c>
      <c r="C84" s="85">
        <v>64144</v>
      </c>
      <c r="D84" s="28">
        <f t="shared" si="6"/>
        <v>2880</v>
      </c>
      <c r="E84" s="31">
        <f>SUMPRODUCT(D84:D$119*$A84:$A$119)/C84+0.5-$A84</f>
        <v>9.7283751952950439</v>
      </c>
      <c r="F84" s="33">
        <f t="shared" si="7"/>
        <v>4.489897730107259E-2</v>
      </c>
      <c r="G84" s="32"/>
      <c r="H84" s="40">
        <f>'HRQOL scores'!I$14</f>
        <v>0.72835232962768004</v>
      </c>
      <c r="I84" s="37">
        <f t="shared" si="8"/>
        <v>62704</v>
      </c>
      <c r="J84" s="37">
        <f t="shared" si="9"/>
        <v>45670.604476974047</v>
      </c>
      <c r="K84" s="40">
        <f>SUM(J84:J$119)/C84</f>
        <v>6.5606523674098209</v>
      </c>
    </row>
    <row r="85" spans="1:11">
      <c r="A85" s="60">
        <v>80</v>
      </c>
      <c r="C85" s="85">
        <v>61264</v>
      </c>
      <c r="D85" s="28">
        <f t="shared" si="6"/>
        <v>3059</v>
      </c>
      <c r="E85" s="31">
        <f>SUMPRODUCT(D85:D$119*$A85:$A$119)/C85+0.5-$A85</f>
        <v>9.1621980041624056</v>
      </c>
      <c r="F85" s="33">
        <f t="shared" si="7"/>
        <v>4.9931444241316271E-2</v>
      </c>
      <c r="G85" s="32"/>
      <c r="H85" s="40">
        <f>'HRQOL scores'!I$14</f>
        <v>0.72835232962768004</v>
      </c>
      <c r="I85" s="37">
        <f t="shared" si="8"/>
        <v>59734.5</v>
      </c>
      <c r="J85" s="37">
        <f t="shared" si="9"/>
        <v>43507.762234144655</v>
      </c>
      <c r="K85" s="40">
        <f>SUM(J85:J$119)/C85</f>
        <v>6.1235942964573251</v>
      </c>
    </row>
    <row r="86" spans="1:11">
      <c r="A86" s="60">
        <v>81</v>
      </c>
      <c r="C86" s="85">
        <v>58205</v>
      </c>
      <c r="D86" s="28">
        <f t="shared" si="6"/>
        <v>3230</v>
      </c>
      <c r="E86" s="31">
        <f>SUMPRODUCT(D86:D$119*$A86:$A$119)/C86+0.5-$A86</f>
        <v>8.617445211356511</v>
      </c>
      <c r="F86" s="33">
        <f t="shared" si="7"/>
        <v>5.5493514302894939E-2</v>
      </c>
      <c r="G86" s="32"/>
      <c r="H86" s="40">
        <f>'HRQOL scores'!I$14</f>
        <v>0.72835232962768004</v>
      </c>
      <c r="I86" s="37">
        <f t="shared" si="8"/>
        <v>56590</v>
      </c>
      <c r="J86" s="37">
        <f t="shared" si="9"/>
        <v>41217.458333630413</v>
      </c>
      <c r="K86" s="40">
        <f>SUM(J86:J$119)/C86</f>
        <v>5.6979317712226933</v>
      </c>
    </row>
    <row r="87" spans="1:11">
      <c r="A87" s="60">
        <v>82</v>
      </c>
      <c r="C87" s="85">
        <v>54975</v>
      </c>
      <c r="D87" s="28">
        <f t="shared" si="6"/>
        <v>3388</v>
      </c>
      <c r="E87" s="31">
        <f>SUMPRODUCT(D87:D$119*$A87:$A$119)/C87+0.5-$A87</f>
        <v>8.0943774174989613</v>
      </c>
      <c r="F87" s="33">
        <f t="shared" si="7"/>
        <v>6.1628012733060483E-2</v>
      </c>
      <c r="G87" s="32"/>
      <c r="H87" s="40">
        <f>'HRQOL scores'!I$14</f>
        <v>0.72835232962768004</v>
      </c>
      <c r="I87" s="37">
        <f t="shared" si="8"/>
        <v>53281</v>
      </c>
      <c r="J87" s="37">
        <f t="shared" si="9"/>
        <v>38807.340474892422</v>
      </c>
      <c r="K87" s="40">
        <f>SUM(J87:J$119)/C87</f>
        <v>5.2829588069192628</v>
      </c>
    </row>
    <row r="88" spans="1:11">
      <c r="A88" s="60">
        <v>83</v>
      </c>
      <c r="C88" s="85">
        <v>51587</v>
      </c>
      <c r="D88" s="28">
        <f t="shared" si="6"/>
        <v>3528</v>
      </c>
      <c r="E88" s="31">
        <f>SUMPRODUCT(D88:D$119*$A88:$A$119)/C88+0.5-$A88</f>
        <v>7.5931416544285497</v>
      </c>
      <c r="F88" s="33">
        <f t="shared" si="7"/>
        <v>6.838932289142613E-2</v>
      </c>
      <c r="G88" s="32"/>
      <c r="H88" s="40">
        <f>'HRQOL scores'!I$14</f>
        <v>0.72835232962768004</v>
      </c>
      <c r="I88" s="37">
        <f t="shared" si="8"/>
        <v>49823</v>
      </c>
      <c r="J88" s="37">
        <f t="shared" si="9"/>
        <v>36288.698119039902</v>
      </c>
      <c r="K88" s="40">
        <f>SUM(J88:J$119)/C88</f>
        <v>4.8776497942406776</v>
      </c>
    </row>
    <row r="89" spans="1:11">
      <c r="A89" s="60">
        <v>84</v>
      </c>
      <c r="C89" s="85">
        <v>48059</v>
      </c>
      <c r="D89" s="28">
        <f t="shared" si="6"/>
        <v>3646</v>
      </c>
      <c r="E89" s="31">
        <f>SUMPRODUCT(D89:D$119*$A89:$A$119)/C89+0.5-$A89</f>
        <v>7.1138475317215466</v>
      </c>
      <c r="F89" s="33">
        <f t="shared" si="7"/>
        <v>7.5865082502757031E-2</v>
      </c>
      <c r="G89" s="32"/>
      <c r="H89" s="40">
        <f>'HRQOL scores'!I$14</f>
        <v>0.72835232962768004</v>
      </c>
      <c r="I89" s="37">
        <f t="shared" si="8"/>
        <v>46236</v>
      </c>
      <c r="J89" s="37">
        <f t="shared" si="9"/>
        <v>33676.098312665417</v>
      </c>
      <c r="K89" s="40">
        <f>SUM(J89:J$119)/C89</f>
        <v>4.4806305128374282</v>
      </c>
    </row>
    <row r="90" spans="1:11">
      <c r="A90" s="60">
        <v>85</v>
      </c>
      <c r="C90" s="85">
        <v>44413</v>
      </c>
      <c r="D90" s="28">
        <f t="shared" si="6"/>
        <v>3733</v>
      </c>
      <c r="E90" s="31">
        <f>SUMPRODUCT(D90:D$119*$A90:$A$119)/C90+0.5-$A90</f>
        <v>6.6567986519038413</v>
      </c>
      <c r="F90" s="33">
        <f t="shared" si="7"/>
        <v>8.4051966766487296E-2</v>
      </c>
      <c r="G90" s="32"/>
      <c r="H90" s="40">
        <f>'HRQOL scores'!I$15</f>
        <v>0.61444108748383996</v>
      </c>
      <c r="I90" s="37">
        <f t="shared" si="8"/>
        <v>42546.5</v>
      </c>
      <c r="J90" s="37">
        <f t="shared" si="9"/>
        <v>26142.317728631198</v>
      </c>
      <c r="K90" s="40">
        <f>IF(C90=0,0,SUM(J90:J$119)/C90)</f>
        <v>4.0902106028367493</v>
      </c>
    </row>
    <row r="91" spans="1:11">
      <c r="A91" s="60">
        <v>86</v>
      </c>
      <c r="C91" s="85">
        <v>40680</v>
      </c>
      <c r="D91" s="28">
        <f t="shared" si="6"/>
        <v>3785</v>
      </c>
      <c r="E91" s="31">
        <f>SUMPRODUCT(D91:D$119*$A91:$A$119)/C91+0.5-$A91</f>
        <v>6.2217772499263759</v>
      </c>
      <c r="F91" s="33">
        <f t="shared" si="7"/>
        <v>9.3043264503441497E-2</v>
      </c>
      <c r="G91" s="32"/>
      <c r="H91" s="40">
        <f>'HRQOL scores'!I$15</f>
        <v>0.61444108748383996</v>
      </c>
      <c r="I91" s="37">
        <f t="shared" si="8"/>
        <v>38787.5</v>
      </c>
      <c r="J91" s="37">
        <f t="shared" si="9"/>
        <v>23832.633680779443</v>
      </c>
      <c r="K91" s="40">
        <f>IF(C91=0,0,SUM(J91:J$119)/C91)</f>
        <v>3.8229155795269745</v>
      </c>
    </row>
    <row r="92" spans="1:11">
      <c r="A92" s="60">
        <v>87</v>
      </c>
      <c r="C92" s="85">
        <v>36895</v>
      </c>
      <c r="D92" s="28">
        <f t="shared" si="6"/>
        <v>3796</v>
      </c>
      <c r="E92" s="31">
        <f>SUMPRODUCT(D92:D$119*$A92:$A$119)/C92+0.5-$A92</f>
        <v>5.8087653754439685</v>
      </c>
      <c r="F92" s="33">
        <f t="shared" si="7"/>
        <v>0.1028865699959344</v>
      </c>
      <c r="G92" s="32"/>
      <c r="H92" s="40">
        <f>'HRQOL scores'!I$15</f>
        <v>0.61444108748383996</v>
      </c>
      <c r="I92" s="37">
        <f t="shared" si="8"/>
        <v>34997</v>
      </c>
      <c r="J92" s="37">
        <f t="shared" si="9"/>
        <v>21503.594738671949</v>
      </c>
      <c r="K92" s="40">
        <f>IF(C92=0,0,SUM(J92:J$119)/C92)</f>
        <v>3.5691441142262614</v>
      </c>
    </row>
    <row r="93" spans="1:11">
      <c r="A93" s="60">
        <v>88</v>
      </c>
      <c r="C93" s="85">
        <v>33099</v>
      </c>
      <c r="D93" s="28">
        <f t="shared" si="6"/>
        <v>3761</v>
      </c>
      <c r="E93" s="31">
        <f>SUMPRODUCT(D93:D$119*$A93:$A$119)/C93+0.5-$A93</f>
        <v>5.4176077382097674</v>
      </c>
      <c r="F93" s="33">
        <f t="shared" si="7"/>
        <v>0.11362881053808273</v>
      </c>
      <c r="G93" s="32"/>
      <c r="H93" s="40">
        <f>'HRQOL scores'!I$15</f>
        <v>0.61444108748383996</v>
      </c>
      <c r="I93" s="37">
        <f t="shared" si="8"/>
        <v>31218.5</v>
      </c>
      <c r="J93" s="37">
        <f t="shared" si="9"/>
        <v>19181.929089614259</v>
      </c>
      <c r="K93" s="40">
        <f>IF(C93=0,0,SUM(J93:J$119)/C93)</f>
        <v>3.3288007902264716</v>
      </c>
    </row>
    <row r="94" spans="1:11">
      <c r="A94" s="60">
        <v>89</v>
      </c>
      <c r="C94" s="85">
        <v>29338</v>
      </c>
      <c r="D94" s="28">
        <f t="shared" si="6"/>
        <v>3678</v>
      </c>
      <c r="E94" s="31">
        <f>SUMPRODUCT(D94:D$119*$A94:$A$119)/C94+0.5-$A94</f>
        <v>5.0480229915810639</v>
      </c>
      <c r="F94" s="33">
        <f t="shared" si="7"/>
        <v>0.12536641897879883</v>
      </c>
      <c r="G94" s="32"/>
      <c r="H94" s="40">
        <f>'HRQOL scores'!I$15</f>
        <v>0.61444108748383996</v>
      </c>
      <c r="I94" s="37">
        <f t="shared" si="8"/>
        <v>27499</v>
      </c>
      <c r="J94" s="37">
        <f t="shared" si="9"/>
        <v>16896.515464718115</v>
      </c>
      <c r="K94" s="40">
        <f>IF(C94=0,0,SUM(J94:J$119)/C94)</f>
        <v>3.1017127365904877</v>
      </c>
    </row>
    <row r="95" spans="1:11">
      <c r="A95" s="60">
        <v>90</v>
      </c>
      <c r="B95" s="66" t="s">
        <v>31</v>
      </c>
      <c r="C95" s="85">
        <v>25660</v>
      </c>
      <c r="D95" s="28">
        <f t="shared" si="6"/>
        <v>3544</v>
      </c>
      <c r="E95" s="31">
        <f>SUMPRODUCT(D95:D$119*$A95:$A$119)/C95+0.5-$A95</f>
        <v>4.6999181031568611</v>
      </c>
      <c r="F95" s="33">
        <f t="shared" si="7"/>
        <v>0.13811379579111457</v>
      </c>
      <c r="G95" s="32"/>
      <c r="H95" s="40">
        <f>'HRQOL scores'!I$15</f>
        <v>0.61444108748383996</v>
      </c>
      <c r="I95" s="37">
        <f t="shared" si="8"/>
        <v>23888</v>
      </c>
      <c r="J95" s="37">
        <f t="shared" si="9"/>
        <v>14677.768697813968</v>
      </c>
      <c r="K95" s="40">
        <f>IF(C95=0,0,SUM(J95:J$119)/C95)</f>
        <v>2.8878227903886837</v>
      </c>
    </row>
    <row r="96" spans="1:11">
      <c r="A96" s="60">
        <v>91</v>
      </c>
      <c r="B96" s="66" t="s">
        <v>32</v>
      </c>
      <c r="C96" s="85">
        <v>22116</v>
      </c>
      <c r="D96" s="28">
        <f t="shared" si="6"/>
        <v>3360</v>
      </c>
      <c r="E96" s="31">
        <f>SUMPRODUCT(D96:D$119*$A96:$A$119)/C96+0.5-$A96</f>
        <v>4.3729380777267437</v>
      </c>
      <c r="F96" s="33">
        <f t="shared" si="7"/>
        <v>0.1519262072707542</v>
      </c>
      <c r="G96" s="32"/>
      <c r="H96" s="40">
        <f>'HRQOL scores'!I$15</f>
        <v>0.61444108748383996</v>
      </c>
      <c r="I96" s="37">
        <f t="shared" si="8"/>
        <v>20436</v>
      </c>
      <c r="J96" s="37">
        <f t="shared" si="9"/>
        <v>12556.718063819753</v>
      </c>
      <c r="K96" s="40">
        <f>IF(C96=0,0,SUM(J96:J$119)/C96)</f>
        <v>2.6869128279779195</v>
      </c>
    </row>
    <row r="97" spans="1:11">
      <c r="A97" s="60">
        <v>92</v>
      </c>
      <c r="B97" s="66" t="s">
        <v>19</v>
      </c>
      <c r="C97" s="85">
        <v>18756</v>
      </c>
      <c r="D97" s="28">
        <f t="shared" si="6"/>
        <v>3129</v>
      </c>
      <c r="E97" s="31">
        <f>SUMPRODUCT(D97:D$119*$A97:$A$119)/C97+0.5-$A97</f>
        <v>4.0667465625402457</v>
      </c>
      <c r="F97" s="33">
        <f t="shared" si="7"/>
        <v>0.16682661548304542</v>
      </c>
      <c r="G97" s="32"/>
      <c r="H97" s="40">
        <f>'HRQOL scores'!I$15</f>
        <v>0.61444108748383996</v>
      </c>
      <c r="I97" s="37">
        <f t="shared" si="8"/>
        <v>17191.5</v>
      </c>
      <c r="J97" s="37">
        <f t="shared" si="9"/>
        <v>10563.163955478434</v>
      </c>
      <c r="K97" s="40">
        <f>IF(C97=0,0,SUM(J97:J$119)/C97)</f>
        <v>2.4987761804083979</v>
      </c>
    </row>
    <row r="98" spans="1:11">
      <c r="A98" s="60">
        <v>93</v>
      </c>
      <c r="B98" s="72" t="s">
        <v>33</v>
      </c>
      <c r="C98" s="85">
        <v>15627</v>
      </c>
      <c r="D98" s="28">
        <f t="shared" si="6"/>
        <v>2859</v>
      </c>
      <c r="E98" s="31">
        <f>SUMPRODUCT(D98:D$119*$A98:$A$119)/C98+0.5-$A98</f>
        <v>3.7809175482821189</v>
      </c>
      <c r="F98" s="33">
        <f t="shared" si="7"/>
        <v>0.18295258206949511</v>
      </c>
      <c r="G98" s="32"/>
      <c r="H98" s="40">
        <f>'HRQOL scores'!I$15</f>
        <v>0.61444108748383996</v>
      </c>
      <c r="I98" s="37">
        <f t="shared" si="8"/>
        <v>14197.5</v>
      </c>
      <c r="J98" s="37">
        <f t="shared" si="9"/>
        <v>8723.5273395518179</v>
      </c>
      <c r="K98" s="40">
        <f>IF(C98=0,0,SUM(J98:J$119)/C98)</f>
        <v>2.3231510900532077</v>
      </c>
    </row>
    <row r="99" spans="1:11">
      <c r="A99" s="60">
        <v>94</v>
      </c>
      <c r="B99" s="72" t="s">
        <v>34</v>
      </c>
      <c r="C99" s="85">
        <v>12768</v>
      </c>
      <c r="D99" s="28">
        <f t="shared" si="6"/>
        <v>2556</v>
      </c>
      <c r="E99" s="31">
        <f>SUMPRODUCT(D99:D$119*$A99:$A$119)/C99+0.5-$A99</f>
        <v>3.5155778921526064</v>
      </c>
      <c r="F99" s="33">
        <f t="shared" si="7"/>
        <v>0.20018796992481203</v>
      </c>
      <c r="G99" s="32"/>
      <c r="H99" s="40">
        <f>'HRQOL scores'!I$15</f>
        <v>0.61444108748383996</v>
      </c>
      <c r="I99" s="37">
        <f t="shared" si="8"/>
        <v>11490</v>
      </c>
      <c r="J99" s="37">
        <f t="shared" si="9"/>
        <v>7059.9280951893215</v>
      </c>
      <c r="K99" s="40">
        <f>IF(C99=0,0,SUM(J99:J$119)/C99)</f>
        <v>2.1601155031884147</v>
      </c>
    </row>
    <row r="100" spans="1:11">
      <c r="A100" s="60">
        <v>95</v>
      </c>
      <c r="B100" s="72" t="s">
        <v>2</v>
      </c>
      <c r="C100" s="85">
        <v>10212</v>
      </c>
      <c r="D100" s="28">
        <f t="shared" si="6"/>
        <v>2232</v>
      </c>
      <c r="E100" s="31">
        <f>SUMPRODUCT(D100:D$119*$A100:$A$119)/C100+0.5-$A100</f>
        <v>3.2703582576385486</v>
      </c>
      <c r="F100" s="33">
        <f t="shared" si="7"/>
        <v>0.21856639247943596</v>
      </c>
      <c r="G100" s="32"/>
      <c r="H100" s="40">
        <f>'HRQOL scores'!I$15</f>
        <v>0.61444108748383996</v>
      </c>
      <c r="I100" s="37">
        <f t="shared" si="8"/>
        <v>9096</v>
      </c>
      <c r="J100" s="37">
        <f t="shared" si="9"/>
        <v>5588.9561317530079</v>
      </c>
      <c r="K100" s="40">
        <f>IF(C100=0,0,SUM(J100:J$119)/C100)</f>
        <v>2.0094424842851897</v>
      </c>
    </row>
    <row r="101" spans="1:11">
      <c r="A101" s="60">
        <v>96</v>
      </c>
      <c r="B101" s="72" t="s">
        <v>48</v>
      </c>
      <c r="C101" s="85">
        <v>7980</v>
      </c>
      <c r="D101" s="28">
        <f t="shared" si="6"/>
        <v>1902</v>
      </c>
      <c r="E101" s="31">
        <f>SUMPRODUCT(D101:D$119*$A101:$A$119)/C101+0.5-$A101</f>
        <v>3.0452253793239237</v>
      </c>
      <c r="F101" s="33">
        <f t="shared" si="7"/>
        <v>0.23834586466165414</v>
      </c>
      <c r="G101" s="32"/>
      <c r="H101" s="40">
        <f>'HRQOL scores'!I$15</f>
        <v>0.61444108748383996</v>
      </c>
      <c r="I101" s="37">
        <f t="shared" ref="I101:I119" si="10">(D101*0.5+C102)</f>
        <v>7029</v>
      </c>
      <c r="J101" s="37">
        <f t="shared" ref="J101:J119" si="11">I101*H101</f>
        <v>4318.9064039239111</v>
      </c>
      <c r="K101" s="40">
        <f>IF(C101=0,0,SUM(J101:J$119)/C101)</f>
        <v>1.8711115937051805</v>
      </c>
    </row>
    <row r="102" spans="1:11">
      <c r="A102" s="60">
        <v>97</v>
      </c>
      <c r="C102" s="85">
        <v>6078</v>
      </c>
      <c r="D102" s="28">
        <f t="shared" si="6"/>
        <v>1575</v>
      </c>
      <c r="E102" s="31">
        <f>SUMPRODUCT(D102:D$119*$A102:$A$119)/C102+0.5-$A102</f>
        <v>2.8417075562693128</v>
      </c>
      <c r="F102" s="33">
        <f t="shared" si="7"/>
        <v>0.25913129318854888</v>
      </c>
      <c r="G102" s="32"/>
      <c r="H102" s="40">
        <f>'HRQOL scores'!I$15</f>
        <v>0.61444108748383996</v>
      </c>
      <c r="I102" s="37">
        <f t="shared" si="10"/>
        <v>5290.5</v>
      </c>
      <c r="J102" s="37">
        <f t="shared" si="11"/>
        <v>3250.7005733332553</v>
      </c>
      <c r="K102" s="40">
        <f>IF(C102=0,0,SUM(J102:J$119)/C102)</f>
        <v>1.7460618811851645</v>
      </c>
    </row>
    <row r="103" spans="1:11">
      <c r="A103" s="60">
        <v>98</v>
      </c>
      <c r="B103" s="9"/>
      <c r="C103" s="85">
        <v>4503</v>
      </c>
      <c r="D103" s="28">
        <f t="shared" si="6"/>
        <v>1265</v>
      </c>
      <c r="E103" s="31">
        <f>SUMPRODUCT(D103:D$119*$A103:$A$119)/C103+0.5-$A103</f>
        <v>2.6607591665567298</v>
      </c>
      <c r="F103" s="33">
        <f t="shared" si="7"/>
        <v>0.2809238285587386</v>
      </c>
      <c r="G103" s="32"/>
      <c r="H103" s="40">
        <f>'HRQOL scores'!I$15</f>
        <v>0.61444108748383996</v>
      </c>
      <c r="I103" s="37">
        <f t="shared" si="10"/>
        <v>3870.5</v>
      </c>
      <c r="J103" s="37">
        <f t="shared" si="11"/>
        <v>2378.1942291062028</v>
      </c>
      <c r="K103" s="40">
        <f>IF(C103=0,0,SUM(J103:J$119)/C103)</f>
        <v>1.6348797558317067</v>
      </c>
    </row>
    <row r="104" spans="1:11">
      <c r="A104" s="60">
        <v>99</v>
      </c>
      <c r="B104" s="28">
        <v>3055</v>
      </c>
      <c r="C104" s="85">
        <v>3238</v>
      </c>
      <c r="D104" s="28">
        <f t="shared" si="6"/>
        <v>965.57054009819967</v>
      </c>
      <c r="E104" s="31">
        <f>SUMPRODUCT(D104:D$119*$A104:$A$119)/C104+0.5-$A104</f>
        <v>2.5049099836333966</v>
      </c>
      <c r="F104" s="33">
        <f t="shared" si="7"/>
        <v>0.29819967266775776</v>
      </c>
      <c r="G104" s="32"/>
      <c r="H104" s="40">
        <f>'HRQOL scores'!I$15</f>
        <v>0.61444108748383996</v>
      </c>
      <c r="I104" s="37">
        <f t="shared" si="10"/>
        <v>2755.2147299509002</v>
      </c>
      <c r="J104" s="37">
        <f t="shared" si="11"/>
        <v>1692.9171349225255</v>
      </c>
      <c r="K104" s="40">
        <f>IF(C104=0,0,SUM(J104:J$119)/C104)</f>
        <v>1.5391196143928267</v>
      </c>
    </row>
    <row r="105" spans="1:11">
      <c r="A105" s="60">
        <v>100</v>
      </c>
      <c r="B105" s="28">
        <v>2144</v>
      </c>
      <c r="C105" s="82">
        <f t="shared" ref="C105:C119" si="12">C104*IF(B105=0,0,(B105/B104))</f>
        <v>2272.4294599018003</v>
      </c>
      <c r="D105" s="28">
        <f t="shared" si="6"/>
        <v>718.61342062193125</v>
      </c>
      <c r="E105" s="31">
        <f>SUMPRODUCT(D105:D$119*$A105:$A$119)/C105+0.5-$A105</f>
        <v>2.3568097014925371</v>
      </c>
      <c r="F105" s="33">
        <f t="shared" si="7"/>
        <v>0.3162313432835821</v>
      </c>
      <c r="G105" s="32"/>
      <c r="H105" s="40">
        <f>'HRQOL scores'!I$15</f>
        <v>0.61444108748383996</v>
      </c>
      <c r="I105" s="37">
        <f t="shared" si="10"/>
        <v>1913.1227495908347</v>
      </c>
      <c r="J105" s="37">
        <f t="shared" si="11"/>
        <v>1175.5012227486666</v>
      </c>
      <c r="K105" s="40">
        <f>IF(C105=0,0,SUM(J105:J$119)/C105)</f>
        <v>1.4481207159775384</v>
      </c>
    </row>
    <row r="106" spans="1:11">
      <c r="A106" s="60">
        <v>101</v>
      </c>
      <c r="B106" s="28">
        <v>1466</v>
      </c>
      <c r="C106" s="82">
        <f t="shared" si="12"/>
        <v>1553.8160392798691</v>
      </c>
      <c r="D106" s="28">
        <f t="shared" si="6"/>
        <v>520.41178396072019</v>
      </c>
      <c r="E106" s="31">
        <f>SUMPRODUCT(D106:D$119*$A106:$A$119)/C106+0.5-$A106</f>
        <v>2.2155525238745071</v>
      </c>
      <c r="F106" s="33">
        <f t="shared" si="7"/>
        <v>0.33492496589358806</v>
      </c>
      <c r="G106" s="32"/>
      <c r="H106" s="40">
        <f>'HRQOL scores'!I$15</f>
        <v>0.61444108748383996</v>
      </c>
      <c r="I106" s="37">
        <f t="shared" si="10"/>
        <v>1293.610147299509</v>
      </c>
      <c r="J106" s="37">
        <f t="shared" si="11"/>
        <v>794.84722568684072</v>
      </c>
      <c r="K106" s="40">
        <f>IF(C106=0,0,SUM(J106:J$119)/C106)</f>
        <v>1.3613265021470067</v>
      </c>
    </row>
    <row r="107" spans="1:11">
      <c r="A107" s="60">
        <v>102</v>
      </c>
      <c r="B107" s="28">
        <v>975</v>
      </c>
      <c r="C107" s="82">
        <f t="shared" si="12"/>
        <v>1033.4042553191489</v>
      </c>
      <c r="D107" s="28">
        <f t="shared" si="6"/>
        <v>367.78592471358434</v>
      </c>
      <c r="E107" s="31">
        <f>SUMPRODUCT(D107:D$119*$A107:$A$119)/C107+0.5-$A107</f>
        <v>2.0794871794871739</v>
      </c>
      <c r="F107" s="33">
        <f t="shared" si="7"/>
        <v>0.35589743589743594</v>
      </c>
      <c r="G107" s="32"/>
      <c r="H107" s="40">
        <f>'HRQOL scores'!I$15</f>
        <v>0.61444108748383996</v>
      </c>
      <c r="I107" s="37">
        <f t="shared" si="10"/>
        <v>849.51129296235672</v>
      </c>
      <c r="J107" s="37">
        <f t="shared" si="11"/>
        <v>521.97464267759347</v>
      </c>
      <c r="K107" s="40">
        <f>IF(C107=0,0,SUM(J107:J$119)/C107)</f>
        <v>1.2777223639728055</v>
      </c>
    </row>
    <row r="108" spans="1:11">
      <c r="A108" s="60">
        <v>103</v>
      </c>
      <c r="B108" s="28">
        <v>628</v>
      </c>
      <c r="C108" s="82">
        <f t="shared" si="12"/>
        <v>665.61833060556455</v>
      </c>
      <c r="D108" s="28">
        <f t="shared" si="6"/>
        <v>250.13682487725038</v>
      </c>
      <c r="E108" s="31">
        <f>SUMPRODUCT(D108:D$119*$A108:$A$119)/C108+0.5-$A108</f>
        <v>1.9522292993630401</v>
      </c>
      <c r="F108" s="33">
        <f t="shared" si="7"/>
        <v>0.37579617834394907</v>
      </c>
      <c r="G108" s="32"/>
      <c r="H108" s="40">
        <f>'HRQOL scores'!I$15</f>
        <v>0.61444108748383996</v>
      </c>
      <c r="I108" s="37">
        <f t="shared" si="10"/>
        <v>540.54991816693939</v>
      </c>
      <c r="J108" s="37">
        <f t="shared" si="11"/>
        <v>332.13607955779491</v>
      </c>
      <c r="K108" s="40">
        <f>IF(C108=0,0,SUM(J108:J$119)/C108)</f>
        <v>1.1995298937184522</v>
      </c>
    </row>
    <row r="109" spans="1:11">
      <c r="A109" s="60">
        <v>104</v>
      </c>
      <c r="B109" s="28">
        <v>392</v>
      </c>
      <c r="C109" s="82">
        <f t="shared" si="12"/>
        <v>415.48150572831418</v>
      </c>
      <c r="D109" s="28">
        <f t="shared" si="6"/>
        <v>166.40458265139114</v>
      </c>
      <c r="E109" s="31">
        <f>SUMPRODUCT(D109:D$119*$A109:$A$119)/C109+0.5-$A109</f>
        <v>1.8265306122448806</v>
      </c>
      <c r="F109" s="33">
        <f t="shared" si="7"/>
        <v>0.40051020408163268</v>
      </c>
      <c r="G109" s="32"/>
      <c r="H109" s="40">
        <f>'HRQOL scores'!I$15</f>
        <v>0.61444108748383996</v>
      </c>
      <c r="I109" s="37">
        <f t="shared" si="10"/>
        <v>332.27921440261861</v>
      </c>
      <c r="J109" s="37">
        <f t="shared" si="11"/>
        <v>204.166001845821</v>
      </c>
      <c r="K109" s="40">
        <f>IF(C109=0,0,SUM(J109:J$119)/C109)</f>
        <v>1.1222954557102791</v>
      </c>
    </row>
    <row r="110" spans="1:11">
      <c r="A110" s="60">
        <v>105</v>
      </c>
      <c r="B110" s="28">
        <v>235</v>
      </c>
      <c r="C110" s="82">
        <f t="shared" si="12"/>
        <v>249.07692307692304</v>
      </c>
      <c r="D110" s="28">
        <f t="shared" si="6"/>
        <v>104.9302782324059</v>
      </c>
      <c r="E110" s="31">
        <f>SUMPRODUCT(D110:D$119*$A110:$A$119)/C110+0.5-$A110</f>
        <v>1.7127659574467913</v>
      </c>
      <c r="F110" s="33">
        <f t="shared" si="7"/>
        <v>0.42127659574468096</v>
      </c>
      <c r="G110" s="32"/>
      <c r="H110" s="40">
        <f>'HRQOL scores'!I$15</f>
        <v>0.61444108748383996</v>
      </c>
      <c r="I110" s="37">
        <f t="shared" si="10"/>
        <v>196.61178396072009</v>
      </c>
      <c r="J110" s="37">
        <f t="shared" si="11"/>
        <v>120.80635834896266</v>
      </c>
      <c r="K110" s="40">
        <f>IF(C110=0,0,SUM(J110:J$119)/C110)</f>
        <v>1.0523937774989176</v>
      </c>
    </row>
    <row r="111" spans="1:11">
      <c r="A111" s="60">
        <v>106</v>
      </c>
      <c r="B111" s="28">
        <v>136</v>
      </c>
      <c r="C111" s="82">
        <f t="shared" si="12"/>
        <v>144.14664484451714</v>
      </c>
      <c r="D111" s="28">
        <f t="shared" si="6"/>
        <v>64.654009819967243</v>
      </c>
      <c r="E111" s="31">
        <f>SUMPRODUCT(D111:D$119*$A111:$A$119)/C111+0.5-$A111</f>
        <v>1.5955882352941302</v>
      </c>
      <c r="F111" s="33">
        <f t="shared" si="7"/>
        <v>0.44852941176470584</v>
      </c>
      <c r="G111" s="32"/>
      <c r="H111" s="40">
        <f>'HRQOL scores'!I$15</f>
        <v>0.61444108748383996</v>
      </c>
      <c r="I111" s="37">
        <f t="shared" si="10"/>
        <v>111.81963993453351</v>
      </c>
      <c r="J111" s="37">
        <f t="shared" si="11"/>
        <v>68.706581163426193</v>
      </c>
      <c r="K111" s="40">
        <f>IF(C111=0,0,SUM(J111:J$119)/C111)</f>
        <v>0.98039497047053881</v>
      </c>
    </row>
    <row r="112" spans="1:11">
      <c r="A112" s="60">
        <v>107</v>
      </c>
      <c r="B112" s="28">
        <v>75</v>
      </c>
      <c r="C112" s="82">
        <f t="shared" si="12"/>
        <v>79.492635024549898</v>
      </c>
      <c r="D112" s="28">
        <f t="shared" si="6"/>
        <v>38.156464811783948</v>
      </c>
      <c r="E112" s="31">
        <f>SUMPRODUCT(D112:D$119*$A112:$A$119)/C112+0.5-$A112</f>
        <v>1.4866666666666788</v>
      </c>
      <c r="F112" s="33">
        <f t="shared" si="7"/>
        <v>0.48</v>
      </c>
      <c r="G112" s="32"/>
      <c r="H112" s="40">
        <f>'HRQOL scores'!I$15</f>
        <v>0.61444108748383996</v>
      </c>
      <c r="I112" s="37">
        <f t="shared" si="10"/>
        <v>60.414402618657924</v>
      </c>
      <c r="J112" s="37">
        <f t="shared" si="11"/>
        <v>37.121091244694725</v>
      </c>
      <c r="K112" s="40">
        <f>IF(C112=0,0,SUM(J112:J$119)/C112)</f>
        <v>0.91346908339264221</v>
      </c>
    </row>
    <row r="113" spans="1:11">
      <c r="A113" s="60">
        <v>108</v>
      </c>
      <c r="B113" s="28">
        <v>39</v>
      </c>
      <c r="C113" s="82">
        <f t="shared" si="12"/>
        <v>41.33617021276595</v>
      </c>
      <c r="D113" s="28">
        <f t="shared" si="6"/>
        <v>21.198036006546641</v>
      </c>
      <c r="E113" s="31">
        <f>SUMPRODUCT(D113:D$119*$A113:$A$119)/C113+0.5-$A113</f>
        <v>1.3974358974358978</v>
      </c>
      <c r="F113" s="33">
        <f t="shared" si="7"/>
        <v>0.51282051282051277</v>
      </c>
      <c r="G113" s="32"/>
      <c r="H113" s="40">
        <f>'HRQOL scores'!I$15</f>
        <v>0.61444108748383996</v>
      </c>
      <c r="I113" s="37">
        <f t="shared" si="10"/>
        <v>30.737152209492628</v>
      </c>
      <c r="J113" s="37">
        <f t="shared" si="11"/>
        <v>18.886169229756966</v>
      </c>
      <c r="K113" s="40">
        <f>IF(C113=0,0,SUM(J113:J$119)/C113)</f>
        <v>0.85864203250946869</v>
      </c>
    </row>
    <row r="114" spans="1:11">
      <c r="A114" s="60">
        <v>109</v>
      </c>
      <c r="B114" s="28">
        <v>19</v>
      </c>
      <c r="C114" s="82">
        <f t="shared" si="12"/>
        <v>20.138134206219309</v>
      </c>
      <c r="D114" s="28">
        <f t="shared" si="6"/>
        <v>10.59901800327332</v>
      </c>
      <c r="E114" s="31">
        <f>SUMPRODUCT(D114:D$119*$A114:$A$119)/C114+0.5-$A114</f>
        <v>1.342105263157876</v>
      </c>
      <c r="F114" s="33">
        <f t="shared" si="7"/>
        <v>0.52631578947368418</v>
      </c>
      <c r="G114" s="32"/>
      <c r="H114" s="40">
        <f>'HRQOL scores'!I$15</f>
        <v>0.61444108748383996</v>
      </c>
      <c r="I114" s="37">
        <f t="shared" si="10"/>
        <v>14.838625204582648</v>
      </c>
      <c r="J114" s="37">
        <f t="shared" si="11"/>
        <v>9.1174610074688793</v>
      </c>
      <c r="K114" s="40">
        <f>IF(C114=0,0,SUM(J114:J$119)/C114)</f>
        <v>0.82464461741252215</v>
      </c>
    </row>
    <row r="115" spans="1:11">
      <c r="A115" s="60">
        <v>110</v>
      </c>
      <c r="B115" s="28">
        <v>9</v>
      </c>
      <c r="C115" s="82">
        <f t="shared" si="12"/>
        <v>9.5391162029459888</v>
      </c>
      <c r="D115" s="28">
        <f t="shared" si="6"/>
        <v>5.2995090016366611</v>
      </c>
      <c r="E115" s="31">
        <f>SUMPRODUCT(D115:D$119*$A115:$A$119)/C115+0.5-$A115</f>
        <v>1.2777777777777857</v>
      </c>
      <c r="F115" s="33">
        <f t="shared" si="7"/>
        <v>0.55555555555555558</v>
      </c>
      <c r="G115" s="32"/>
      <c r="H115" s="40">
        <f>'HRQOL scores'!I$15</f>
        <v>0.61444108748383996</v>
      </c>
      <c r="I115" s="37">
        <f t="shared" si="10"/>
        <v>6.8893617021276583</v>
      </c>
      <c r="J115" s="37">
        <f t="shared" si="11"/>
        <v>4.2331068963248368</v>
      </c>
      <c r="K115" s="40">
        <f>IF(C115=0,0,SUM(J115:J$119)/C115)</f>
        <v>0.78511916734046205</v>
      </c>
    </row>
    <row r="116" spans="1:11">
      <c r="A116" s="60">
        <v>111</v>
      </c>
      <c r="B116" s="28">
        <v>4</v>
      </c>
      <c r="C116" s="82">
        <f t="shared" si="12"/>
        <v>4.2396072013093278</v>
      </c>
      <c r="D116" s="28">
        <f t="shared" si="6"/>
        <v>2.1198036006546639</v>
      </c>
      <c r="E116" s="31">
        <f>IF($C116=0,0,SUMPRODUCT(D116:D$119*$A116:$A$119)/C116+0.5-$A116)</f>
        <v>1.25</v>
      </c>
      <c r="F116" s="33">
        <f>IF(D116=0,0,D116/C116)</f>
        <v>0.5</v>
      </c>
      <c r="G116" s="32"/>
      <c r="H116" s="40">
        <f>'HRQOL scores'!I$15</f>
        <v>0.61444108748383996</v>
      </c>
      <c r="I116" s="37">
        <f t="shared" si="10"/>
        <v>3.1797054009819958</v>
      </c>
      <c r="J116" s="37">
        <f t="shared" si="11"/>
        <v>1.953741644457617</v>
      </c>
      <c r="K116" s="40">
        <f>IF(C116=0,0,SUM(J116:J$119)/C116)</f>
        <v>0.76805135935479996</v>
      </c>
    </row>
    <row r="117" spans="1:11">
      <c r="A117" s="60">
        <v>112</v>
      </c>
      <c r="B117" s="28">
        <v>2</v>
      </c>
      <c r="C117" s="82">
        <f t="shared" si="12"/>
        <v>2.1198036006546639</v>
      </c>
      <c r="D117" s="28">
        <f t="shared" si="6"/>
        <v>1.0599018003273319</v>
      </c>
      <c r="E117" s="31">
        <f>IF($C117=0,0,SUMPRODUCT(D117:D$119*$A117:$A$119)/C117+0.5-$A117)</f>
        <v>1.0000000000000142</v>
      </c>
      <c r="F117" s="33">
        <f>IF(D117=0,0,D117/C117)</f>
        <v>0.5</v>
      </c>
      <c r="G117" s="32"/>
      <c r="H117" s="40">
        <f>'HRQOL scores'!I$15</f>
        <v>0.61444108748383996</v>
      </c>
      <c r="I117" s="37">
        <f t="shared" si="10"/>
        <v>1.5898527004909979</v>
      </c>
      <c r="J117" s="37">
        <f t="shared" si="11"/>
        <v>0.9768708222288085</v>
      </c>
      <c r="K117" s="40">
        <f>IF(C117=0,0,SUM(J117:J$119)/C117)</f>
        <v>0.61444108748383996</v>
      </c>
    </row>
    <row r="118" spans="1:11">
      <c r="A118" s="60">
        <v>113</v>
      </c>
      <c r="B118" s="28">
        <v>1</v>
      </c>
      <c r="C118" s="82">
        <f t="shared" si="12"/>
        <v>1.0599018003273319</v>
      </c>
      <c r="D118" s="28">
        <f t="shared" si="6"/>
        <v>1.0599018003273319</v>
      </c>
      <c r="E118" s="31">
        <f>IF($C118=0,0,SUMPRODUCT(D118:D$119*$A118:$A$119)/C118+0.5-$A118)</f>
        <v>0.5</v>
      </c>
      <c r="F118" s="33">
        <f>IF(D118=0,0,D118/C118)</f>
        <v>1</v>
      </c>
      <c r="G118" s="32"/>
      <c r="H118" s="40">
        <f>'HRQOL scores'!I$15</f>
        <v>0.61444108748383996</v>
      </c>
      <c r="I118" s="37">
        <f t="shared" si="10"/>
        <v>0.52995090016366597</v>
      </c>
      <c r="J118" s="37">
        <f t="shared" si="11"/>
        <v>0.32562360740960283</v>
      </c>
      <c r="K118" s="40">
        <f>IF(C118=0,0,SUM(J118:J$119)/C118)</f>
        <v>0.30722054374191998</v>
      </c>
    </row>
    <row r="119" spans="1:11">
      <c r="A119" s="60">
        <v>114</v>
      </c>
      <c r="B119" s="28">
        <v>0</v>
      </c>
      <c r="C119" s="82">
        <f t="shared" si="12"/>
        <v>0</v>
      </c>
      <c r="D119" s="28">
        <f t="shared" si="6"/>
        <v>0</v>
      </c>
      <c r="E119" s="31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scores'!I$15</f>
        <v>0.61444108748383996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</row>
    <row r="120" spans="1:11">
      <c r="B120" s="28"/>
    </row>
    <row r="121" spans="1:11">
      <c r="E121" s="31">
        <f xml:space="preserve"> AVERAGE(E5:E119)</f>
        <v>31.097267864885477</v>
      </c>
    </row>
    <row r="123" spans="1:11">
      <c r="B123" s="62"/>
    </row>
    <row r="124" spans="1:11">
      <c r="A124" s="61"/>
      <c r="B124" s="62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24"/>
  <sheetViews>
    <sheetView workbookViewId="0"/>
  </sheetViews>
  <sheetFormatPr defaultColWidth="8.85546875" defaultRowHeight="12.75"/>
  <cols>
    <col min="1" max="1" width="9.140625" style="59" customWidth="1"/>
    <col min="2" max="2" width="6.7109375" style="59" customWidth="1"/>
    <col min="3" max="3" width="9.85546875" style="59" customWidth="1"/>
    <col min="4" max="5" width="9.140625" style="59" customWidth="1"/>
    <col min="6" max="6" width="9.140625" style="8" customWidth="1"/>
    <col min="7" max="7" width="5.85546875" style="59" customWidth="1"/>
    <col min="8" max="8" width="9.140625" style="59" customWidth="1"/>
    <col min="9" max="9" width="8.85546875" style="59"/>
    <col min="10" max="10" width="9.140625" style="59" customWidth="1"/>
    <col min="11" max="11" width="13.7109375" style="67" customWidth="1"/>
    <col min="12" max="56" width="8.42578125" style="59" customWidth="1"/>
    <col min="57" max="58" width="12.140625" style="59" customWidth="1"/>
    <col min="59" max="59" width="9.140625" style="59" customWidth="1"/>
    <col min="60" max="60" width="10" style="59" customWidth="1"/>
    <col min="61" max="61" width="8.42578125" style="59" customWidth="1"/>
    <col min="62" max="63" width="12.140625" style="59" customWidth="1"/>
    <col min="64" max="64" width="9.140625" style="59" customWidth="1"/>
    <col min="65" max="65" width="10" style="59" customWidth="1"/>
    <col min="66" max="66" width="8.42578125" style="59" customWidth="1"/>
    <col min="67" max="68" width="12.140625" style="59" customWidth="1"/>
    <col min="69" max="69" width="9.140625" style="59" customWidth="1"/>
    <col min="70" max="70" width="10" style="59" customWidth="1"/>
    <col min="71" max="71" width="8.42578125" style="59" customWidth="1"/>
    <col min="72" max="73" width="12.140625" style="59" customWidth="1"/>
    <col min="74" max="74" width="9.140625" style="59" customWidth="1"/>
    <col min="75" max="75" width="10" style="59" customWidth="1"/>
    <col min="76" max="76" width="8.42578125" style="59" customWidth="1"/>
    <col min="77" max="78" width="12.140625" style="59" customWidth="1"/>
    <col min="79" max="79" width="9.140625" style="59" customWidth="1"/>
    <col min="80" max="80" width="10" style="59" customWidth="1"/>
    <col min="81" max="81" width="8.42578125" style="59" customWidth="1"/>
    <col min="82" max="83" width="12.140625" style="59" customWidth="1"/>
    <col min="84" max="84" width="9.140625" style="59" customWidth="1"/>
    <col min="85" max="85" width="10" style="59" customWidth="1"/>
    <col min="86" max="86" width="8.42578125" style="59" customWidth="1"/>
    <col min="87" max="88" width="12.140625" style="59" customWidth="1"/>
    <col min="89" max="89" width="9.140625" style="59" customWidth="1"/>
    <col min="90" max="90" width="10" style="59" customWidth="1"/>
    <col min="91" max="91" width="8.42578125" style="59" customWidth="1"/>
    <col min="92" max="93" width="12.140625" style="59" customWidth="1"/>
    <col min="94" max="94" width="9.140625" style="59" customWidth="1"/>
    <col min="95" max="95" width="10" style="59" customWidth="1"/>
    <col min="96" max="96" width="8.42578125" style="59" customWidth="1"/>
    <col min="97" max="98" width="12.140625" style="59" customWidth="1"/>
    <col min="99" max="99" width="9.140625" style="59" customWidth="1"/>
    <col min="100" max="100" width="10" style="59" customWidth="1"/>
    <col min="101" max="101" width="8.42578125" style="59" customWidth="1"/>
    <col min="102" max="103" width="12.140625" style="59" customWidth="1"/>
    <col min="104" max="104" width="9.140625" style="59" customWidth="1"/>
    <col min="105" max="105" width="10" style="59" customWidth="1"/>
    <col min="106" max="106" width="8.42578125" style="59" customWidth="1"/>
    <col min="107" max="108" width="12.140625" style="59" customWidth="1"/>
    <col min="109" max="109" width="9.140625" style="59" customWidth="1"/>
    <col min="110" max="110" width="10" style="59" customWidth="1"/>
    <col min="111" max="111" width="8.42578125" style="59" customWidth="1"/>
    <col min="112" max="113" width="12.140625" style="59" customWidth="1"/>
    <col min="114" max="114" width="9.140625" style="59" customWidth="1"/>
    <col min="115" max="115" width="10" style="59" customWidth="1"/>
    <col min="116" max="120" width="8.42578125" style="59" customWidth="1"/>
    <col min="121" max="121" width="12.140625" style="59" customWidth="1"/>
    <col min="122" max="122" width="3.140625" style="59" customWidth="1"/>
    <col min="123" max="123" width="9.140625" style="59" customWidth="1"/>
    <col min="124" max="124" width="7.7109375" style="59" customWidth="1"/>
    <col min="125" max="125" width="10.7109375" style="59" customWidth="1"/>
    <col min="126" max="128" width="9.140625" style="59" customWidth="1"/>
    <col min="129" max="129" width="8.85546875" style="59"/>
    <col min="130" max="130" width="12.140625" style="59" customWidth="1"/>
    <col min="131" max="131" width="2.7109375" style="59" customWidth="1"/>
    <col min="132" max="132" width="9.140625" style="59" customWidth="1"/>
    <col min="133" max="133" width="6.7109375" style="59" customWidth="1"/>
    <col min="134" max="134" width="11.140625" style="59" customWidth="1"/>
    <col min="135" max="137" width="9.140625" style="59" customWidth="1"/>
    <col min="138" max="138" width="10" style="59" customWidth="1"/>
    <col min="139" max="139" width="12.140625" style="59" customWidth="1"/>
    <col min="140" max="140" width="8.85546875" style="59"/>
    <col min="141" max="141" width="9.140625" style="59" customWidth="1"/>
    <col min="142" max="142" width="6.7109375" style="59" customWidth="1"/>
    <col min="143" max="143" width="10.42578125" style="59" customWidth="1"/>
    <col min="144" max="146" width="9.140625" style="59" customWidth="1"/>
    <col min="147" max="147" width="8.85546875" style="59"/>
    <col min="148" max="148" width="12.140625" style="59" customWidth="1"/>
    <col min="149" max="149" width="2.7109375" style="59" customWidth="1"/>
    <col min="150" max="150" width="9.140625" style="59" customWidth="1"/>
    <col min="151" max="151" width="6.7109375" style="59" customWidth="1"/>
    <col min="152" max="152" width="10.42578125" style="59" customWidth="1"/>
    <col min="153" max="155" width="9.140625" style="59" customWidth="1"/>
    <col min="156" max="156" width="10" style="59" customWidth="1"/>
    <col min="157" max="157" width="12.140625" style="59" customWidth="1"/>
    <col min="158" max="158" width="8.85546875" style="59"/>
    <col min="159" max="159" width="9.140625" style="59" customWidth="1"/>
    <col min="160" max="160" width="6.7109375" style="59" customWidth="1"/>
    <col min="161" max="161" width="10.85546875" style="59" customWidth="1"/>
    <col min="162" max="164" width="9.140625" style="59" customWidth="1"/>
    <col min="165" max="165" width="8.85546875" style="59"/>
    <col min="166" max="166" width="12.140625" style="59" customWidth="1"/>
    <col min="167" max="167" width="2.7109375" style="59" customWidth="1"/>
    <col min="168" max="168" width="9.140625" style="59" customWidth="1"/>
    <col min="169" max="169" width="6.7109375" style="59" customWidth="1"/>
    <col min="170" max="170" width="11.42578125" style="59" customWidth="1"/>
    <col min="171" max="173" width="9.140625" style="59" customWidth="1"/>
    <col min="174" max="174" width="10" style="59" customWidth="1"/>
    <col min="175" max="175" width="12.140625" style="59" customWidth="1"/>
    <col min="176" max="16384" width="8.85546875" style="59"/>
  </cols>
  <sheetData>
    <row r="1" spans="1:11">
      <c r="A1" t="s">
        <v>54</v>
      </c>
      <c r="C1" s="62"/>
      <c r="D1" s="9"/>
    </row>
    <row r="2" spans="1:11" s="66" customFormat="1">
      <c r="C2" s="62"/>
      <c r="D2" s="9"/>
      <c r="F2" s="8"/>
      <c r="K2" s="67"/>
    </row>
    <row r="3" spans="1:11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59" t="s">
        <v>16</v>
      </c>
      <c r="J3" s="34"/>
      <c r="K3" s="67" t="s">
        <v>28</v>
      </c>
    </row>
    <row r="4" spans="1:11">
      <c r="A4" s="60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</row>
    <row r="5" spans="1:11">
      <c r="A5" s="60">
        <v>0</v>
      </c>
      <c r="C5" s="85">
        <v>100000</v>
      </c>
      <c r="D5" s="28">
        <f t="shared" ref="D5:D68" si="0">C5-C6</f>
        <v>511</v>
      </c>
      <c r="E5" s="31">
        <f>SUMPRODUCT(D5:D$119*$A5:$A$119)/C5+0.5-$A5</f>
        <v>80.35637297864892</v>
      </c>
      <c r="F5" s="33">
        <f t="shared" ref="F5:F68" si="1">D5/C5</f>
        <v>5.11E-3</v>
      </c>
      <c r="G5" s="50"/>
      <c r="H5" s="40">
        <f>'HRQOL scores'!J$6</f>
        <v>0.91711607848632748</v>
      </c>
      <c r="I5" s="37">
        <f t="shared" ref="I5:I36" si="2">(D5*0.5+C6)</f>
        <v>99744.5</v>
      </c>
      <c r="J5" s="37">
        <f t="shared" ref="J5:J36" si="3">I5*H5</f>
        <v>91477.284690579487</v>
      </c>
      <c r="K5" s="40">
        <f>SUM(J5:J$119)/C5</f>
        <v>66.259420011524327</v>
      </c>
    </row>
    <row r="6" spans="1:11">
      <c r="A6" s="60">
        <v>1</v>
      </c>
      <c r="C6" s="85">
        <v>99489</v>
      </c>
      <c r="D6" s="28">
        <f t="shared" si="0"/>
        <v>37</v>
      </c>
      <c r="E6" s="31">
        <f>SUMPRODUCT(D6:D$119*$A6:$A$119)/C6+0.5-$A6</f>
        <v>79.766534972357675</v>
      </c>
      <c r="F6" s="33">
        <f t="shared" si="1"/>
        <v>3.7190041110072468E-4</v>
      </c>
      <c r="G6" s="32"/>
      <c r="H6" s="40">
        <f>'HRQOL scores'!J$6</f>
        <v>0.91711607848632748</v>
      </c>
      <c r="I6" s="37">
        <f t="shared" si="2"/>
        <v>99470.5</v>
      </c>
      <c r="J6" s="37">
        <f t="shared" si="3"/>
        <v>91225.994885074237</v>
      </c>
      <c r="K6" s="40">
        <f>SUM(J6:J$119)/C6</f>
        <v>65.680273361495779</v>
      </c>
    </row>
    <row r="7" spans="1:11">
      <c r="A7" s="60">
        <v>2</v>
      </c>
      <c r="C7" s="85">
        <v>99452</v>
      </c>
      <c r="D7" s="28">
        <f t="shared" si="0"/>
        <v>24</v>
      </c>
      <c r="E7" s="31">
        <f>SUMPRODUCT(D7:D$119*$A7:$A$119)/C7+0.5-$A7</f>
        <v>78.796025196726987</v>
      </c>
      <c r="F7" s="33">
        <f t="shared" si="1"/>
        <v>2.4132244700961268E-4</v>
      </c>
      <c r="G7" s="32"/>
      <c r="H7" s="40">
        <f>'HRQOL scores'!J$6</f>
        <v>0.91711607848632748</v>
      </c>
      <c r="I7" s="37">
        <f t="shared" si="2"/>
        <v>99440</v>
      </c>
      <c r="J7" s="37">
        <f t="shared" si="3"/>
        <v>91198.02284468041</v>
      </c>
      <c r="K7" s="40">
        <f>SUM(J7:J$119)/C7</f>
        <v>64.787422289916535</v>
      </c>
    </row>
    <row r="8" spans="1:11">
      <c r="A8" s="60">
        <v>3</v>
      </c>
      <c r="C8" s="85">
        <v>99428</v>
      </c>
      <c r="D8" s="28">
        <f t="shared" si="0"/>
        <v>17</v>
      </c>
      <c r="E8" s="31">
        <f>SUMPRODUCT(D8:D$119*$A8:$A$119)/C8+0.5-$A8</f>
        <v>77.814924345907514</v>
      </c>
      <c r="F8" s="33">
        <f t="shared" si="1"/>
        <v>1.7097799412640302E-4</v>
      </c>
      <c r="G8" s="32"/>
      <c r="H8" s="40">
        <f>'HRQOL scores'!J$6</f>
        <v>0.91711607848632748</v>
      </c>
      <c r="I8" s="37">
        <f t="shared" si="2"/>
        <v>99419.5</v>
      </c>
      <c r="J8" s="37">
        <f t="shared" si="3"/>
        <v>91179.22196507144</v>
      </c>
      <c r="K8" s="40">
        <f>SUM(J8:J$119)/C8</f>
        <v>63.885833957558212</v>
      </c>
    </row>
    <row r="9" spans="1:11">
      <c r="A9" s="60">
        <v>4</v>
      </c>
      <c r="C9" s="85">
        <v>99411</v>
      </c>
      <c r="D9" s="28">
        <f t="shared" si="0"/>
        <v>13</v>
      </c>
      <c r="E9" s="31">
        <f>SUMPRODUCT(D9:D$119*$A9:$A$119)/C9+0.5-$A9</f>
        <v>76.828145757158595</v>
      </c>
      <c r="F9" s="33">
        <f t="shared" si="1"/>
        <v>1.307702366941284E-4</v>
      </c>
      <c r="G9" s="32"/>
      <c r="H9" s="40">
        <f>'HRQOL scores'!J$6</f>
        <v>0.91711607848632748</v>
      </c>
      <c r="I9" s="37">
        <f t="shared" si="2"/>
        <v>99404.5</v>
      </c>
      <c r="J9" s="37">
        <f t="shared" si="3"/>
        <v>91165.465223894134</v>
      </c>
      <c r="K9" s="40">
        <f>SUM(J9:J$119)/C9</f>
        <v>62.97956440199804</v>
      </c>
    </row>
    <row r="10" spans="1:11">
      <c r="A10" s="60">
        <v>5</v>
      </c>
      <c r="C10" s="85">
        <v>99398</v>
      </c>
      <c r="D10" s="28">
        <f t="shared" si="0"/>
        <v>14</v>
      </c>
      <c r="E10" s="31">
        <f>SUMPRODUCT(D10:D$119*$A10:$A$119)/C10+0.5-$A10</f>
        <v>75.838128512292926</v>
      </c>
      <c r="F10" s="33">
        <f t="shared" si="1"/>
        <v>1.4084790438439405E-4</v>
      </c>
      <c r="G10" s="32"/>
      <c r="H10" s="40">
        <f>'HRQOL scores'!J$7</f>
        <v>0.90777881424004248</v>
      </c>
      <c r="I10" s="37">
        <f t="shared" si="2"/>
        <v>99391</v>
      </c>
      <c r="J10" s="37">
        <f t="shared" si="3"/>
        <v>90225.044126132067</v>
      </c>
      <c r="K10" s="40">
        <f>SUM(J10:J$119)/C10</f>
        <v>62.07062527961461</v>
      </c>
    </row>
    <row r="11" spans="1:11">
      <c r="A11" s="60">
        <v>6</v>
      </c>
      <c r="C11" s="85">
        <v>99384</v>
      </c>
      <c r="D11" s="28">
        <f t="shared" si="0"/>
        <v>13</v>
      </c>
      <c r="E11" s="31">
        <f>SUMPRODUCT(D11:D$119*$A11:$A$119)/C11+0.5-$A11</f>
        <v>74.848741224592416</v>
      </c>
      <c r="F11" s="33">
        <f t="shared" si="1"/>
        <v>1.3080576350317958E-4</v>
      </c>
      <c r="G11" s="32"/>
      <c r="H11" s="40">
        <f>'HRQOL scores'!J$7</f>
        <v>0.90777881424004248</v>
      </c>
      <c r="I11" s="37">
        <f t="shared" si="2"/>
        <v>99377.5</v>
      </c>
      <c r="J11" s="37">
        <f t="shared" si="3"/>
        <v>90212.789112139828</v>
      </c>
      <c r="K11" s="40">
        <f>SUM(J11:J$119)/C11</f>
        <v>61.171526276030356</v>
      </c>
    </row>
    <row r="12" spans="1:11">
      <c r="A12" s="60">
        <v>7</v>
      </c>
      <c r="C12" s="85">
        <v>99371</v>
      </c>
      <c r="D12" s="28">
        <f t="shared" si="0"/>
        <v>13</v>
      </c>
      <c r="E12" s="31">
        <f>SUMPRODUCT(D12:D$119*$A12:$A$119)/C12+0.5-$A12</f>
        <v>73.858467740738163</v>
      </c>
      <c r="F12" s="33">
        <f t="shared" si="1"/>
        <v>1.3082287588934397E-4</v>
      </c>
      <c r="G12" s="32"/>
      <c r="H12" s="40">
        <f>'HRQOL scores'!J$7</f>
        <v>0.90777881424004248</v>
      </c>
      <c r="I12" s="37">
        <f t="shared" si="2"/>
        <v>99364.5</v>
      </c>
      <c r="J12" s="37">
        <f t="shared" si="3"/>
        <v>90200.987987554705</v>
      </c>
      <c r="K12" s="40">
        <f>SUM(J12:J$119)/C12</f>
        <v>60.271690717662693</v>
      </c>
    </row>
    <row r="13" spans="1:11">
      <c r="A13" s="60">
        <v>8</v>
      </c>
      <c r="C13" s="85">
        <v>99358</v>
      </c>
      <c r="D13" s="28">
        <f t="shared" si="0"/>
        <v>11</v>
      </c>
      <c r="E13" s="31">
        <f>SUMPRODUCT(D13:D$119*$A13:$A$119)/C13+0.5-$A13</f>
        <v>72.868065962125769</v>
      </c>
      <c r="F13" s="33">
        <f t="shared" si="1"/>
        <v>1.107107630990962E-4</v>
      </c>
      <c r="G13" s="32"/>
      <c r="H13" s="40">
        <f>'HRQOL scores'!J$7</f>
        <v>0.90777881424004248</v>
      </c>
      <c r="I13" s="37">
        <f t="shared" si="2"/>
        <v>99352.5</v>
      </c>
      <c r="J13" s="37">
        <f t="shared" si="3"/>
        <v>90190.094641783813</v>
      </c>
      <c r="K13" s="40">
        <f>SUM(J13:J$119)/C13</f>
        <v>59.37173846411266</v>
      </c>
    </row>
    <row r="14" spans="1:11">
      <c r="A14" s="60">
        <v>9</v>
      </c>
      <c r="C14" s="85">
        <v>99347</v>
      </c>
      <c r="D14" s="28">
        <f t="shared" si="0"/>
        <v>10</v>
      </c>
      <c r="E14" s="31">
        <f>SUMPRODUCT(D14:D$119*$A14:$A$119)/C14+0.5-$A14</f>
        <v>71.876078773036852</v>
      </c>
      <c r="F14" s="33">
        <f t="shared" si="1"/>
        <v>1.0065729211752746E-4</v>
      </c>
      <c r="G14" s="32"/>
      <c r="H14" s="40">
        <f>'HRQOL scores'!J$7</f>
        <v>0.90777881424004248</v>
      </c>
      <c r="I14" s="37">
        <f t="shared" si="2"/>
        <v>99342</v>
      </c>
      <c r="J14" s="37">
        <f t="shared" si="3"/>
        <v>90180.562964234297</v>
      </c>
      <c r="K14" s="40">
        <f>SUM(J14:J$119)/C14</f>
        <v>58.470483212130446</v>
      </c>
    </row>
    <row r="15" spans="1:11">
      <c r="A15" s="60">
        <v>10</v>
      </c>
      <c r="C15" s="85">
        <v>99337</v>
      </c>
      <c r="D15" s="28">
        <f t="shared" si="0"/>
        <v>10</v>
      </c>
      <c r="E15" s="31">
        <f>SUMPRODUCT(D15:D$119*$A15:$A$119)/C15+0.5-$A15</f>
        <v>70.883264019095535</v>
      </c>
      <c r="F15" s="33">
        <f t="shared" si="1"/>
        <v>1.0066742502793521E-4</v>
      </c>
      <c r="G15" s="32"/>
      <c r="H15" s="40">
        <f>'HRQOL scores'!J$7</f>
        <v>0.90777881424004248</v>
      </c>
      <c r="I15" s="37">
        <f t="shared" si="2"/>
        <v>99332</v>
      </c>
      <c r="J15" s="37">
        <f t="shared" si="3"/>
        <v>90171.485176091897</v>
      </c>
      <c r="K15" s="40">
        <f>SUM(J15:J$119)/C15</f>
        <v>57.568544778997641</v>
      </c>
    </row>
    <row r="16" spans="1:11">
      <c r="A16" s="60">
        <v>11</v>
      </c>
      <c r="C16" s="85">
        <v>99327</v>
      </c>
      <c r="D16" s="28">
        <f t="shared" si="0"/>
        <v>9</v>
      </c>
      <c r="E16" s="31">
        <f>SUMPRODUCT(D16:D$119*$A16:$A$119)/C16+0.5-$A16</f>
        <v>69.890350034380305</v>
      </c>
      <c r="F16" s="33">
        <f t="shared" si="1"/>
        <v>9.0609803980790728E-5</v>
      </c>
      <c r="G16" s="32"/>
      <c r="H16" s="40">
        <f>'HRQOL scores'!J$7</f>
        <v>0.90777881424004248</v>
      </c>
      <c r="I16" s="37">
        <f t="shared" si="2"/>
        <v>99322.5</v>
      </c>
      <c r="J16" s="37">
        <f t="shared" si="3"/>
        <v>90162.861277356613</v>
      </c>
      <c r="K16" s="40">
        <f>SUM(J16:J$119)/C16</f>
        <v>56.66651612889946</v>
      </c>
    </row>
    <row r="17" spans="1:11">
      <c r="A17" s="60">
        <v>12</v>
      </c>
      <c r="C17" s="85">
        <v>99318</v>
      </c>
      <c r="D17" s="28">
        <f t="shared" si="0"/>
        <v>11</v>
      </c>
      <c r="E17" s="31">
        <f>SUMPRODUCT(D17:D$119*$A17:$A$119)/C17+0.5-$A17</f>
        <v>68.896638050150955</v>
      </c>
      <c r="F17" s="33">
        <f t="shared" si="1"/>
        <v>1.1075535149721098E-4</v>
      </c>
      <c r="G17" s="32"/>
      <c r="H17" s="40">
        <f>'HRQOL scores'!J$7</f>
        <v>0.90777881424004248</v>
      </c>
      <c r="I17" s="37">
        <f t="shared" si="2"/>
        <v>99312.5</v>
      </c>
      <c r="J17" s="37">
        <f t="shared" si="3"/>
        <v>90153.783489214213</v>
      </c>
      <c r="K17" s="40">
        <f>SUM(J17:J$119)/C17</f>
        <v>55.763831191303105</v>
      </c>
    </row>
    <row r="18" spans="1:11">
      <c r="A18" s="60">
        <v>13</v>
      </c>
      <c r="C18" s="85">
        <v>99307</v>
      </c>
      <c r="D18" s="28">
        <f t="shared" si="0"/>
        <v>15</v>
      </c>
      <c r="E18" s="31">
        <f>SUMPRODUCT(D18:D$119*$A18:$A$119)/C18+0.5-$A18</f>
        <v>67.90421418293667</v>
      </c>
      <c r="F18" s="33">
        <f t="shared" si="1"/>
        <v>1.5104675400525643E-4</v>
      </c>
      <c r="G18" s="32"/>
      <c r="H18" s="40">
        <f>'HRQOL scores'!J$7</f>
        <v>0.90777881424004248</v>
      </c>
      <c r="I18" s="37">
        <f t="shared" si="2"/>
        <v>99299.5</v>
      </c>
      <c r="J18" s="37">
        <f t="shared" si="3"/>
        <v>90141.982364629104</v>
      </c>
      <c r="K18" s="40">
        <f>SUM(J18:J$119)/C18</f>
        <v>54.862178927654924</v>
      </c>
    </row>
    <row r="19" spans="1:11">
      <c r="A19" s="60">
        <v>14</v>
      </c>
      <c r="C19" s="85">
        <v>99292</v>
      </c>
      <c r="D19" s="28">
        <f t="shared" si="0"/>
        <v>22</v>
      </c>
      <c r="E19" s="31">
        <f>SUMPRODUCT(D19:D$119*$A19:$A$119)/C19+0.5-$A19</f>
        <v>66.914396908762967</v>
      </c>
      <c r="F19" s="33">
        <f t="shared" si="1"/>
        <v>2.2156870644160658E-4</v>
      </c>
      <c r="G19" s="32"/>
      <c r="H19" s="40">
        <f>'HRQOL scores'!J$7</f>
        <v>0.90777881424004248</v>
      </c>
      <c r="I19" s="37">
        <f t="shared" si="2"/>
        <v>99281</v>
      </c>
      <c r="J19" s="37">
        <f t="shared" si="3"/>
        <v>90125.188456565651</v>
      </c>
      <c r="K19" s="40">
        <f>SUM(J19:J$119)/C19</f>
        <v>53.962619550457212</v>
      </c>
    </row>
    <row r="20" spans="1:11">
      <c r="A20" s="60">
        <v>15</v>
      </c>
      <c r="C20" s="85">
        <v>99270</v>
      </c>
      <c r="D20" s="28">
        <f t="shared" si="0"/>
        <v>27</v>
      </c>
      <c r="E20" s="31">
        <f>SUMPRODUCT(D20:D$119*$A20:$A$119)/C20+0.5-$A20</f>
        <v>65.929115521959233</v>
      </c>
      <c r="F20" s="33">
        <f t="shared" si="1"/>
        <v>2.7198549410698095E-4</v>
      </c>
      <c r="G20" s="32"/>
      <c r="H20" s="40">
        <f>'HRQOL scores'!J$8</f>
        <v>0.86941733611120564</v>
      </c>
      <c r="I20" s="37">
        <f t="shared" si="2"/>
        <v>99256.5</v>
      </c>
      <c r="J20" s="37">
        <f t="shared" si="3"/>
        <v>86295.321821721882</v>
      </c>
      <c r="K20" s="40">
        <f>SUM(J20:J$119)/C20</f>
        <v>53.066699223808101</v>
      </c>
    </row>
    <row r="21" spans="1:11">
      <c r="A21" s="60">
        <v>16</v>
      </c>
      <c r="C21" s="85">
        <v>99243</v>
      </c>
      <c r="D21" s="28">
        <f t="shared" si="0"/>
        <v>34</v>
      </c>
      <c r="E21" s="31">
        <f>SUMPRODUCT(D21:D$119*$A21:$A$119)/C21+0.5-$A21</f>
        <v>64.946916133781656</v>
      </c>
      <c r="F21" s="33">
        <f t="shared" si="1"/>
        <v>3.4259343228237762E-4</v>
      </c>
      <c r="G21" s="32"/>
      <c r="H21" s="40">
        <f>'HRQOL scores'!J$8</f>
        <v>0.86941733611120564</v>
      </c>
      <c r="I21" s="37">
        <f t="shared" si="2"/>
        <v>99226</v>
      </c>
      <c r="J21" s="37">
        <f t="shared" si="3"/>
        <v>86268.804592970497</v>
      </c>
      <c r="K21" s="40">
        <f>SUM(J21:J$119)/C21</f>
        <v>52.211600920223198</v>
      </c>
    </row>
    <row r="22" spans="1:11">
      <c r="A22" s="60">
        <v>17</v>
      </c>
      <c r="C22" s="85">
        <v>99209</v>
      </c>
      <c r="D22" s="28">
        <f t="shared" si="0"/>
        <v>39</v>
      </c>
      <c r="E22" s="31">
        <f>SUMPRODUCT(D22:D$119*$A22:$A$119)/C22+0.5-$A22</f>
        <v>63.96900279072355</v>
      </c>
      <c r="F22" s="33">
        <f t="shared" si="1"/>
        <v>3.9310949611426381E-4</v>
      </c>
      <c r="G22" s="32"/>
      <c r="H22" s="40">
        <f>'HRQOL scores'!J$8</f>
        <v>0.86941733611120564</v>
      </c>
      <c r="I22" s="37">
        <f t="shared" si="2"/>
        <v>99189.5</v>
      </c>
      <c r="J22" s="37">
        <f t="shared" si="3"/>
        <v>86237.070860202439</v>
      </c>
      <c r="K22" s="40">
        <f>SUM(J22:J$119)/C22</f>
        <v>51.359928086491529</v>
      </c>
    </row>
    <row r="23" spans="1:11">
      <c r="A23" s="60">
        <v>18</v>
      </c>
      <c r="C23" s="85">
        <v>99170</v>
      </c>
      <c r="D23" s="28">
        <f t="shared" si="0"/>
        <v>41</v>
      </c>
      <c r="E23" s="31">
        <f>SUMPRODUCT(D23:D$119*$A23:$A$119)/C23+0.5-$A23</f>
        <v>62.993962870473865</v>
      </c>
      <c r="F23" s="33">
        <f t="shared" si="1"/>
        <v>4.1343148129474637E-4</v>
      </c>
      <c r="G23" s="32"/>
      <c r="H23" s="40">
        <f>'HRQOL scores'!J$8</f>
        <v>0.86941733611120564</v>
      </c>
      <c r="I23" s="37">
        <f t="shared" si="2"/>
        <v>99149.5</v>
      </c>
      <c r="J23" s="37">
        <f t="shared" si="3"/>
        <v>86202.294166757987</v>
      </c>
      <c r="K23" s="40">
        <f>SUM(J23:J$119)/C23</f>
        <v>50.51053781055294</v>
      </c>
    </row>
    <row r="24" spans="1:11">
      <c r="A24" s="60">
        <v>19</v>
      </c>
      <c r="C24" s="85">
        <v>99129</v>
      </c>
      <c r="D24" s="28">
        <f t="shared" si="0"/>
        <v>43</v>
      </c>
      <c r="E24" s="31">
        <f>SUMPRODUCT(D24:D$119*$A24:$A$119)/C24+0.5-$A24</f>
        <v>62.01981052835086</v>
      </c>
      <c r="F24" s="33">
        <f t="shared" si="1"/>
        <v>4.3377820819336419E-4</v>
      </c>
      <c r="G24" s="32"/>
      <c r="H24" s="40">
        <f>'HRQOL scores'!J$8</f>
        <v>0.86941733611120564</v>
      </c>
      <c r="I24" s="37">
        <f t="shared" si="2"/>
        <v>99107.5</v>
      </c>
      <c r="J24" s="37">
        <f t="shared" si="3"/>
        <v>86165.778638641306</v>
      </c>
      <c r="K24" s="40">
        <f>SUM(J24:J$119)/C24</f>
        <v>49.661831961441941</v>
      </c>
    </row>
    <row r="25" spans="1:11">
      <c r="A25" s="60">
        <v>20</v>
      </c>
      <c r="C25" s="85">
        <v>99086</v>
      </c>
      <c r="D25" s="28">
        <f t="shared" si="0"/>
        <v>44</v>
      </c>
      <c r="E25" s="31">
        <f>SUMPRODUCT(D25:D$119*$A25:$A$119)/C25+0.5-$A25</f>
        <v>61.046508062338702</v>
      </c>
      <c r="F25" s="33">
        <f t="shared" si="1"/>
        <v>4.4405869648588095E-4</v>
      </c>
      <c r="G25" s="32"/>
      <c r="H25" s="40">
        <f>'HRQOL scores'!J$8</f>
        <v>0.86941733611120564</v>
      </c>
      <c r="I25" s="37">
        <f t="shared" si="2"/>
        <v>99064</v>
      </c>
      <c r="J25" s="37">
        <f t="shared" si="3"/>
        <v>86127.958984520475</v>
      </c>
      <c r="K25" s="40">
        <f>SUM(J25:J$119)/C25</f>
        <v>48.813777545436672</v>
      </c>
    </row>
    <row r="26" spans="1:11">
      <c r="A26" s="60">
        <v>21</v>
      </c>
      <c r="C26" s="85">
        <v>99042</v>
      </c>
      <c r="D26" s="28">
        <f t="shared" si="0"/>
        <v>45</v>
      </c>
      <c r="E26" s="31">
        <f>SUMPRODUCT(D26:D$119*$A26:$A$119)/C26+0.5-$A26</f>
        <v>60.073406210142082</v>
      </c>
      <c r="F26" s="33">
        <f t="shared" si="1"/>
        <v>4.5435269885503118E-4</v>
      </c>
      <c r="G26" s="32"/>
      <c r="H26" s="40">
        <f>'HRQOL scores'!J$8</f>
        <v>0.86941733611120564</v>
      </c>
      <c r="I26" s="37">
        <f t="shared" si="2"/>
        <v>99019.5</v>
      </c>
      <c r="J26" s="37">
        <f t="shared" si="3"/>
        <v>86089.26991306353</v>
      </c>
      <c r="K26" s="40">
        <f>SUM(J26:J$119)/C26</f>
        <v>47.965852899604364</v>
      </c>
    </row>
    <row r="27" spans="1:11">
      <c r="A27" s="60">
        <v>22</v>
      </c>
      <c r="C27" s="85">
        <v>98997</v>
      </c>
      <c r="D27" s="28">
        <f t="shared" si="0"/>
        <v>45</v>
      </c>
      <c r="E27" s="31">
        <f>SUMPRODUCT(D27:D$119*$A27:$A$119)/C27+0.5-$A27</f>
        <v>59.100485851741894</v>
      </c>
      <c r="F27" s="33">
        <f t="shared" si="1"/>
        <v>4.5455922906754748E-4</v>
      </c>
      <c r="G27" s="32"/>
      <c r="H27" s="40">
        <f>'HRQOL scores'!J$8</f>
        <v>0.86941733611120564</v>
      </c>
      <c r="I27" s="37">
        <f t="shared" si="2"/>
        <v>98974.5</v>
      </c>
      <c r="J27" s="37">
        <f t="shared" si="3"/>
        <v>86050.14613293852</v>
      </c>
      <c r="K27" s="40">
        <f>SUM(J27:J$119)/C27</f>
        <v>47.118041283771745</v>
      </c>
    </row>
    <row r="28" spans="1:11">
      <c r="A28" s="60">
        <v>23</v>
      </c>
      <c r="C28" s="85">
        <v>98952</v>
      </c>
      <c r="D28" s="28">
        <f t="shared" si="0"/>
        <v>47</v>
      </c>
      <c r="E28" s="31">
        <f>SUMPRODUCT(D28:D$119*$A28:$A$119)/C28+0.5-$A28</f>
        <v>58.127135357192302</v>
      </c>
      <c r="F28" s="33">
        <f t="shared" si="1"/>
        <v>4.7497776699814053E-4</v>
      </c>
      <c r="G28" s="32"/>
      <c r="H28" s="40">
        <f>'HRQOL scores'!J$8</f>
        <v>0.86941733611120564</v>
      </c>
      <c r="I28" s="37">
        <f t="shared" si="2"/>
        <v>98928.5</v>
      </c>
      <c r="J28" s="37">
        <f t="shared" si="3"/>
        <v>86010.15293547741</v>
      </c>
      <c r="K28" s="40">
        <f>SUM(J28:J$119)/C28</f>
        <v>46.269853937632519</v>
      </c>
    </row>
    <row r="29" spans="1:11">
      <c r="A29" s="60">
        <v>24</v>
      </c>
      <c r="C29" s="85">
        <v>98905</v>
      </c>
      <c r="D29" s="28">
        <f t="shared" si="0"/>
        <v>46</v>
      </c>
      <c r="E29" s="31">
        <f>SUMPRODUCT(D29:D$119*$A29:$A$119)/C29+0.5-$A29</f>
        <v>57.154519972346108</v>
      </c>
      <c r="F29" s="33">
        <f t="shared" si="1"/>
        <v>4.6509276578534959E-4</v>
      </c>
      <c r="G29" s="32"/>
      <c r="H29" s="40">
        <f>'HRQOL scores'!J$8</f>
        <v>0.86941733611120564</v>
      </c>
      <c r="I29" s="37">
        <f t="shared" si="2"/>
        <v>98882</v>
      </c>
      <c r="J29" s="37">
        <f t="shared" si="3"/>
        <v>85969.725029348236</v>
      </c>
      <c r="K29" s="40">
        <f>SUM(J29:J$119)/C29</f>
        <v>45.422217621971953</v>
      </c>
    </row>
    <row r="30" spans="1:11">
      <c r="A30" s="60">
        <v>25</v>
      </c>
      <c r="C30" s="85">
        <v>98859</v>
      </c>
      <c r="D30" s="28">
        <f t="shared" si="0"/>
        <v>46</v>
      </c>
      <c r="E30" s="31">
        <f>SUMPRODUCT(D30:D$119*$A30:$A$119)/C30+0.5-$A30</f>
        <v>56.180881840448436</v>
      </c>
      <c r="F30" s="33">
        <f t="shared" si="1"/>
        <v>4.6530917771775963E-4</v>
      </c>
      <c r="G30" s="32"/>
      <c r="H30" s="40">
        <f>'HRQOL scores'!J$9</f>
        <v>0.84112153717973803</v>
      </c>
      <c r="I30" s="37">
        <f t="shared" si="2"/>
        <v>98836</v>
      </c>
      <c r="J30" s="37">
        <f t="shared" si="3"/>
        <v>83133.088248696586</v>
      </c>
      <c r="K30" s="40">
        <f>SUM(J30:J$119)/C30</f>
        <v>44.573733386659661</v>
      </c>
    </row>
    <row r="31" spans="1:11">
      <c r="A31" s="60">
        <v>26</v>
      </c>
      <c r="C31" s="85">
        <v>98813</v>
      </c>
      <c r="D31" s="28">
        <f t="shared" si="0"/>
        <v>47</v>
      </c>
      <c r="E31" s="31">
        <f>SUMPRODUCT(D31:D$119*$A31:$A$119)/C31+0.5-$A31</f>
        <v>55.206802727018641</v>
      </c>
      <c r="F31" s="33">
        <f t="shared" si="1"/>
        <v>4.7564591703520793E-4</v>
      </c>
      <c r="G31" s="32"/>
      <c r="H31" s="40">
        <f>'HRQOL scores'!J$9</f>
        <v>0.84112153717973803</v>
      </c>
      <c r="I31" s="37">
        <f t="shared" si="2"/>
        <v>98789.5</v>
      </c>
      <c r="J31" s="37">
        <f t="shared" si="3"/>
        <v>83093.976097217732</v>
      </c>
      <c r="K31" s="40">
        <f>SUM(J31:J$119)/C31</f>
        <v>43.75316629009432</v>
      </c>
    </row>
    <row r="32" spans="1:11">
      <c r="A32" s="60">
        <v>27</v>
      </c>
      <c r="C32" s="85">
        <v>98766</v>
      </c>
      <c r="D32" s="28">
        <f t="shared" si="0"/>
        <v>48</v>
      </c>
      <c r="E32" s="31">
        <f>SUMPRODUCT(D32:D$119*$A32:$A$119)/C32+0.5-$A32</f>
        <v>54.23283617707402</v>
      </c>
      <c r="F32" s="33">
        <f t="shared" si="1"/>
        <v>4.859972055160683E-4</v>
      </c>
      <c r="G32" s="32"/>
      <c r="H32" s="40">
        <f>'HRQOL scores'!J$9</f>
        <v>0.84112153717973803</v>
      </c>
      <c r="I32" s="37">
        <f t="shared" si="2"/>
        <v>98742</v>
      </c>
      <c r="J32" s="37">
        <f t="shared" si="3"/>
        <v>83054.022824201689</v>
      </c>
      <c r="K32" s="40">
        <f>SUM(J32:J$119)/C32</f>
        <v>42.932665537997615</v>
      </c>
    </row>
    <row r="33" spans="1:11">
      <c r="A33" s="60">
        <v>28</v>
      </c>
      <c r="C33" s="85">
        <v>98718</v>
      </c>
      <c r="D33" s="28">
        <f t="shared" si="0"/>
        <v>50</v>
      </c>
      <c r="E33" s="31">
        <f>SUMPRODUCT(D33:D$119*$A33:$A$119)/C33+0.5-$A33</f>
        <v>53.2589628828065</v>
      </c>
      <c r="F33" s="33">
        <f t="shared" si="1"/>
        <v>5.0649324338013333E-4</v>
      </c>
      <c r="G33" s="32"/>
      <c r="H33" s="40">
        <f>'HRQOL scores'!J$9</f>
        <v>0.84112153717973803</v>
      </c>
      <c r="I33" s="37">
        <f t="shared" si="2"/>
        <v>98693</v>
      </c>
      <c r="J33" s="37">
        <f t="shared" si="3"/>
        <v>83012.807868879885</v>
      </c>
      <c r="K33" s="40">
        <f>SUM(J33:J$119)/C33</f>
        <v>42.11221481089234</v>
      </c>
    </row>
    <row r="34" spans="1:11">
      <c r="A34" s="60">
        <v>29</v>
      </c>
      <c r="C34" s="85">
        <v>98668</v>
      </c>
      <c r="D34" s="28">
        <f t="shared" si="0"/>
        <v>53</v>
      </c>
      <c r="E34" s="31">
        <f>SUMPRODUCT(D34:D$119*$A34:$A$119)/C34+0.5-$A34</f>
        <v>52.285698482434952</v>
      </c>
      <c r="F34" s="33">
        <f t="shared" si="1"/>
        <v>5.3715490331211735E-4</v>
      </c>
      <c r="G34" s="32"/>
      <c r="H34" s="40">
        <f>'HRQOL scores'!J$9</f>
        <v>0.84112153717973803</v>
      </c>
      <c r="I34" s="37">
        <f t="shared" si="2"/>
        <v>98641.5</v>
      </c>
      <c r="J34" s="37">
        <f t="shared" si="3"/>
        <v>82969.490109715131</v>
      </c>
      <c r="K34" s="40">
        <f>SUM(J34:J$119)/C34</f>
        <v>41.292220515595638</v>
      </c>
    </row>
    <row r="35" spans="1:11">
      <c r="A35" s="60">
        <v>30</v>
      </c>
      <c r="C35" s="85">
        <v>98615</v>
      </c>
      <c r="D35" s="28">
        <f t="shared" si="0"/>
        <v>56</v>
      </c>
      <c r="E35" s="31">
        <f>SUMPRODUCT(D35:D$119*$A35:$A$119)/C35+0.5-$A35</f>
        <v>51.313530374333439</v>
      </c>
      <c r="F35" s="33">
        <f t="shared" si="1"/>
        <v>5.6786492927039496E-4</v>
      </c>
      <c r="G35" s="32"/>
      <c r="H35" s="40">
        <f>'HRQOL scores'!J$9</f>
        <v>0.84112153717973803</v>
      </c>
      <c r="I35" s="37">
        <f t="shared" si="2"/>
        <v>98587</v>
      </c>
      <c r="J35" s="37">
        <f t="shared" si="3"/>
        <v>82923.648985938838</v>
      </c>
      <c r="K35" s="40">
        <f>SUM(J35:J$119)/C35</f>
        <v>40.473065190113829</v>
      </c>
    </row>
    <row r="36" spans="1:11">
      <c r="A36" s="60">
        <v>31</v>
      </c>
      <c r="C36" s="85">
        <v>98559</v>
      </c>
      <c r="D36" s="28">
        <f t="shared" si="0"/>
        <v>61</v>
      </c>
      <c r="E36" s="31">
        <f>SUMPRODUCT(D36:D$119*$A36:$A$119)/C36+0.5-$A36</f>
        <v>50.34240199134419</v>
      </c>
      <c r="F36" s="33">
        <f t="shared" si="1"/>
        <v>6.1891861727493178E-4</v>
      </c>
      <c r="G36" s="32"/>
      <c r="H36" s="40">
        <f>'HRQOL scores'!J$9</f>
        <v>0.84112153717973803</v>
      </c>
      <c r="I36" s="37">
        <f t="shared" si="2"/>
        <v>98528.5</v>
      </c>
      <c r="J36" s="37">
        <f t="shared" si="3"/>
        <v>82874.44337601382</v>
      </c>
      <c r="K36" s="40">
        <f>SUM(J36:J$119)/C36</f>
        <v>39.654700988617343</v>
      </c>
    </row>
    <row r="37" spans="1:11">
      <c r="A37" s="60">
        <v>32</v>
      </c>
      <c r="C37" s="85">
        <v>98498</v>
      </c>
      <c r="D37" s="28">
        <f t="shared" si="0"/>
        <v>66</v>
      </c>
      <c r="E37" s="31">
        <f>SUMPRODUCT(D37:D$119*$A37:$A$119)/C37+0.5-$A37</f>
        <v>49.373269486333655</v>
      </c>
      <c r="F37" s="33">
        <f t="shared" si="1"/>
        <v>6.7006436678917342E-4</v>
      </c>
      <c r="G37" s="32"/>
      <c r="H37" s="40">
        <f>'HRQOL scores'!J$9</f>
        <v>0.84112153717973803</v>
      </c>
      <c r="I37" s="37">
        <f t="shared" ref="I37:I68" si="4">(D37*0.5+C38)</f>
        <v>98465</v>
      </c>
      <c r="J37" s="37">
        <f t="shared" ref="J37:J68" si="5">I37*H37</f>
        <v>82821.032158402901</v>
      </c>
      <c r="K37" s="40">
        <f>SUM(J37:J$119)/C37</f>
        <v>38.837877229599819</v>
      </c>
    </row>
    <row r="38" spans="1:11">
      <c r="A38" s="60">
        <v>33</v>
      </c>
      <c r="C38" s="85">
        <v>98432</v>
      </c>
      <c r="D38" s="28">
        <f t="shared" si="0"/>
        <v>70</v>
      </c>
      <c r="E38" s="31">
        <f>SUMPRODUCT(D38:D$119*$A38:$A$119)/C38+0.5-$A38</f>
        <v>48.406039680844572</v>
      </c>
      <c r="F38" s="33">
        <f t="shared" si="1"/>
        <v>7.1115084525357603E-4</v>
      </c>
      <c r="G38" s="32"/>
      <c r="H38" s="40">
        <f>'HRQOL scores'!J$9</f>
        <v>0.84112153717973803</v>
      </c>
      <c r="I38" s="37">
        <f t="shared" si="4"/>
        <v>98397</v>
      </c>
      <c r="J38" s="37">
        <f t="shared" si="5"/>
        <v>82763.835893874682</v>
      </c>
      <c r="K38" s="40">
        <f>SUM(J38:J$119)/C38</f>
        <v>38.022515027660923</v>
      </c>
    </row>
    <row r="39" spans="1:11">
      <c r="A39" s="60">
        <v>34</v>
      </c>
      <c r="C39" s="85">
        <v>98362</v>
      </c>
      <c r="D39" s="28">
        <f t="shared" si="0"/>
        <v>74</v>
      </c>
      <c r="E39" s="31">
        <f>SUMPRODUCT(D39:D$119*$A39:$A$119)/C39+0.5-$A39</f>
        <v>47.440132346484333</v>
      </c>
      <c r="F39" s="33">
        <f t="shared" si="1"/>
        <v>7.5232305158496173E-4</v>
      </c>
      <c r="G39" s="32"/>
      <c r="H39" s="40">
        <f>'HRQOL scores'!J$9</f>
        <v>0.84112153717973803</v>
      </c>
      <c r="I39" s="37">
        <f t="shared" si="4"/>
        <v>98325</v>
      </c>
      <c r="J39" s="37">
        <f t="shared" si="5"/>
        <v>82703.275143197738</v>
      </c>
      <c r="K39" s="40">
        <f>SUM(J39:J$119)/C39</f>
        <v>37.208153182213103</v>
      </c>
    </row>
    <row r="40" spans="1:11">
      <c r="A40" s="60">
        <v>35</v>
      </c>
      <c r="C40" s="85">
        <v>98288</v>
      </c>
      <c r="D40" s="28">
        <f t="shared" si="0"/>
        <v>81</v>
      </c>
      <c r="E40" s="31">
        <f>SUMPRODUCT(D40:D$119*$A40:$A$119)/C40+0.5-$A40</f>
        <v>46.475473077739835</v>
      </c>
      <c r="F40" s="33">
        <f t="shared" si="1"/>
        <v>8.2410874165717073E-4</v>
      </c>
      <c r="G40" s="32"/>
      <c r="H40" s="40">
        <f>'HRQOL scores'!J$10</f>
        <v>0.82480636913178351</v>
      </c>
      <c r="I40" s="37">
        <f t="shared" si="4"/>
        <v>98247.5</v>
      </c>
      <c r="J40" s="37">
        <f t="shared" si="5"/>
        <v>81035.1637512749</v>
      </c>
      <c r="K40" s="40">
        <f>SUM(J40:J$119)/C40</f>
        <v>36.394728635903135</v>
      </c>
    </row>
    <row r="41" spans="1:11">
      <c r="A41" s="60">
        <v>36</v>
      </c>
      <c r="C41" s="85">
        <v>98207</v>
      </c>
      <c r="D41" s="28">
        <f t="shared" si="0"/>
        <v>86</v>
      </c>
      <c r="E41" s="31">
        <f>SUMPRODUCT(D41:D$119*$A41:$A$119)/C41+0.5-$A41</f>
        <v>45.513393117241051</v>
      </c>
      <c r="F41" s="33">
        <f t="shared" si="1"/>
        <v>8.7570132475281806E-4</v>
      </c>
      <c r="G41" s="32"/>
      <c r="H41" s="40">
        <f>'HRQOL scores'!J$10</f>
        <v>0.82480636913178351</v>
      </c>
      <c r="I41" s="37">
        <f t="shared" si="4"/>
        <v>98164</v>
      </c>
      <c r="J41" s="37">
        <f t="shared" si="5"/>
        <v>80966.292419452395</v>
      </c>
      <c r="K41" s="40">
        <f>SUM(J41:J$119)/C41</f>
        <v>35.599600073460877</v>
      </c>
    </row>
    <row r="42" spans="1:11">
      <c r="A42" s="60">
        <v>37</v>
      </c>
      <c r="C42" s="85">
        <v>98121</v>
      </c>
      <c r="D42" s="28">
        <f t="shared" si="0"/>
        <v>95</v>
      </c>
      <c r="E42" s="31">
        <f>SUMPRODUCT(D42:D$119*$A42:$A$119)/C42+0.5-$A42</f>
        <v>44.552845954126965</v>
      </c>
      <c r="F42" s="33">
        <f t="shared" si="1"/>
        <v>9.6819233395501467E-4</v>
      </c>
      <c r="G42" s="32"/>
      <c r="H42" s="40">
        <f>'HRQOL scores'!J$10</f>
        <v>0.82480636913178351</v>
      </c>
      <c r="I42" s="37">
        <f t="shared" si="4"/>
        <v>98073.5</v>
      </c>
      <c r="J42" s="37">
        <f t="shared" si="5"/>
        <v>80891.647443045964</v>
      </c>
      <c r="K42" s="40">
        <f>SUM(J42:J$119)/C42</f>
        <v>34.805634186309966</v>
      </c>
    </row>
    <row r="43" spans="1:11">
      <c r="A43" s="60">
        <v>38</v>
      </c>
      <c r="C43" s="85">
        <v>98026</v>
      </c>
      <c r="D43" s="28">
        <f t="shared" si="0"/>
        <v>105</v>
      </c>
      <c r="E43" s="31">
        <f>SUMPRODUCT(D43:D$119*$A43:$A$119)/C43+0.5-$A43</f>
        <v>43.595538916867895</v>
      </c>
      <c r="F43" s="33">
        <f t="shared" si="1"/>
        <v>1.0711443902638076E-3</v>
      </c>
      <c r="G43" s="32"/>
      <c r="H43" s="40">
        <f>'HRQOL scores'!J$10</f>
        <v>0.82480636913178351</v>
      </c>
      <c r="I43" s="37">
        <f t="shared" si="4"/>
        <v>97973.5</v>
      </c>
      <c r="J43" s="37">
        <f t="shared" si="5"/>
        <v>80809.166806132795</v>
      </c>
      <c r="K43" s="40">
        <f>SUM(J43:J$119)/C43</f>
        <v>34.014159351109647</v>
      </c>
    </row>
    <row r="44" spans="1:11">
      <c r="A44" s="60">
        <v>39</v>
      </c>
      <c r="C44" s="85">
        <v>97921</v>
      </c>
      <c r="D44" s="28">
        <f t="shared" si="0"/>
        <v>117</v>
      </c>
      <c r="E44" s="31">
        <f>SUMPRODUCT(D44:D$119*$A44:$A$119)/C44+0.5-$A44</f>
        <v>42.641749960324063</v>
      </c>
      <c r="F44" s="33">
        <f t="shared" si="1"/>
        <v>1.1948407389630415E-3</v>
      </c>
      <c r="G44" s="32"/>
      <c r="H44" s="40">
        <f>'HRQOL scores'!J$10</f>
        <v>0.82480636913178351</v>
      </c>
      <c r="I44" s="37">
        <f t="shared" si="4"/>
        <v>97862.5</v>
      </c>
      <c r="J44" s="37">
        <f t="shared" si="5"/>
        <v>80717.613299159158</v>
      </c>
      <c r="K44" s="40">
        <f>SUM(J44:J$119)/C44</f>
        <v>33.225383908923945</v>
      </c>
    </row>
    <row r="45" spans="1:11">
      <c r="A45" s="60">
        <v>40</v>
      </c>
      <c r="C45" s="85">
        <v>97804</v>
      </c>
      <c r="D45" s="28">
        <f t="shared" si="0"/>
        <v>128</v>
      </c>
      <c r="E45" s="31">
        <f>SUMPRODUCT(D45:D$119*$A45:$A$119)/C45+0.5-$A45</f>
        <v>41.69216287539254</v>
      </c>
      <c r="F45" s="33">
        <f t="shared" si="1"/>
        <v>1.3087399288372664E-3</v>
      </c>
      <c r="G45" s="32"/>
      <c r="H45" s="40">
        <f>'HRQOL scores'!J$10</f>
        <v>0.82480636913178351</v>
      </c>
      <c r="I45" s="37">
        <f t="shared" si="4"/>
        <v>97740</v>
      </c>
      <c r="J45" s="37">
        <f t="shared" si="5"/>
        <v>80616.574518940513</v>
      </c>
      <c r="K45" s="40">
        <f>SUM(J45:J$119)/C45</f>
        <v>32.439830727235922</v>
      </c>
    </row>
    <row r="46" spans="1:11">
      <c r="A46" s="60">
        <v>41</v>
      </c>
      <c r="C46" s="85">
        <v>97676</v>
      </c>
      <c r="D46" s="28">
        <f t="shared" si="0"/>
        <v>140</v>
      </c>
      <c r="E46" s="31">
        <f>SUMPRODUCT(D46:D$119*$A46:$A$119)/C46+0.5-$A46</f>
        <v>40.74614335010537</v>
      </c>
      <c r="F46" s="33">
        <f t="shared" si="1"/>
        <v>1.4333101273598426E-3</v>
      </c>
      <c r="G46" s="32"/>
      <c r="H46" s="40">
        <f>'HRQOL scores'!J$10</f>
        <v>0.82480636913178351</v>
      </c>
      <c r="I46" s="37">
        <f t="shared" si="4"/>
        <v>97606</v>
      </c>
      <c r="J46" s="37">
        <f t="shared" si="5"/>
        <v>80506.050465476859</v>
      </c>
      <c r="K46" s="40">
        <f>SUM(J46:J$119)/C46</f>
        <v>31.656994859818603</v>
      </c>
    </row>
    <row r="47" spans="1:11">
      <c r="A47" s="60">
        <v>42</v>
      </c>
      <c r="C47" s="85">
        <v>97536</v>
      </c>
      <c r="D47" s="28">
        <f t="shared" si="0"/>
        <v>153</v>
      </c>
      <c r="E47" s="31">
        <f>SUMPRODUCT(D47:D$119*$A47:$A$119)/C47+0.5-$A47</f>
        <v>39.803911354421885</v>
      </c>
      <c r="F47" s="33">
        <f t="shared" si="1"/>
        <v>1.5686515748031496E-3</v>
      </c>
      <c r="G47" s="32"/>
      <c r="H47" s="40">
        <f>'HRQOL scores'!J$10</f>
        <v>0.82480636913178351</v>
      </c>
      <c r="I47" s="37">
        <f t="shared" si="4"/>
        <v>97459.5</v>
      </c>
      <c r="J47" s="37">
        <f t="shared" si="5"/>
        <v>80385.216332399053</v>
      </c>
      <c r="K47" s="40">
        <f>SUM(J47:J$119)/C47</f>
        <v>30.877035960693135</v>
      </c>
    </row>
    <row r="48" spans="1:11">
      <c r="A48" s="60">
        <v>43</v>
      </c>
      <c r="C48" s="85">
        <v>97383</v>
      </c>
      <c r="D48" s="28">
        <f t="shared" si="0"/>
        <v>167</v>
      </c>
      <c r="E48" s="31">
        <f>SUMPRODUCT(D48:D$119*$A48:$A$119)/C48+0.5-$A48</f>
        <v>38.865662362680268</v>
      </c>
      <c r="F48" s="33">
        <f t="shared" si="1"/>
        <v>1.7148783668607458E-3</v>
      </c>
      <c r="G48" s="32"/>
      <c r="H48" s="40">
        <f>'HRQOL scores'!J$10</f>
        <v>0.82480636913178351</v>
      </c>
      <c r="I48" s="37">
        <f t="shared" si="4"/>
        <v>97299.5</v>
      </c>
      <c r="J48" s="37">
        <f t="shared" si="5"/>
        <v>80253.247313337968</v>
      </c>
      <c r="K48" s="40">
        <f>SUM(J48:J$119)/C48</f>
        <v>30.100093066857319</v>
      </c>
    </row>
    <row r="49" spans="1:11">
      <c r="A49" s="60">
        <v>44</v>
      </c>
      <c r="C49" s="85">
        <v>97216</v>
      </c>
      <c r="D49" s="28">
        <f t="shared" si="0"/>
        <v>182</v>
      </c>
      <c r="E49" s="31">
        <f>SUMPRODUCT(D49:D$119*$A49:$A$119)/C49+0.5-$A49</f>
        <v>37.931567826951252</v>
      </c>
      <c r="F49" s="33">
        <f t="shared" si="1"/>
        <v>1.8721198156682027E-3</v>
      </c>
      <c r="G49" s="32"/>
      <c r="H49" s="40">
        <f>'HRQOL scores'!J$10</f>
        <v>0.82480636913178351</v>
      </c>
      <c r="I49" s="37">
        <f t="shared" si="4"/>
        <v>97125</v>
      </c>
      <c r="J49" s="37">
        <f t="shared" si="5"/>
        <v>80109.318601924475</v>
      </c>
      <c r="K49" s="40">
        <f>SUM(J49:J$119)/C49</f>
        <v>29.326284930633104</v>
      </c>
    </row>
    <row r="50" spans="1:11">
      <c r="A50" s="60">
        <v>45</v>
      </c>
      <c r="C50" s="85">
        <v>97034</v>
      </c>
      <c r="D50" s="28">
        <f t="shared" si="0"/>
        <v>198</v>
      </c>
      <c r="E50" s="31">
        <f>SUMPRODUCT(D50:D$119*$A50:$A$119)/C50+0.5-$A50</f>
        <v>37.001775644257606</v>
      </c>
      <c r="F50" s="33">
        <f t="shared" si="1"/>
        <v>2.040521878929035E-3</v>
      </c>
      <c r="G50" s="32"/>
      <c r="H50" s="40">
        <f>'HRQOL scores'!J$11</f>
        <v>0.81050400872884065</v>
      </c>
      <c r="I50" s="37">
        <f t="shared" si="4"/>
        <v>96935</v>
      </c>
      <c r="J50" s="37">
        <f t="shared" si="5"/>
        <v>78566.206086130172</v>
      </c>
      <c r="K50" s="40">
        <f>SUM(J50:J$119)/C50</f>
        <v>28.555710340854791</v>
      </c>
    </row>
    <row r="51" spans="1:11">
      <c r="A51" s="60">
        <v>46</v>
      </c>
      <c r="C51" s="85">
        <v>96836</v>
      </c>
      <c r="D51" s="28">
        <f t="shared" si="0"/>
        <v>215</v>
      </c>
      <c r="E51" s="31">
        <f>SUMPRODUCT(D51:D$119*$A51:$A$119)/C51+0.5-$A51</f>
        <v>36.076410610360739</v>
      </c>
      <c r="F51" s="33">
        <f t="shared" si="1"/>
        <v>2.2202486678507992E-3</v>
      </c>
      <c r="G51" s="32"/>
      <c r="H51" s="40">
        <f>'HRQOL scores'!J$11</f>
        <v>0.81050400872884065</v>
      </c>
      <c r="I51" s="37">
        <f t="shared" si="4"/>
        <v>96728.5</v>
      </c>
      <c r="J51" s="37">
        <f t="shared" si="5"/>
        <v>78398.837008327668</v>
      </c>
      <c r="K51" s="40">
        <f>SUM(J51:J$119)/C51</f>
        <v>27.802765408818761</v>
      </c>
    </row>
    <row r="52" spans="1:11">
      <c r="A52" s="60">
        <v>47</v>
      </c>
      <c r="C52" s="85">
        <v>96621</v>
      </c>
      <c r="D52" s="28">
        <f t="shared" si="0"/>
        <v>232</v>
      </c>
      <c r="E52" s="31">
        <f>SUMPRODUCT(D52:D$119*$A52:$A$119)/C52+0.5-$A52</f>
        <v>35.155574852929405</v>
      </c>
      <c r="F52" s="33">
        <f t="shared" si="1"/>
        <v>2.4011343289761025E-3</v>
      </c>
      <c r="G52" s="32"/>
      <c r="H52" s="40">
        <f>'HRQOL scores'!J$11</f>
        <v>0.81050400872884065</v>
      </c>
      <c r="I52" s="37">
        <f t="shared" si="4"/>
        <v>96505</v>
      </c>
      <c r="J52" s="37">
        <f t="shared" si="5"/>
        <v>78217.689362376768</v>
      </c>
      <c r="K52" s="40">
        <f>SUM(J52:J$119)/C52</f>
        <v>27.053226049410018</v>
      </c>
    </row>
    <row r="53" spans="1:11">
      <c r="A53" s="60">
        <v>48</v>
      </c>
      <c r="C53" s="85">
        <v>96389</v>
      </c>
      <c r="D53" s="28">
        <f t="shared" si="0"/>
        <v>248</v>
      </c>
      <c r="E53" s="31">
        <f>SUMPRODUCT(D53:D$119*$A53:$A$119)/C53+0.5-$A53</f>
        <v>34.238987829159882</v>
      </c>
      <c r="F53" s="33">
        <f t="shared" si="1"/>
        <v>2.5729076969363725E-3</v>
      </c>
      <c r="G53" s="32"/>
      <c r="H53" s="40">
        <f>'HRQOL scores'!J$11</f>
        <v>0.81050400872884065</v>
      </c>
      <c r="I53" s="37">
        <f t="shared" si="4"/>
        <v>96265</v>
      </c>
      <c r="J53" s="37">
        <f t="shared" si="5"/>
        <v>78023.168400281851</v>
      </c>
      <c r="K53" s="40">
        <f>SUM(J53:J$119)/C53</f>
        <v>26.306861413207617</v>
      </c>
    </row>
    <row r="54" spans="1:11">
      <c r="A54" s="60">
        <v>49</v>
      </c>
      <c r="C54" s="85">
        <v>96141</v>
      </c>
      <c r="D54" s="28">
        <f t="shared" si="0"/>
        <v>266</v>
      </c>
      <c r="E54" s="31">
        <f>SUMPRODUCT(D54:D$119*$A54:$A$119)/C54+0.5-$A54</f>
        <v>33.326019053940485</v>
      </c>
      <c r="F54" s="33">
        <f t="shared" si="1"/>
        <v>2.7667696404239605E-3</v>
      </c>
      <c r="G54" s="32"/>
      <c r="H54" s="40">
        <f>'HRQOL scores'!J$11</f>
        <v>0.81050400872884065</v>
      </c>
      <c r="I54" s="37">
        <f t="shared" si="4"/>
        <v>96008</v>
      </c>
      <c r="J54" s="37">
        <f t="shared" si="5"/>
        <v>77814.868870038539</v>
      </c>
      <c r="K54" s="40">
        <f>SUM(J54:J$119)/C54</f>
        <v>25.563171761864211</v>
      </c>
    </row>
    <row r="55" spans="1:11">
      <c r="A55" s="60">
        <v>50</v>
      </c>
      <c r="C55" s="85">
        <v>95875</v>
      </c>
      <c r="D55" s="28">
        <f t="shared" si="0"/>
        <v>284</v>
      </c>
      <c r="E55" s="31">
        <f>SUMPRODUCT(D55:D$119*$A55:$A$119)/C55+0.5-$A55</f>
        <v>32.417093067691184</v>
      </c>
      <c r="F55" s="33">
        <f t="shared" si="1"/>
        <v>2.9621903520208603E-3</v>
      </c>
      <c r="G55" s="32"/>
      <c r="H55" s="40">
        <f>'HRQOL scores'!J$11</f>
        <v>0.81050400872884065</v>
      </c>
      <c r="I55" s="37">
        <f t="shared" si="4"/>
        <v>95733</v>
      </c>
      <c r="J55" s="37">
        <f t="shared" si="5"/>
        <v>77591.980267638108</v>
      </c>
      <c r="K55" s="40">
        <f>SUM(J55:J$119)/C55</f>
        <v>24.82246704028525</v>
      </c>
    </row>
    <row r="56" spans="1:11">
      <c r="A56" s="60">
        <v>51</v>
      </c>
      <c r="C56" s="85">
        <v>95591</v>
      </c>
      <c r="D56" s="28">
        <f t="shared" si="0"/>
        <v>306</v>
      </c>
      <c r="E56" s="31">
        <f>SUMPRODUCT(D56:D$119*$A56:$A$119)/C56+0.5-$A56</f>
        <v>31.511918463714082</v>
      </c>
      <c r="F56" s="33">
        <f t="shared" si="1"/>
        <v>3.2011381824648766E-3</v>
      </c>
      <c r="G56" s="32"/>
      <c r="H56" s="40">
        <f>'HRQOL scores'!J$11</f>
        <v>0.81050400872884065</v>
      </c>
      <c r="I56" s="37">
        <f t="shared" si="4"/>
        <v>95438</v>
      </c>
      <c r="J56" s="37">
        <f t="shared" si="5"/>
        <v>77352.881585063093</v>
      </c>
      <c r="K56" s="40">
        <f>SUM(J56:J$119)/C56</f>
        <v>24.084506357499247</v>
      </c>
    </row>
    <row r="57" spans="1:11">
      <c r="A57" s="60">
        <v>52</v>
      </c>
      <c r="C57" s="85">
        <v>95285</v>
      </c>
      <c r="D57" s="28">
        <f t="shared" si="0"/>
        <v>328</v>
      </c>
      <c r="E57" s="31">
        <f>SUMPRODUCT(D57:D$119*$A57:$A$119)/C57+0.5-$A57</f>
        <v>30.611510708557404</v>
      </c>
      <c r="F57" s="33">
        <f t="shared" si="1"/>
        <v>3.4423046649525108E-3</v>
      </c>
      <c r="G57" s="32"/>
      <c r="H57" s="40">
        <f>'HRQOL scores'!J$11</f>
        <v>0.81050400872884065</v>
      </c>
      <c r="I57" s="37">
        <f t="shared" si="4"/>
        <v>95121</v>
      </c>
      <c r="J57" s="37">
        <f t="shared" si="5"/>
        <v>77095.951814296059</v>
      </c>
      <c r="K57" s="40">
        <f>SUM(J57:J$119)/C57</f>
        <v>23.350046341340679</v>
      </c>
    </row>
    <row r="58" spans="1:11">
      <c r="A58" s="60">
        <v>53</v>
      </c>
      <c r="C58" s="85">
        <v>94957</v>
      </c>
      <c r="D58" s="28">
        <f t="shared" si="0"/>
        <v>356</v>
      </c>
      <c r="E58" s="31">
        <f>SUMPRODUCT(D58:D$119*$A58:$A$119)/C58+0.5-$A58</f>
        <v>29.715521739996973</v>
      </c>
      <c r="F58" s="33">
        <f t="shared" si="1"/>
        <v>3.7490653664290154E-3</v>
      </c>
      <c r="G58" s="32"/>
      <c r="H58" s="40">
        <f>'HRQOL scores'!J$11</f>
        <v>0.81050400872884065</v>
      </c>
      <c r="I58" s="37">
        <f t="shared" si="4"/>
        <v>94779</v>
      </c>
      <c r="J58" s="37">
        <f t="shared" si="5"/>
        <v>76818.759443310788</v>
      </c>
      <c r="K58" s="40">
        <f>SUM(J58:J$119)/C58</f>
        <v>22.618798127787848</v>
      </c>
    </row>
    <row r="59" spans="1:11">
      <c r="A59" s="60">
        <v>54</v>
      </c>
      <c r="C59" s="85">
        <v>94601</v>
      </c>
      <c r="D59" s="28">
        <f t="shared" si="0"/>
        <v>383</v>
      </c>
      <c r="E59" s="31">
        <f>SUMPRODUCT(D59:D$119*$A59:$A$119)/C59+0.5-$A59</f>
        <v>28.825464824525028</v>
      </c>
      <c r="F59" s="33">
        <f t="shared" si="1"/>
        <v>4.048582995951417E-3</v>
      </c>
      <c r="G59" s="32"/>
      <c r="H59" s="40">
        <f>'HRQOL scores'!J$11</f>
        <v>0.81050400872884065</v>
      </c>
      <c r="I59" s="37">
        <f t="shared" si="4"/>
        <v>94409.5</v>
      </c>
      <c r="J59" s="37">
        <f t="shared" si="5"/>
        <v>76519.278212085483</v>
      </c>
      <c r="K59" s="40">
        <f>SUM(J59:J$119)/C59</f>
        <v>21.891887552742997</v>
      </c>
    </row>
    <row r="60" spans="1:11">
      <c r="A60" s="60">
        <v>55</v>
      </c>
      <c r="C60" s="85">
        <v>94218</v>
      </c>
      <c r="D60" s="28">
        <f t="shared" si="0"/>
        <v>413</v>
      </c>
      <c r="E60" s="31">
        <f>SUMPRODUCT(D60:D$119*$A60:$A$119)/C60+0.5-$A60</f>
        <v>27.940608990478381</v>
      </c>
      <c r="F60" s="33">
        <f t="shared" si="1"/>
        <v>4.3834511452164127E-3</v>
      </c>
      <c r="G60" s="32"/>
      <c r="H60" s="40">
        <f>'HRQOL scores'!J$12</f>
        <v>0.79404707684142273</v>
      </c>
      <c r="I60" s="37">
        <f t="shared" si="4"/>
        <v>94011.5</v>
      </c>
      <c r="J60" s="37">
        <f t="shared" si="5"/>
        <v>74649.556764477413</v>
      </c>
      <c r="K60" s="40">
        <f>SUM(J60:J$119)/C60</f>
        <v>21.168727590958785</v>
      </c>
    </row>
    <row r="61" spans="1:11">
      <c r="A61" s="60">
        <v>56</v>
      </c>
      <c r="C61" s="85">
        <v>93805</v>
      </c>
      <c r="D61" s="28">
        <f t="shared" si="0"/>
        <v>446</v>
      </c>
      <c r="E61" s="31">
        <f>SUMPRODUCT(D61:D$119*$A61:$A$119)/C61+0.5-$A61</f>
        <v>27.061423142315363</v>
      </c>
      <c r="F61" s="33">
        <f t="shared" si="1"/>
        <v>4.7545440008528329E-3</v>
      </c>
      <c r="G61" s="32"/>
      <c r="H61" s="40">
        <f>'HRQOL scores'!J$12</f>
        <v>0.79404707684142273</v>
      </c>
      <c r="I61" s="37">
        <f t="shared" si="4"/>
        <v>93582</v>
      </c>
      <c r="J61" s="37">
        <f t="shared" si="5"/>
        <v>74308.513544974019</v>
      </c>
      <c r="K61" s="40">
        <f>SUM(J61:J$119)/C61</f>
        <v>20.466133142161691</v>
      </c>
    </row>
    <row r="62" spans="1:11">
      <c r="A62" s="60">
        <v>57</v>
      </c>
      <c r="C62" s="85">
        <v>93359</v>
      </c>
      <c r="D62" s="28">
        <f t="shared" si="0"/>
        <v>482</v>
      </c>
      <c r="E62" s="31">
        <f>SUMPRODUCT(D62:D$119*$A62:$A$119)/C62+0.5-$A62</f>
        <v>26.188313905085664</v>
      </c>
      <c r="F62" s="33">
        <f t="shared" si="1"/>
        <v>5.1628659261560217E-3</v>
      </c>
      <c r="G62" s="32"/>
      <c r="H62" s="40">
        <f>'HRQOL scores'!J$12</f>
        <v>0.79404707684142273</v>
      </c>
      <c r="I62" s="37">
        <f t="shared" si="4"/>
        <v>93118</v>
      </c>
      <c r="J62" s="37">
        <f t="shared" si="5"/>
        <v>73940.075701319598</v>
      </c>
      <c r="K62" s="40">
        <f>SUM(J62:J$119)/C62</f>
        <v>19.767961373359864</v>
      </c>
    </row>
    <row r="63" spans="1:11">
      <c r="A63" s="60">
        <v>58</v>
      </c>
      <c r="C63" s="85">
        <v>92877</v>
      </c>
      <c r="D63" s="28">
        <f t="shared" si="0"/>
        <v>525</v>
      </c>
      <c r="E63" s="31">
        <f>SUMPRODUCT(D63:D$119*$A63:$A$119)/C63+0.5-$A63</f>
        <v>25.32162750589373</v>
      </c>
      <c r="F63" s="33">
        <f t="shared" si="1"/>
        <v>5.6526373590878257E-3</v>
      </c>
      <c r="G63" s="32"/>
      <c r="H63" s="40">
        <f>'HRQOL scores'!J$12</f>
        <v>0.79404707684142273</v>
      </c>
      <c r="I63" s="37">
        <f t="shared" si="4"/>
        <v>92614.5</v>
      </c>
      <c r="J63" s="37">
        <f t="shared" si="5"/>
        <v>73540.272998129949</v>
      </c>
      <c r="K63" s="40">
        <f>SUM(J63:J$119)/C63</f>
        <v>19.074442866955049</v>
      </c>
    </row>
    <row r="64" spans="1:11">
      <c r="A64" s="60">
        <v>59</v>
      </c>
      <c r="C64" s="85">
        <v>92352</v>
      </c>
      <c r="D64" s="28">
        <f t="shared" si="0"/>
        <v>576</v>
      </c>
      <c r="E64" s="31">
        <f>SUMPRODUCT(D64:D$119*$A64:$A$119)/C64+0.5-$A64</f>
        <v>24.462732781801066</v>
      </c>
      <c r="F64" s="33">
        <f t="shared" si="1"/>
        <v>6.2370062370062374E-3</v>
      </c>
      <c r="G64" s="32"/>
      <c r="H64" s="40">
        <f>'HRQOL scores'!J$12</f>
        <v>0.79404707684142273</v>
      </c>
      <c r="I64" s="37">
        <f t="shared" si="4"/>
        <v>92064</v>
      </c>
      <c r="J64" s="37">
        <f t="shared" si="5"/>
        <v>73103.150082328735</v>
      </c>
      <c r="K64" s="40">
        <f>SUM(J64:J$119)/C64</f>
        <v>18.386572647653047</v>
      </c>
    </row>
    <row r="65" spans="1:11">
      <c r="A65" s="60">
        <v>60</v>
      </c>
      <c r="C65" s="85">
        <v>91776</v>
      </c>
      <c r="D65" s="28">
        <f t="shared" si="0"/>
        <v>638</v>
      </c>
      <c r="E65" s="31">
        <f>SUMPRODUCT(D65:D$119*$A65:$A$119)/C65+0.5-$A65</f>
        <v>23.613126502188948</v>
      </c>
      <c r="F65" s="33">
        <f t="shared" si="1"/>
        <v>6.9517085076708507E-3</v>
      </c>
      <c r="G65" s="32"/>
      <c r="H65" s="40">
        <f>'HRQOL scores'!J$12</f>
        <v>0.79404707684142273</v>
      </c>
      <c r="I65" s="37">
        <f t="shared" si="4"/>
        <v>91457</v>
      </c>
      <c r="J65" s="37">
        <f t="shared" si="5"/>
        <v>72621.163506686004</v>
      </c>
      <c r="K65" s="40">
        <f>SUM(J65:J$119)/C65</f>
        <v>17.705430690744045</v>
      </c>
    </row>
    <row r="66" spans="1:11">
      <c r="A66" s="60">
        <v>61</v>
      </c>
      <c r="C66" s="85">
        <v>91138</v>
      </c>
      <c r="D66" s="28">
        <f t="shared" si="0"/>
        <v>704</v>
      </c>
      <c r="E66" s="31">
        <f>SUMPRODUCT(D66:D$119*$A66:$A$119)/C66+0.5-$A66</f>
        <v>22.77492701030188</v>
      </c>
      <c r="F66" s="33">
        <f t="shared" si="1"/>
        <v>7.7245495841471177E-3</v>
      </c>
      <c r="G66" s="32"/>
      <c r="H66" s="40">
        <f>'HRQOL scores'!J$12</f>
        <v>0.79404707684142273</v>
      </c>
      <c r="I66" s="37">
        <f t="shared" si="4"/>
        <v>90786</v>
      </c>
      <c r="J66" s="37">
        <f t="shared" si="5"/>
        <v>72088.357918125403</v>
      </c>
      <c r="K66" s="40">
        <f>SUM(J66:J$119)/C66</f>
        <v>17.032548921054222</v>
      </c>
    </row>
    <row r="67" spans="1:11">
      <c r="A67" s="60">
        <v>62</v>
      </c>
      <c r="C67" s="85">
        <v>90434</v>
      </c>
      <c r="D67" s="28">
        <f t="shared" si="0"/>
        <v>773</v>
      </c>
      <c r="E67" s="31">
        <f>SUMPRODUCT(D67:D$119*$A67:$A$119)/C67+0.5-$A67</f>
        <v>21.948330250402421</v>
      </c>
      <c r="F67" s="33">
        <f t="shared" si="1"/>
        <v>8.5476701240683808E-3</v>
      </c>
      <c r="G67" s="32"/>
      <c r="H67" s="40">
        <f>'HRQOL scores'!J$12</f>
        <v>0.79404707684142273</v>
      </c>
      <c r="I67" s="37">
        <f t="shared" si="4"/>
        <v>90047.5</v>
      </c>
      <c r="J67" s="37">
        <f t="shared" si="5"/>
        <v>71501.954151878017</v>
      </c>
      <c r="K67" s="40">
        <f>SUM(J67:J$119)/C67</f>
        <v>16.36800413173048</v>
      </c>
    </row>
    <row r="68" spans="1:11">
      <c r="A68" s="60">
        <v>63</v>
      </c>
      <c r="C68" s="85">
        <v>89661</v>
      </c>
      <c r="D68" s="28">
        <f t="shared" si="0"/>
        <v>836</v>
      </c>
      <c r="E68" s="31">
        <f>SUMPRODUCT(D68:D$119*$A68:$A$119)/C68+0.5-$A68</f>
        <v>21.133244084550611</v>
      </c>
      <c r="F68" s="33">
        <f t="shared" si="1"/>
        <v>9.324009324009324E-3</v>
      </c>
      <c r="G68" s="32"/>
      <c r="H68" s="40">
        <f>'HRQOL scores'!J$12</f>
        <v>0.79404707684142273</v>
      </c>
      <c r="I68" s="37">
        <f t="shared" si="4"/>
        <v>89243</v>
      </c>
      <c r="J68" s="37">
        <f t="shared" si="5"/>
        <v>70863.143278559088</v>
      </c>
      <c r="K68" s="40">
        <f>SUM(J68:J$119)/C68</f>
        <v>15.711648671072552</v>
      </c>
    </row>
    <row r="69" spans="1:11">
      <c r="A69" s="60">
        <v>64</v>
      </c>
      <c r="C69" s="85">
        <v>88825</v>
      </c>
      <c r="D69" s="28">
        <f t="shared" ref="D69:D119" si="6">C69-C70</f>
        <v>896</v>
      </c>
      <c r="E69" s="31">
        <f>SUMPRODUCT(D69:D$119*$A69:$A$119)/C69+0.5-$A69</f>
        <v>20.327439322993442</v>
      </c>
      <c r="F69" s="33">
        <f t="shared" ref="F69:F115" si="7">D69/C69</f>
        <v>1.008725021108922E-2</v>
      </c>
      <c r="G69" s="32"/>
      <c r="H69" s="40">
        <f>'HRQOL scores'!J$12</f>
        <v>0.79404707684142273</v>
      </c>
      <c r="I69" s="37">
        <f t="shared" ref="I69:I100" si="8">(D69*0.5+C70)</f>
        <v>88377</v>
      </c>
      <c r="J69" s="37">
        <f t="shared" ref="J69:J100" si="9">I69*H69</f>
        <v>70175.498510014411</v>
      </c>
      <c r="K69" s="40">
        <f>SUM(J69:J$119)/C69</f>
        <v>15.06173924253844</v>
      </c>
    </row>
    <row r="70" spans="1:11">
      <c r="A70" s="60">
        <v>65</v>
      </c>
      <c r="C70" s="85">
        <v>87929</v>
      </c>
      <c r="D70" s="28">
        <f t="shared" si="6"/>
        <v>961</v>
      </c>
      <c r="E70" s="31">
        <f>SUMPRODUCT(D70:D$119*$A70:$A$119)/C70+0.5-$A70</f>
        <v>19.529481716667902</v>
      </c>
      <c r="F70" s="33">
        <f t="shared" si="7"/>
        <v>1.0929272481206427E-2</v>
      </c>
      <c r="G70" s="32"/>
      <c r="H70" s="40">
        <f>'HRQOL scores'!J$13</f>
        <v>0.77561515784330004</v>
      </c>
      <c r="I70" s="37">
        <f t="shared" si="8"/>
        <v>87448.5</v>
      </c>
      <c r="J70" s="37">
        <f t="shared" si="9"/>
        <v>67826.382130659826</v>
      </c>
      <c r="K70" s="40">
        <f>SUM(J70:J$119)/C70</f>
        <v>14.417126200780885</v>
      </c>
    </row>
    <row r="71" spans="1:11">
      <c r="A71" s="60">
        <v>66</v>
      </c>
      <c r="C71" s="85">
        <v>86968</v>
      </c>
      <c r="D71" s="28">
        <f t="shared" si="6"/>
        <v>1029</v>
      </c>
      <c r="E71" s="31">
        <f>SUMPRODUCT(D71:D$119*$A71:$A$119)/C71+0.5-$A71</f>
        <v>18.739758277353658</v>
      </c>
      <c r="F71" s="33">
        <f t="shared" si="7"/>
        <v>1.1831938184159691E-2</v>
      </c>
      <c r="G71" s="32"/>
      <c r="H71" s="40">
        <f>'HRQOL scores'!J$13</f>
        <v>0.77561515784330004</v>
      </c>
      <c r="I71" s="37">
        <f t="shared" si="8"/>
        <v>86453.5</v>
      </c>
      <c r="J71" s="37">
        <f t="shared" si="9"/>
        <v>67054.645048605744</v>
      </c>
      <c r="K71" s="40">
        <f>SUM(J71:J$119)/C71</f>
        <v>13.796535594446263</v>
      </c>
    </row>
    <row r="72" spans="1:11">
      <c r="A72" s="60">
        <v>67</v>
      </c>
      <c r="C72" s="85">
        <v>85939</v>
      </c>
      <c r="D72" s="28">
        <f t="shared" si="6"/>
        <v>1105</v>
      </c>
      <c r="E72" s="31">
        <f>SUMPRODUCT(D72:D$119*$A72:$A$119)/C72+0.5-$A72</f>
        <v>17.95815401464867</v>
      </c>
      <c r="F72" s="33">
        <f t="shared" si="7"/>
        <v>1.285795738838013E-2</v>
      </c>
      <c r="G72" s="32"/>
      <c r="H72" s="40">
        <f>'HRQOL scores'!J$13</f>
        <v>0.77561515784330004</v>
      </c>
      <c r="I72" s="37">
        <f t="shared" si="8"/>
        <v>85386.5</v>
      </c>
      <c r="J72" s="37">
        <f t="shared" si="9"/>
        <v>66227.063675186946</v>
      </c>
      <c r="K72" s="40">
        <f>SUM(J72:J$119)/C72</f>
        <v>13.18147130556787</v>
      </c>
    </row>
    <row r="73" spans="1:11">
      <c r="A73" s="60">
        <v>68</v>
      </c>
      <c r="C73" s="85">
        <v>84834</v>
      </c>
      <c r="D73" s="28">
        <f t="shared" si="6"/>
        <v>1194</v>
      </c>
      <c r="E73" s="31">
        <f>SUMPRODUCT(D73:D$119*$A73:$A$119)/C73+0.5-$A73</f>
        <v>17.185554115860299</v>
      </c>
      <c r="F73" s="33">
        <f t="shared" si="7"/>
        <v>1.4074545583138837E-2</v>
      </c>
      <c r="G73" s="32"/>
      <c r="H73" s="40">
        <f>'HRQOL scores'!J$13</f>
        <v>0.77561515784330004</v>
      </c>
      <c r="I73" s="37">
        <f t="shared" si="8"/>
        <v>84237</v>
      </c>
      <c r="J73" s="37">
        <f t="shared" si="9"/>
        <v>65335.494051246067</v>
      </c>
      <c r="K73" s="40">
        <f>SUM(J73:J$119)/C73</f>
        <v>12.572499220289156</v>
      </c>
    </row>
    <row r="74" spans="1:11">
      <c r="A74" s="60">
        <v>69</v>
      </c>
      <c r="C74" s="85">
        <v>83640</v>
      </c>
      <c r="D74" s="28">
        <f t="shared" si="6"/>
        <v>1293</v>
      </c>
      <c r="E74" s="31">
        <f>SUMPRODUCT(D74:D$119*$A74:$A$119)/C74+0.5-$A74</f>
        <v>16.423748181072369</v>
      </c>
      <c r="F74" s="33">
        <f t="shared" si="7"/>
        <v>1.5459110473457676E-2</v>
      </c>
      <c r="G74" s="32"/>
      <c r="H74" s="40">
        <f>'HRQOL scores'!J$13</f>
        <v>0.77561515784330004</v>
      </c>
      <c r="I74" s="37">
        <f t="shared" si="8"/>
        <v>82993.5</v>
      </c>
      <c r="J74" s="37">
        <f t="shared" si="9"/>
        <v>64371.01660246792</v>
      </c>
      <c r="K74" s="40">
        <f>SUM(J74:J$119)/C74</f>
        <v>11.970826217154045</v>
      </c>
    </row>
    <row r="75" spans="1:11">
      <c r="A75" s="60">
        <v>70</v>
      </c>
      <c r="C75" s="85">
        <v>82347</v>
      </c>
      <c r="D75" s="28">
        <f t="shared" si="6"/>
        <v>1402</v>
      </c>
      <c r="E75" s="31">
        <f>SUMPRODUCT(D75:D$119*$A75:$A$119)/C75+0.5-$A75</f>
        <v>15.673780439662551</v>
      </c>
      <c r="F75" s="33">
        <f t="shared" si="7"/>
        <v>1.7025513983508812E-2</v>
      </c>
      <c r="G75" s="32"/>
      <c r="H75" s="40">
        <f>'HRQOL scores'!J$13</f>
        <v>0.77561515784330004</v>
      </c>
      <c r="I75" s="37">
        <f t="shared" si="8"/>
        <v>81646</v>
      </c>
      <c r="J75" s="37">
        <f t="shared" si="9"/>
        <v>63325.875177274072</v>
      </c>
      <c r="K75" s="40">
        <f>SUM(J75:J$119)/C75</f>
        <v>11.377085846482522</v>
      </c>
    </row>
    <row r="76" spans="1:11">
      <c r="A76" s="60">
        <v>71</v>
      </c>
      <c r="C76" s="85">
        <v>80945</v>
      </c>
      <c r="D76" s="28">
        <f t="shared" si="6"/>
        <v>1522</v>
      </c>
      <c r="E76" s="31">
        <f>SUMPRODUCT(D76:D$119*$A76:$A$119)/C76+0.5-$A76</f>
        <v>14.936596428005345</v>
      </c>
      <c r="F76" s="33">
        <f t="shared" si="7"/>
        <v>1.880289085181296E-2</v>
      </c>
      <c r="G76" s="32"/>
      <c r="H76" s="40">
        <f>'HRQOL scores'!J$13</f>
        <v>0.77561515784330004</v>
      </c>
      <c r="I76" s="37">
        <f t="shared" si="8"/>
        <v>80184</v>
      </c>
      <c r="J76" s="37">
        <f t="shared" si="9"/>
        <v>62191.925816507173</v>
      </c>
      <c r="K76" s="40">
        <f>SUM(J76:J$119)/C76</f>
        <v>10.791809414083913</v>
      </c>
    </row>
    <row r="77" spans="1:11">
      <c r="A77" s="60">
        <v>72</v>
      </c>
      <c r="C77" s="85">
        <v>79423</v>
      </c>
      <c r="D77" s="28">
        <f t="shared" si="6"/>
        <v>1659</v>
      </c>
      <c r="E77" s="31">
        <f>SUMPRODUCT(D77:D$119*$A77:$A$119)/C77+0.5-$A77</f>
        <v>14.213248024689221</v>
      </c>
      <c r="F77" s="33">
        <f t="shared" si="7"/>
        <v>2.0888155823879734E-2</v>
      </c>
      <c r="G77" s="32"/>
      <c r="H77" s="40">
        <f>'HRQOL scores'!J$13</f>
        <v>0.77561515784330004</v>
      </c>
      <c r="I77" s="37">
        <f t="shared" si="8"/>
        <v>78593.5</v>
      </c>
      <c r="J77" s="37">
        <f t="shared" si="9"/>
        <v>60958.309907957402</v>
      </c>
      <c r="K77" s="40">
        <f>SUM(J77:J$119)/C77</f>
        <v>10.215568377000556</v>
      </c>
    </row>
    <row r="78" spans="1:11">
      <c r="A78" s="60">
        <v>73</v>
      </c>
      <c r="C78" s="85">
        <v>77764</v>
      </c>
      <c r="D78" s="28">
        <f t="shared" si="6"/>
        <v>1809</v>
      </c>
      <c r="E78" s="31">
        <f>SUMPRODUCT(D78:D$119*$A78:$A$119)/C78+0.5-$A78</f>
        <v>13.505803429156074</v>
      </c>
      <c r="F78" s="33">
        <f t="shared" si="7"/>
        <v>2.3262692248341134E-2</v>
      </c>
      <c r="G78" s="32"/>
      <c r="H78" s="40">
        <f>'HRQOL scores'!J$13</f>
        <v>0.77561515784330004</v>
      </c>
      <c r="I78" s="37">
        <f t="shared" si="8"/>
        <v>76859.5</v>
      </c>
      <c r="J78" s="37">
        <f t="shared" si="9"/>
        <v>59613.393224257117</v>
      </c>
      <c r="K78" s="40">
        <f>SUM(J78:J$119)/C78</f>
        <v>9.6496164973324152</v>
      </c>
    </row>
    <row r="79" spans="1:11">
      <c r="A79" s="60">
        <v>74</v>
      </c>
      <c r="C79" s="85">
        <v>75955</v>
      </c>
      <c r="D79" s="28">
        <f t="shared" si="6"/>
        <v>1972</v>
      </c>
      <c r="E79" s="31">
        <f>SUMPRODUCT(D79:D$119*$A79:$A$119)/C79+0.5-$A79</f>
        <v>12.815559184581559</v>
      </c>
      <c r="F79" s="33">
        <f t="shared" si="7"/>
        <v>2.5962741096701995E-2</v>
      </c>
      <c r="G79" s="32"/>
      <c r="H79" s="40">
        <f>'HRQOL scores'!J$13</f>
        <v>0.77561515784330004</v>
      </c>
      <c r="I79" s="37">
        <f t="shared" si="8"/>
        <v>74969</v>
      </c>
      <c r="J79" s="37">
        <f t="shared" si="9"/>
        <v>58147.092768354363</v>
      </c>
      <c r="K79" s="40">
        <f>SUM(J79:J$119)/C79</f>
        <v>9.0945873750813089</v>
      </c>
    </row>
    <row r="80" spans="1:11">
      <c r="A80" s="60">
        <v>75</v>
      </c>
      <c r="C80" s="85">
        <v>73983</v>
      </c>
      <c r="D80" s="28">
        <f t="shared" si="6"/>
        <v>2151</v>
      </c>
      <c r="E80" s="31">
        <f>SUMPRODUCT(D80:D$119*$A80:$A$119)/C80+0.5-$A80</f>
        <v>12.143827607219123</v>
      </c>
      <c r="F80" s="33">
        <f t="shared" si="7"/>
        <v>2.9074246786423907E-2</v>
      </c>
      <c r="G80" s="32"/>
      <c r="H80" s="40">
        <f>'HRQOL scores'!J$14</f>
        <v>0.73112801399360006</v>
      </c>
      <c r="I80" s="37">
        <f t="shared" si="8"/>
        <v>72907.5</v>
      </c>
      <c r="J80" s="37">
        <f t="shared" si="9"/>
        <v>53304.715680238398</v>
      </c>
      <c r="K80" s="40">
        <f>SUM(J80:J$119)/C80</f>
        <v>8.551049447926502</v>
      </c>
    </row>
    <row r="81" spans="1:11">
      <c r="A81" s="60">
        <v>76</v>
      </c>
      <c r="C81" s="85">
        <v>71832</v>
      </c>
      <c r="D81" s="28">
        <f t="shared" si="6"/>
        <v>2329</v>
      </c>
      <c r="E81" s="31">
        <f>SUMPRODUCT(D81:D$119*$A81:$A$119)/C81+0.5-$A81</f>
        <v>11.492500527131256</v>
      </c>
      <c r="F81" s="33">
        <f t="shared" si="7"/>
        <v>3.2422875598618998E-2</v>
      </c>
      <c r="G81" s="32"/>
      <c r="H81" s="40">
        <f>'HRQOL scores'!J$14</f>
        <v>0.73112801399360006</v>
      </c>
      <c r="I81" s="37">
        <f t="shared" si="8"/>
        <v>70667.5</v>
      </c>
      <c r="J81" s="37">
        <f t="shared" si="9"/>
        <v>51666.98892889273</v>
      </c>
      <c r="K81" s="40">
        <f>SUM(J81:J$119)/C81</f>
        <v>8.0650347425340794</v>
      </c>
    </row>
    <row r="82" spans="1:11">
      <c r="A82" s="60">
        <v>77</v>
      </c>
      <c r="C82" s="85">
        <v>69503</v>
      </c>
      <c r="D82" s="28">
        <f t="shared" si="6"/>
        <v>2515</v>
      </c>
      <c r="E82" s="31">
        <f>SUMPRODUCT(D82:D$119*$A82:$A$119)/C82+0.5-$A82</f>
        <v>10.860852018832176</v>
      </c>
      <c r="F82" s="33">
        <f t="shared" si="7"/>
        <v>3.6185488396184337E-2</v>
      </c>
      <c r="G82" s="32"/>
      <c r="H82" s="40">
        <f>'HRQOL scores'!J$14</f>
        <v>0.73112801399360006</v>
      </c>
      <c r="I82" s="37">
        <f t="shared" si="8"/>
        <v>68245.5</v>
      </c>
      <c r="J82" s="37">
        <f t="shared" si="9"/>
        <v>49896.196879000236</v>
      </c>
      <c r="K82" s="40">
        <f>SUM(J82:J$119)/C82</f>
        <v>7.5919109491218393</v>
      </c>
    </row>
    <row r="83" spans="1:11">
      <c r="A83" s="60">
        <v>78</v>
      </c>
      <c r="C83" s="85">
        <v>66988</v>
      </c>
      <c r="D83" s="28">
        <f t="shared" si="6"/>
        <v>2703</v>
      </c>
      <c r="E83" s="31">
        <f>SUMPRODUCT(D83:D$119*$A83:$A$119)/C83+0.5-$A83</f>
        <v>10.249840238026096</v>
      </c>
      <c r="F83" s="33">
        <f t="shared" si="7"/>
        <v>4.0350510539201051E-2</v>
      </c>
      <c r="G83" s="32"/>
      <c r="H83" s="40">
        <f>'HRQOL scores'!J$14</f>
        <v>0.73112801399360006</v>
      </c>
      <c r="I83" s="37">
        <f t="shared" si="8"/>
        <v>65636.5</v>
      </c>
      <c r="J83" s="37">
        <f t="shared" si="9"/>
        <v>47988.683890490931</v>
      </c>
      <c r="K83" s="40">
        <f>SUM(J83:J$119)/C83</f>
        <v>7.1320891774320021</v>
      </c>
    </row>
    <row r="84" spans="1:11">
      <c r="A84" s="60">
        <v>79</v>
      </c>
      <c r="C84" s="85">
        <v>64285</v>
      </c>
      <c r="D84" s="28">
        <f t="shared" si="6"/>
        <v>2890</v>
      </c>
      <c r="E84" s="31">
        <f>SUMPRODUCT(D84:D$119*$A84:$A$119)/C84+0.5-$A84</f>
        <v>9.6597930755991683</v>
      </c>
      <c r="F84" s="33">
        <f t="shared" si="7"/>
        <v>4.4956055067278525E-2</v>
      </c>
      <c r="G84" s="32"/>
      <c r="H84" s="40">
        <f>'HRQOL scores'!J$14</f>
        <v>0.73112801399360006</v>
      </c>
      <c r="I84" s="37">
        <f t="shared" si="8"/>
        <v>62840</v>
      </c>
      <c r="J84" s="37">
        <f t="shared" si="9"/>
        <v>45944.084399357831</v>
      </c>
      <c r="K84" s="40">
        <f>SUM(J84:J$119)/C84</f>
        <v>6.6854741530267416</v>
      </c>
    </row>
    <row r="85" spans="1:11">
      <c r="A85" s="60">
        <v>80</v>
      </c>
      <c r="C85" s="85">
        <v>61395</v>
      </c>
      <c r="D85" s="28">
        <f t="shared" si="6"/>
        <v>3075</v>
      </c>
      <c r="E85" s="31">
        <f>SUMPRODUCT(D85:D$119*$A85:$A$119)/C85+0.5-$A85</f>
        <v>9.0909650275249163</v>
      </c>
      <c r="F85" s="33">
        <f t="shared" si="7"/>
        <v>5.0085511849499144E-2</v>
      </c>
      <c r="G85" s="32"/>
      <c r="H85" s="40">
        <f>'HRQOL scores'!J$14</f>
        <v>0.73112801399360006</v>
      </c>
      <c r="I85" s="37">
        <f t="shared" si="8"/>
        <v>59857.5</v>
      </c>
      <c r="J85" s="37">
        <f t="shared" si="9"/>
        <v>43763.495097621919</v>
      </c>
      <c r="K85" s="40">
        <f>SUM(J85:J$119)/C85</f>
        <v>6.2518384482118448</v>
      </c>
    </row>
    <row r="86" spans="1:11">
      <c r="A86" s="60">
        <v>81</v>
      </c>
      <c r="C86" s="85">
        <v>58320</v>
      </c>
      <c r="D86" s="28">
        <f t="shared" si="6"/>
        <v>3251</v>
      </c>
      <c r="E86" s="31">
        <f>SUMPRODUCT(D86:D$119*$A86:$A$119)/C86+0.5-$A86</f>
        <v>8.5439351485749739</v>
      </c>
      <c r="F86" s="33">
        <f t="shared" si="7"/>
        <v>5.574417009602195E-2</v>
      </c>
      <c r="G86" s="32"/>
      <c r="H86" s="40">
        <f>'HRQOL scores'!J$14</f>
        <v>0.73112801399360006</v>
      </c>
      <c r="I86" s="37">
        <f t="shared" si="8"/>
        <v>56694.5</v>
      </c>
      <c r="J86" s="37">
        <f t="shared" si="9"/>
        <v>41450.937189360156</v>
      </c>
      <c r="K86" s="40">
        <f>SUM(J86:J$119)/C86</f>
        <v>5.8310721267205823</v>
      </c>
    </row>
    <row r="87" spans="1:11">
      <c r="A87" s="60">
        <v>82</v>
      </c>
      <c r="C87" s="85">
        <v>55069</v>
      </c>
      <c r="D87" s="28">
        <f t="shared" si="6"/>
        <v>3415</v>
      </c>
      <c r="E87" s="31">
        <f>SUMPRODUCT(D87:D$119*$A87:$A$119)/C87+0.5-$A87</f>
        <v>8.0188090915922317</v>
      </c>
      <c r="F87" s="33">
        <f t="shared" si="7"/>
        <v>6.2013110824601862E-2</v>
      </c>
      <c r="G87" s="32"/>
      <c r="H87" s="40">
        <f>'HRQOL scores'!J$14</f>
        <v>0.73112801399360006</v>
      </c>
      <c r="I87" s="37">
        <f t="shared" si="8"/>
        <v>53361.5</v>
      </c>
      <c r="J87" s="37">
        <f t="shared" si="9"/>
        <v>39014.087518719491</v>
      </c>
      <c r="K87" s="40">
        <f>SUM(J87:J$119)/C87</f>
        <v>5.422600541883531</v>
      </c>
    </row>
    <row r="88" spans="1:11">
      <c r="A88" s="60">
        <v>83</v>
      </c>
      <c r="C88" s="85">
        <v>51654</v>
      </c>
      <c r="D88" s="28">
        <f t="shared" si="6"/>
        <v>3561</v>
      </c>
      <c r="E88" s="31">
        <f>SUMPRODUCT(D88:D$119*$A88:$A$119)/C88+0.5-$A88</f>
        <v>7.5158999857686268</v>
      </c>
      <c r="F88" s="33">
        <f t="shared" si="7"/>
        <v>6.8939481937507263E-2</v>
      </c>
      <c r="G88" s="32"/>
      <c r="H88" s="40">
        <f>'HRQOL scores'!J$14</f>
        <v>0.73112801399360006</v>
      </c>
      <c r="I88" s="37">
        <f t="shared" si="8"/>
        <v>49873.5</v>
      </c>
      <c r="J88" s="37">
        <f t="shared" si="9"/>
        <v>36463.91300590981</v>
      </c>
      <c r="K88" s="40">
        <f>SUM(J88:J$119)/C88</f>
        <v>5.0258082960131771</v>
      </c>
    </row>
    <row r="89" spans="1:11">
      <c r="A89" s="60">
        <v>84</v>
      </c>
      <c r="C89" s="85">
        <v>48093</v>
      </c>
      <c r="D89" s="28">
        <f t="shared" si="6"/>
        <v>3682</v>
      </c>
      <c r="E89" s="31">
        <f>SUMPRODUCT(D89:D$119*$A89:$A$119)/C89+0.5-$A89</f>
        <v>7.0353855626576092</v>
      </c>
      <c r="F89" s="33">
        <f t="shared" si="7"/>
        <v>7.6559998336556259E-2</v>
      </c>
      <c r="G89" s="32"/>
      <c r="H89" s="40">
        <f>'HRQOL scores'!J$14</f>
        <v>0.73112801399360006</v>
      </c>
      <c r="I89" s="37">
        <f t="shared" si="8"/>
        <v>46252</v>
      </c>
      <c r="J89" s="37">
        <f t="shared" si="9"/>
        <v>33816.132903231992</v>
      </c>
      <c r="K89" s="40">
        <f>SUM(J89:J$119)/C89</f>
        <v>4.639743595041999</v>
      </c>
    </row>
    <row r="90" spans="1:11">
      <c r="A90" s="60">
        <v>85</v>
      </c>
      <c r="C90" s="85">
        <v>44411</v>
      </c>
      <c r="D90" s="28">
        <f t="shared" si="6"/>
        <v>3773</v>
      </c>
      <c r="E90" s="31">
        <f>SUMPRODUCT(D90:D$119*$A90:$A$119)/C90+0.5-$A90</f>
        <v>6.5772173079843554</v>
      </c>
      <c r="F90" s="33">
        <f t="shared" si="7"/>
        <v>8.4956429713359302E-2</v>
      </c>
      <c r="G90" s="32"/>
      <c r="H90" s="40">
        <f>'HRQOL scores'!J$15</f>
        <v>0.64814289175852002</v>
      </c>
      <c r="I90" s="37">
        <f t="shared" si="8"/>
        <v>42524.5</v>
      </c>
      <c r="J90" s="37">
        <f t="shared" si="9"/>
        <v>27561.952400585185</v>
      </c>
      <c r="K90" s="40">
        <f>IF(C90=0,0,SUM(J90:J$119)/C90)</f>
        <v>4.2629766457211691</v>
      </c>
    </row>
    <row r="91" spans="1:11">
      <c r="A91" s="60">
        <v>86</v>
      </c>
      <c r="C91" s="85">
        <v>40638</v>
      </c>
      <c r="D91" s="28">
        <f t="shared" si="6"/>
        <v>3828</v>
      </c>
      <c r="E91" s="31">
        <f>SUMPRODUCT(D91:D$119*$A91:$A$119)/C91+0.5-$A91</f>
        <v>6.1414512984126475</v>
      </c>
      <c r="F91" s="33">
        <f t="shared" si="7"/>
        <v>9.4197549091982871E-2</v>
      </c>
      <c r="G91" s="32"/>
      <c r="H91" s="40">
        <f>'HRQOL scores'!J$15</f>
        <v>0.64814289175852002</v>
      </c>
      <c r="I91" s="37">
        <f t="shared" si="8"/>
        <v>38724</v>
      </c>
      <c r="J91" s="37">
        <f t="shared" si="9"/>
        <v>25098.68534045693</v>
      </c>
      <c r="K91" s="40">
        <f>IF(C91=0,0,SUM(J91:J$119)/C91)</f>
        <v>3.9805380041472924</v>
      </c>
    </row>
    <row r="92" spans="1:11">
      <c r="A92" s="60">
        <v>87</v>
      </c>
      <c r="C92" s="85">
        <v>36810</v>
      </c>
      <c r="D92" s="28">
        <f t="shared" si="6"/>
        <v>3839</v>
      </c>
      <c r="E92" s="31">
        <f>SUMPRODUCT(D92:D$119*$A92:$A$119)/C92+0.5-$A92</f>
        <v>5.7281254513690101</v>
      </c>
      <c r="F92" s="33">
        <f t="shared" si="7"/>
        <v>0.10429231187177397</v>
      </c>
      <c r="G92" s="32"/>
      <c r="H92" s="40">
        <f>'HRQOL scores'!J$15</f>
        <v>0.64814289175852002</v>
      </c>
      <c r="I92" s="37">
        <f t="shared" si="8"/>
        <v>34890.5</v>
      </c>
      <c r="J92" s="37">
        <f t="shared" si="9"/>
        <v>22614.029564900644</v>
      </c>
      <c r="K92" s="40">
        <f>IF(C92=0,0,SUM(J92:J$119)/C92)</f>
        <v>3.7126437944058881</v>
      </c>
    </row>
    <row r="93" spans="1:11">
      <c r="A93" s="60">
        <v>88</v>
      </c>
      <c r="C93" s="85">
        <v>32971</v>
      </c>
      <c r="D93" s="28">
        <f t="shared" si="6"/>
        <v>3803</v>
      </c>
      <c r="E93" s="31">
        <f>SUMPRODUCT(D93:D$119*$A93:$A$119)/C93+0.5-$A93</f>
        <v>5.3368656657333275</v>
      </c>
      <c r="F93" s="33">
        <f t="shared" si="7"/>
        <v>0.11534378696430196</v>
      </c>
      <c r="G93" s="32"/>
      <c r="H93" s="40">
        <f>'HRQOL scores'!J$15</f>
        <v>0.64814289175852002</v>
      </c>
      <c r="I93" s="37">
        <f t="shared" si="8"/>
        <v>31069.5</v>
      </c>
      <c r="J93" s="37">
        <f t="shared" si="9"/>
        <v>20137.475575491339</v>
      </c>
      <c r="K93" s="40">
        <f>IF(C93=0,0,SUM(J93:J$119)/C93)</f>
        <v>3.4590515455151527</v>
      </c>
    </row>
    <row r="94" spans="1:11">
      <c r="A94" s="60">
        <v>89</v>
      </c>
      <c r="C94" s="85">
        <v>29168</v>
      </c>
      <c r="D94" s="28">
        <f t="shared" si="6"/>
        <v>3717</v>
      </c>
      <c r="E94" s="31">
        <f>SUMPRODUCT(D94:D$119*$A94:$A$119)/C94+0.5-$A94</f>
        <v>4.9675088406779224</v>
      </c>
      <c r="F94" s="33">
        <f t="shared" si="7"/>
        <v>0.12743417443773999</v>
      </c>
      <c r="G94" s="32"/>
      <c r="H94" s="40">
        <f>'HRQOL scores'!J$15</f>
        <v>0.64814289175852002</v>
      </c>
      <c r="I94" s="37">
        <f t="shared" si="8"/>
        <v>27309.5</v>
      </c>
      <c r="J94" s="37">
        <f t="shared" si="9"/>
        <v>17700.458302479303</v>
      </c>
      <c r="K94" s="40">
        <f>IF(C94=0,0,SUM(J94:J$119)/C94)</f>
        <v>3.2196555448329933</v>
      </c>
    </row>
    <row r="95" spans="1:11">
      <c r="A95" s="60">
        <v>90</v>
      </c>
      <c r="B95" s="59" t="s">
        <v>31</v>
      </c>
      <c r="C95" s="85">
        <v>25451</v>
      </c>
      <c r="D95" s="28">
        <f t="shared" si="6"/>
        <v>3577</v>
      </c>
      <c r="E95" s="31">
        <f>SUMPRODUCT(D95:D$119*$A95:$A$119)/C95+0.5-$A95</f>
        <v>4.6199676973357953</v>
      </c>
      <c r="F95" s="33">
        <f t="shared" si="7"/>
        <v>0.14054457585163649</v>
      </c>
      <c r="G95" s="32"/>
      <c r="H95" s="40">
        <f>'HRQOL scores'!J$15</f>
        <v>0.64814289175852002</v>
      </c>
      <c r="I95" s="37">
        <f t="shared" si="8"/>
        <v>23662.5</v>
      </c>
      <c r="J95" s="37">
        <f t="shared" si="9"/>
        <v>15336.681176235979</v>
      </c>
      <c r="K95" s="40">
        <f>IF(C95=0,0,SUM(J95:J$119)/C95)</f>
        <v>2.9943992231821719</v>
      </c>
    </row>
    <row r="96" spans="1:11">
      <c r="A96" s="60">
        <v>91</v>
      </c>
      <c r="B96" s="59" t="s">
        <v>32</v>
      </c>
      <c r="C96" s="85">
        <v>21874</v>
      </c>
      <c r="D96" s="28">
        <f t="shared" si="6"/>
        <v>3386</v>
      </c>
      <c r="E96" s="31">
        <f>SUMPRODUCT(D96:D$119*$A96:$A$119)/C96+0.5-$A96</f>
        <v>4.2936956141946183</v>
      </c>
      <c r="F96" s="33">
        <f t="shared" si="7"/>
        <v>0.15479564780104232</v>
      </c>
      <c r="G96" s="32"/>
      <c r="H96" s="40">
        <f>'HRQOL scores'!J$15</f>
        <v>0.64814289175852002</v>
      </c>
      <c r="I96" s="37">
        <f t="shared" si="8"/>
        <v>20181</v>
      </c>
      <c r="J96" s="37">
        <f t="shared" si="9"/>
        <v>13080.171698578693</v>
      </c>
      <c r="K96" s="40">
        <f>IF(C96=0,0,SUM(J96:J$119)/C96)</f>
        <v>2.7829282917149798</v>
      </c>
    </row>
    <row r="97" spans="1:11">
      <c r="A97" s="60">
        <v>92</v>
      </c>
      <c r="B97" s="59" t="s">
        <v>19</v>
      </c>
      <c r="C97" s="85">
        <v>18488</v>
      </c>
      <c r="D97" s="28">
        <f t="shared" si="6"/>
        <v>3146</v>
      </c>
      <c r="E97" s="31">
        <f>SUMPRODUCT(D97:D$119*$A97:$A$119)/C97+0.5-$A97</f>
        <v>3.9884951246696829</v>
      </c>
      <c r="F97" s="33">
        <f t="shared" si="7"/>
        <v>0.17016443098225875</v>
      </c>
      <c r="G97" s="32"/>
      <c r="H97" s="40">
        <f>'HRQOL scores'!J$15</f>
        <v>0.64814289175852002</v>
      </c>
      <c r="I97" s="37">
        <f t="shared" si="8"/>
        <v>16915</v>
      </c>
      <c r="J97" s="37">
        <f t="shared" si="9"/>
        <v>10963.337014095367</v>
      </c>
      <c r="K97" s="40">
        <f>IF(C97=0,0,SUM(J97:J$119)/C97)</f>
        <v>2.5851147638681726</v>
      </c>
    </row>
    <row r="98" spans="1:11">
      <c r="A98" s="60">
        <v>93</v>
      </c>
      <c r="B98" s="72" t="s">
        <v>33</v>
      </c>
      <c r="C98" s="85">
        <v>15342</v>
      </c>
      <c r="D98" s="28">
        <f t="shared" si="6"/>
        <v>2865</v>
      </c>
      <c r="E98" s="31">
        <f>SUMPRODUCT(D98:D$119*$A98:$A$119)/C98+0.5-$A98</f>
        <v>3.7038389952348467</v>
      </c>
      <c r="F98" s="33">
        <f t="shared" si="7"/>
        <v>0.18674227610481031</v>
      </c>
      <c r="G98" s="32"/>
      <c r="H98" s="40">
        <f>'HRQOL scores'!J$15</f>
        <v>0.64814289175852002</v>
      </c>
      <c r="I98" s="37">
        <f t="shared" si="8"/>
        <v>13909.5</v>
      </c>
      <c r="J98" s="37">
        <f t="shared" si="9"/>
        <v>9015.3435529151338</v>
      </c>
      <c r="K98" s="40">
        <f>IF(C98=0,0,SUM(J98:J$119)/C98)</f>
        <v>2.4006169169794949</v>
      </c>
    </row>
    <row r="99" spans="1:11">
      <c r="A99" s="60">
        <v>94</v>
      </c>
      <c r="B99" s="72" t="s">
        <v>34</v>
      </c>
      <c r="C99" s="85">
        <v>12477</v>
      </c>
      <c r="D99" s="28">
        <f t="shared" si="6"/>
        <v>2553</v>
      </c>
      <c r="E99" s="31">
        <f>SUMPRODUCT(D99:D$119*$A99:$A$119)/C99+0.5-$A99</f>
        <v>3.4395125322507738</v>
      </c>
      <c r="F99" s="33">
        <f t="shared" si="7"/>
        <v>0.20461649434960327</v>
      </c>
      <c r="G99" s="32"/>
      <c r="H99" s="40">
        <f>'HRQOL scores'!J$15</f>
        <v>0.64814289175852002</v>
      </c>
      <c r="I99" s="37">
        <f t="shared" si="8"/>
        <v>11200.5</v>
      </c>
      <c r="J99" s="37">
        <f t="shared" si="9"/>
        <v>7259.5244591413039</v>
      </c>
      <c r="K99" s="40">
        <f>IF(C99=0,0,SUM(J99:J$119)/C99)</f>
        <v>2.2292955988927039</v>
      </c>
    </row>
    <row r="100" spans="1:11">
      <c r="A100" s="60">
        <v>95</v>
      </c>
      <c r="B100" s="72" t="s">
        <v>2</v>
      </c>
      <c r="C100" s="85">
        <v>9924</v>
      </c>
      <c r="D100" s="28">
        <f t="shared" si="6"/>
        <v>2219</v>
      </c>
      <c r="E100" s="31">
        <f>SUMPRODUCT(D100:D$119*$A100:$A$119)/C100+0.5-$A100</f>
        <v>3.1957172374942786</v>
      </c>
      <c r="F100" s="33">
        <f t="shared" si="7"/>
        <v>0.22359935509875051</v>
      </c>
      <c r="G100" s="32"/>
      <c r="H100" s="40">
        <f>'HRQOL scores'!J$15</f>
        <v>0.64814289175852002</v>
      </c>
      <c r="I100" s="37">
        <f t="shared" si="8"/>
        <v>8814.5</v>
      </c>
      <c r="J100" s="37">
        <f t="shared" si="9"/>
        <v>5713.055519405475</v>
      </c>
      <c r="K100" s="40">
        <f>IF(C100=0,0,SUM(J100:J$119)/C100)</f>
        <v>2.0712814115520923</v>
      </c>
    </row>
    <row r="101" spans="1:11">
      <c r="A101" s="60">
        <v>96</v>
      </c>
      <c r="B101" s="72" t="s">
        <v>48</v>
      </c>
      <c r="C101" s="85">
        <v>7705</v>
      </c>
      <c r="D101" s="28">
        <f t="shared" si="6"/>
        <v>1879</v>
      </c>
      <c r="E101" s="31">
        <f>SUMPRODUCT(D101:D$119*$A101:$A$119)/C101+0.5-$A101</f>
        <v>2.9720698072541438</v>
      </c>
      <c r="F101" s="33">
        <f t="shared" si="7"/>
        <v>0.24386761842959118</v>
      </c>
      <c r="G101" s="32"/>
      <c r="H101" s="40">
        <f>'HRQOL scores'!J$15</f>
        <v>0.64814289175852002</v>
      </c>
      <c r="I101" s="37">
        <f t="shared" ref="I101:I119" si="10">(D101*0.5+C102)</f>
        <v>6765.5</v>
      </c>
      <c r="J101" s="37">
        <f t="shared" ref="J101:J119" si="11">I101*H101</f>
        <v>4385.0107341922676</v>
      </c>
      <c r="K101" s="40">
        <f>IF(C101=0,0,SUM(J101:J$119)/C101)</f>
        <v>1.926325919381894</v>
      </c>
    </row>
    <row r="102" spans="1:11">
      <c r="A102" s="60">
        <v>97</v>
      </c>
      <c r="C102" s="85">
        <v>5826</v>
      </c>
      <c r="D102" s="28">
        <f t="shared" si="6"/>
        <v>1546</v>
      </c>
      <c r="E102" s="31">
        <f>SUMPRODUCT(D102:D$119*$A102:$A$119)/C102+0.5-$A102</f>
        <v>2.7693611165281879</v>
      </c>
      <c r="F102" s="33">
        <f t="shared" si="7"/>
        <v>0.26536216958462067</v>
      </c>
      <c r="G102" s="32"/>
      <c r="H102" s="40">
        <f>'HRQOL scores'!J$15</f>
        <v>0.64814289175852002</v>
      </c>
      <c r="I102" s="37">
        <f t="shared" si="10"/>
        <v>5053</v>
      </c>
      <c r="J102" s="37">
        <f t="shared" si="11"/>
        <v>3275.0660320558018</v>
      </c>
      <c r="K102" s="40">
        <f>IF(C102=0,0,SUM(J102:J$119)/C102)</f>
        <v>1.7949417223901865</v>
      </c>
    </row>
    <row r="103" spans="1:11">
      <c r="A103" s="60">
        <v>98</v>
      </c>
      <c r="C103" s="85">
        <v>4280</v>
      </c>
      <c r="D103" s="28">
        <f t="shared" si="6"/>
        <v>1232</v>
      </c>
      <c r="E103" s="31">
        <f>SUMPRODUCT(D103:D$119*$A103:$A$119)/C103+0.5-$A103</f>
        <v>2.5890882861900195</v>
      </c>
      <c r="F103" s="33">
        <f t="shared" si="7"/>
        <v>0.28785046728971964</v>
      </c>
      <c r="G103" s="32"/>
      <c r="H103" s="40">
        <f>'HRQOL scores'!J$15</f>
        <v>0.64814289175852002</v>
      </c>
      <c r="I103" s="37">
        <f t="shared" si="10"/>
        <v>3664</v>
      </c>
      <c r="J103" s="37">
        <f t="shared" si="11"/>
        <v>2374.7955554032173</v>
      </c>
      <c r="K103" s="40">
        <f>IF(C103=0,0,SUM(J103:J$119)/C103)</f>
        <v>1.6780991688293045</v>
      </c>
    </row>
    <row r="104" spans="1:11">
      <c r="A104" s="60">
        <v>99</v>
      </c>
      <c r="B104" s="28">
        <v>2857</v>
      </c>
      <c r="C104" s="85">
        <v>3048</v>
      </c>
      <c r="D104" s="28">
        <f t="shared" si="6"/>
        <v>934.56352817640891</v>
      </c>
      <c r="E104" s="31">
        <f>SUMPRODUCT(D104:D$119*$A104:$A$119)/C104+0.5-$A104</f>
        <v>2.4334966748337479</v>
      </c>
      <c r="F104" s="33">
        <f t="shared" si="7"/>
        <v>0.30661533076653835</v>
      </c>
      <c r="G104" s="32"/>
      <c r="H104" s="40">
        <f>'HRQOL scores'!J$15</f>
        <v>0.64814289175852002</v>
      </c>
      <c r="I104" s="37">
        <f t="shared" si="10"/>
        <v>2580.7182359117955</v>
      </c>
      <c r="J104" s="37">
        <f t="shared" si="11"/>
        <v>1672.6741802378176</v>
      </c>
      <c r="K104" s="40">
        <f>IF(C104=0,0,SUM(J104:J$119)/C104)</f>
        <v>1.5772535719114846</v>
      </c>
    </row>
    <row r="105" spans="1:11">
      <c r="A105" s="60">
        <v>100</v>
      </c>
      <c r="B105" s="28">
        <v>1981</v>
      </c>
      <c r="C105" s="87">
        <f t="shared" ref="C105:C119" si="12">C104*IF(B105=0,0,(B105/B104))</f>
        <v>2113.4364718235911</v>
      </c>
      <c r="D105" s="28">
        <f t="shared" si="6"/>
        <v>687.05355267763389</v>
      </c>
      <c r="E105" s="31">
        <f>SUMPRODUCT(D105:D$119*$A105:$A$119)/C105+0.5-$A105</f>
        <v>2.2884906612821538</v>
      </c>
      <c r="F105" s="33">
        <f t="shared" si="7"/>
        <v>0.32508833922261487</v>
      </c>
      <c r="G105" s="32"/>
      <c r="H105" s="40">
        <f>'HRQOL scores'!J$15</f>
        <v>0.64814289175852002</v>
      </c>
      <c r="I105" s="37">
        <f t="shared" si="10"/>
        <v>1769.9096954847741</v>
      </c>
      <c r="J105" s="37">
        <f t="shared" si="11"/>
        <v>1147.1543881829432</v>
      </c>
      <c r="K105" s="40">
        <f>IF(C105=0,0,SUM(J105:J$119)/C105)</f>
        <v>1.4832689549658005</v>
      </c>
    </row>
    <row r="106" spans="1:11">
      <c r="A106" s="60">
        <v>101</v>
      </c>
      <c r="B106" s="28">
        <v>1337</v>
      </c>
      <c r="C106" s="87">
        <f t="shared" si="12"/>
        <v>1426.3829191459572</v>
      </c>
      <c r="D106" s="28">
        <f t="shared" si="6"/>
        <v>491.81939096954852</v>
      </c>
      <c r="E106" s="31">
        <f>SUMPRODUCT(D106:D$119*$A106:$A$119)/C106+0.5-$A106</f>
        <v>2.1499626028421659</v>
      </c>
      <c r="F106" s="33">
        <f t="shared" si="7"/>
        <v>0.34480179506357522</v>
      </c>
      <c r="G106" s="32"/>
      <c r="H106" s="40">
        <f>'HRQOL scores'!J$15</f>
        <v>0.64814289175852002</v>
      </c>
      <c r="I106" s="37">
        <f t="shared" si="10"/>
        <v>1180.4732236611831</v>
      </c>
      <c r="J106" s="37">
        <f t="shared" si="11"/>
        <v>765.11532882726135</v>
      </c>
      <c r="K106" s="40">
        <f>IF(C106=0,0,SUM(J106:J$119)/C106)</f>
        <v>1.3934829785788074</v>
      </c>
    </row>
    <row r="107" spans="1:11">
      <c r="A107" s="60">
        <v>102</v>
      </c>
      <c r="B107" s="28">
        <v>876</v>
      </c>
      <c r="C107" s="82">
        <f t="shared" si="12"/>
        <v>934.56352817640868</v>
      </c>
      <c r="D107" s="28">
        <f t="shared" si="6"/>
        <v>341.3930696534826</v>
      </c>
      <c r="E107" s="31">
        <f>SUMPRODUCT(D107:D$119*$A107:$A$119)/C107+0.5-$A107</f>
        <v>2.0182648401826668</v>
      </c>
      <c r="F107" s="33">
        <f t="shared" si="7"/>
        <v>0.36529680365296802</v>
      </c>
      <c r="G107" s="32"/>
      <c r="H107" s="40">
        <f>'HRQOL scores'!J$15</f>
        <v>0.64814289175852002</v>
      </c>
      <c r="I107" s="37">
        <f t="shared" si="10"/>
        <v>763.86699334966738</v>
      </c>
      <c r="J107" s="37">
        <f t="shared" si="11"/>
        <v>495.09496198853958</v>
      </c>
      <c r="K107" s="40">
        <f>IF(C107=0,0,SUM(J107:J$119)/C107)</f>
        <v>1.3081240098505289</v>
      </c>
    </row>
    <row r="108" spans="1:11">
      <c r="A108" s="60">
        <v>103</v>
      </c>
      <c r="B108" s="28">
        <v>556</v>
      </c>
      <c r="C108" s="82">
        <f t="shared" si="12"/>
        <v>593.17045852292608</v>
      </c>
      <c r="D108" s="28">
        <f t="shared" si="6"/>
        <v>229.37346867343365</v>
      </c>
      <c r="E108" s="31">
        <f>SUMPRODUCT(D108:D$119*$A108:$A$119)/C108+0.5-$A108</f>
        <v>1.8920863309352427</v>
      </c>
      <c r="F108" s="33">
        <f t="shared" si="7"/>
        <v>0.38669064748201437</v>
      </c>
      <c r="G108" s="32"/>
      <c r="H108" s="40">
        <f>'HRQOL scores'!J$15</f>
        <v>0.64814289175852002</v>
      </c>
      <c r="I108" s="37">
        <f t="shared" si="10"/>
        <v>478.48372418620926</v>
      </c>
      <c r="J108" s="37">
        <f t="shared" si="11"/>
        <v>310.12582465343576</v>
      </c>
      <c r="K108" s="40">
        <f>IF(C108=0,0,SUM(J108:J$119)/C108)</f>
        <v>1.2263423059891421</v>
      </c>
    </row>
    <row r="109" spans="1:11">
      <c r="A109" s="60">
        <v>104</v>
      </c>
      <c r="B109" s="28">
        <v>341</v>
      </c>
      <c r="C109" s="82">
        <f t="shared" si="12"/>
        <v>363.79698984949243</v>
      </c>
      <c r="D109" s="28">
        <f t="shared" si="6"/>
        <v>149.35946797339864</v>
      </c>
      <c r="E109" s="31">
        <f>SUMPRODUCT(D109:D$119*$A109:$A$119)/C109+0.5-$A109</f>
        <v>1.7697947214076351</v>
      </c>
      <c r="F109" s="33">
        <f t="shared" si="7"/>
        <v>0.41055718475073311</v>
      </c>
      <c r="G109" s="32"/>
      <c r="H109" s="40">
        <f>'HRQOL scores'!J$15</f>
        <v>0.64814289175852002</v>
      </c>
      <c r="I109" s="37">
        <f t="shared" si="10"/>
        <v>289.11725586279312</v>
      </c>
      <c r="J109" s="37">
        <f t="shared" si="11"/>
        <v>187.38929427219867</v>
      </c>
      <c r="K109" s="40">
        <f>IF(C109=0,0,SUM(J109:J$119)/C109)</f>
        <v>1.147079868552102</v>
      </c>
    </row>
    <row r="110" spans="1:11">
      <c r="A110" s="60">
        <v>105</v>
      </c>
      <c r="B110" s="28">
        <v>201</v>
      </c>
      <c r="C110" s="82">
        <f t="shared" si="12"/>
        <v>214.4375218760938</v>
      </c>
      <c r="D110" s="28">
        <f t="shared" si="6"/>
        <v>92.816240812040604</v>
      </c>
      <c r="E110" s="31">
        <f>SUMPRODUCT(D110:D$119*$A110:$A$119)/C110+0.5-$A110</f>
        <v>1.6542288557213993</v>
      </c>
      <c r="F110" s="33">
        <f t="shared" si="7"/>
        <v>0.43283582089552242</v>
      </c>
      <c r="G110" s="32"/>
      <c r="H110" s="40">
        <f>'HRQOL scores'!J$15</f>
        <v>0.64814289175852002</v>
      </c>
      <c r="I110" s="37">
        <f t="shared" si="10"/>
        <v>168.02940147007348</v>
      </c>
      <c r="J110" s="37">
        <f t="shared" si="11"/>
        <v>108.90706216926674</v>
      </c>
      <c r="K110" s="40">
        <f>IF(C110=0,0,SUM(J110:J$119)/C110)</f>
        <v>1.0721766741776511</v>
      </c>
    </row>
    <row r="111" spans="1:11">
      <c r="A111" s="60">
        <v>106</v>
      </c>
      <c r="B111" s="28">
        <v>114</v>
      </c>
      <c r="C111" s="82">
        <f t="shared" si="12"/>
        <v>121.62128106405319</v>
      </c>
      <c r="D111" s="28">
        <f t="shared" si="6"/>
        <v>56.543227161358061</v>
      </c>
      <c r="E111" s="31">
        <f>SUMPRODUCT(D111:D$119*$A111:$A$119)/C111+0.5-$A111</f>
        <v>1.5350877192982466</v>
      </c>
      <c r="F111" s="33">
        <f t="shared" si="7"/>
        <v>0.46491228070175439</v>
      </c>
      <c r="G111" s="32"/>
      <c r="H111" s="40">
        <f>'HRQOL scores'!J$15</f>
        <v>0.64814289175852002</v>
      </c>
      <c r="I111" s="37">
        <f t="shared" si="10"/>
        <v>93.349667483374162</v>
      </c>
      <c r="J111" s="37">
        <f t="shared" si="11"/>
        <v>60.503923427370417</v>
      </c>
      <c r="K111" s="40">
        <f>IF(C111=0,0,SUM(J111:J$119)/C111)</f>
        <v>0.99495619348895625</v>
      </c>
    </row>
    <row r="112" spans="1:11">
      <c r="A112" s="60">
        <v>107</v>
      </c>
      <c r="B112" s="28">
        <v>61</v>
      </c>
      <c r="C112" s="82">
        <f t="shared" si="12"/>
        <v>65.078053902695132</v>
      </c>
      <c r="D112" s="28">
        <f t="shared" si="6"/>
        <v>32.005600280014001</v>
      </c>
      <c r="E112" s="31">
        <f>SUMPRODUCT(D112:D$119*$A112:$A$119)/C112+0.5-$A112</f>
        <v>1.4344262295082046</v>
      </c>
      <c r="F112" s="33">
        <f t="shared" si="7"/>
        <v>0.49180327868852464</v>
      </c>
      <c r="G112" s="32"/>
      <c r="H112" s="40">
        <f>'HRQOL scores'!J$15</f>
        <v>0.64814289175852002</v>
      </c>
      <c r="I112" s="37">
        <f t="shared" si="10"/>
        <v>49.075253762688135</v>
      </c>
      <c r="J112" s="37">
        <f t="shared" si="11"/>
        <v>31.80777688753188</v>
      </c>
      <c r="K112" s="40">
        <f>IF(C112=0,0,SUM(J112:J$119)/C112)</f>
        <v>0.92971316440771323</v>
      </c>
    </row>
    <row r="113" spans="1:11">
      <c r="A113" s="60">
        <v>108</v>
      </c>
      <c r="B113" s="28">
        <v>31</v>
      </c>
      <c r="C113" s="82">
        <f t="shared" si="12"/>
        <v>33.072453622681131</v>
      </c>
      <c r="D113" s="28">
        <f t="shared" si="6"/>
        <v>17.069653482674131</v>
      </c>
      <c r="E113" s="31">
        <f>SUMPRODUCT(D113:D$119*$A113:$A$119)/C113+0.5-$A113</f>
        <v>1.3387096774193594</v>
      </c>
      <c r="F113" s="33">
        <f t="shared" si="7"/>
        <v>0.5161290322580645</v>
      </c>
      <c r="G113" s="32"/>
      <c r="H113" s="40">
        <f>'HRQOL scores'!J$15</f>
        <v>0.64814289175852002</v>
      </c>
      <c r="I113" s="37">
        <f t="shared" si="10"/>
        <v>24.537626881344067</v>
      </c>
      <c r="J113" s="37">
        <f t="shared" si="11"/>
        <v>15.90388844376594</v>
      </c>
      <c r="K113" s="40">
        <f>IF(C113=0,0,SUM(J113:J$119)/C113)</f>
        <v>0.86767516154769619</v>
      </c>
    </row>
    <row r="114" spans="1:11">
      <c r="A114" s="60">
        <v>109</v>
      </c>
      <c r="B114" s="28">
        <v>15</v>
      </c>
      <c r="C114" s="82">
        <f t="shared" si="12"/>
        <v>16.002800140007</v>
      </c>
      <c r="D114" s="28">
        <f t="shared" si="6"/>
        <v>8.5348267413370671</v>
      </c>
      <c r="E114" s="31">
        <f>SUMPRODUCT(D114:D$119*$A114:$A$119)/C114+0.5-$A114</f>
        <v>1.2333333333333201</v>
      </c>
      <c r="F114" s="33">
        <f t="shared" si="7"/>
        <v>0.53333333333333333</v>
      </c>
      <c r="G114" s="32"/>
      <c r="H114" s="40">
        <f>'HRQOL scores'!J$15</f>
        <v>0.64814289175852002</v>
      </c>
      <c r="I114" s="37">
        <f t="shared" si="10"/>
        <v>11.735386769338467</v>
      </c>
      <c r="J114" s="37">
        <f t="shared" si="11"/>
        <v>7.6062075165837095</v>
      </c>
      <c r="K114" s="40">
        <f>IF(C114=0,0,SUM(J114:J$119)/C114)</f>
        <v>0.79937623316884132</v>
      </c>
    </row>
    <row r="115" spans="1:11">
      <c r="A115" s="60">
        <v>110</v>
      </c>
      <c r="B115" s="28">
        <v>7</v>
      </c>
      <c r="C115" s="82">
        <f t="shared" si="12"/>
        <v>7.4679733986699333</v>
      </c>
      <c r="D115" s="28">
        <f t="shared" si="6"/>
        <v>4.2674133706685335</v>
      </c>
      <c r="E115" s="31">
        <f>SUMPRODUCT(D115:D$119*$A115:$A$119)/C115+0.5-$A115</f>
        <v>1.0714285714285836</v>
      </c>
      <c r="F115" s="33">
        <f t="shared" si="7"/>
        <v>0.57142857142857151</v>
      </c>
      <c r="G115" s="32"/>
      <c r="H115" s="40">
        <f>'HRQOL scores'!J$15</f>
        <v>0.64814289175852002</v>
      </c>
      <c r="I115" s="37">
        <f t="shared" si="10"/>
        <v>5.3342667133356665</v>
      </c>
      <c r="J115" s="37">
        <f t="shared" si="11"/>
        <v>3.4573670529925953</v>
      </c>
      <c r="K115" s="40">
        <f>IF(C115=0,0,SUM(J115:J$119)/C115)</f>
        <v>0.69443881259841433</v>
      </c>
    </row>
    <row r="116" spans="1:11">
      <c r="A116" s="60">
        <v>111</v>
      </c>
      <c r="B116" s="28">
        <v>3</v>
      </c>
      <c r="C116" s="82">
        <f t="shared" si="12"/>
        <v>3.2005600280013997</v>
      </c>
      <c r="D116" s="28">
        <f t="shared" si="6"/>
        <v>2.1337066853342668</v>
      </c>
      <c r="E116" s="31">
        <f>IF($C116=0,0,SUMPRODUCT(D116:D$119*$A116:$A$119)/C116+0.5-$A116)</f>
        <v>0.8333333333333286</v>
      </c>
      <c r="F116" s="33">
        <f>IF(D116=0,0,D116/C116)</f>
        <v>0.66666666666666674</v>
      </c>
      <c r="G116" s="32"/>
      <c r="H116" s="40">
        <f>'HRQOL scores'!J$15</f>
        <v>0.64814289175852002</v>
      </c>
      <c r="I116" s="37">
        <f t="shared" si="10"/>
        <v>2.1337066853342668</v>
      </c>
      <c r="J116" s="37">
        <f t="shared" si="11"/>
        <v>1.3829468211970382</v>
      </c>
      <c r="K116" s="40">
        <f>IF(C116=0,0,SUM(J116:J$119)/C116)</f>
        <v>0.54011907646543333</v>
      </c>
    </row>
    <row r="117" spans="1:11">
      <c r="A117" s="60">
        <v>112</v>
      </c>
      <c r="B117" s="28">
        <v>1</v>
      </c>
      <c r="C117" s="82">
        <f t="shared" si="12"/>
        <v>1.0668533426671332</v>
      </c>
      <c r="D117" s="28">
        <f t="shared" si="6"/>
        <v>1.0668533426671332</v>
      </c>
      <c r="E117" s="31">
        <f>IF($C117=0,0,SUMPRODUCT(D117:D$119*$A117:$A$119)/C117+0.5-$A117)</f>
        <v>0.5</v>
      </c>
      <c r="F117" s="33">
        <f>IF(D117=0,0,D117/C117)</f>
        <v>1</v>
      </c>
      <c r="G117" s="32"/>
      <c r="H117" s="40">
        <f>'HRQOL scores'!J$15</f>
        <v>0.64814289175852002</v>
      </c>
      <c r="I117" s="37">
        <f t="shared" si="10"/>
        <v>0.53342667133356658</v>
      </c>
      <c r="J117" s="37">
        <f t="shared" si="11"/>
        <v>0.34573670529925948</v>
      </c>
      <c r="K117" s="40">
        <f>IF(C117=0,0,SUM(J117:J$119)/C117)</f>
        <v>0.32407144587926001</v>
      </c>
    </row>
    <row r="118" spans="1:11">
      <c r="A118" s="60">
        <v>113</v>
      </c>
      <c r="B118" s="28">
        <v>0</v>
      </c>
      <c r="C118" s="82">
        <f t="shared" si="12"/>
        <v>0</v>
      </c>
      <c r="D118" s="28">
        <f t="shared" si="6"/>
        <v>0</v>
      </c>
      <c r="E118" s="31">
        <f>IF($C118=0,0,SUMPRODUCT(D118:D$119*$A118:$A$119)/C118+0.5-$A118)</f>
        <v>0</v>
      </c>
      <c r="F118" s="33">
        <f>IF(D118=0,0,D118/C118)</f>
        <v>0</v>
      </c>
      <c r="G118" s="32"/>
      <c r="H118" s="40">
        <f>'HRQOL scores'!J$15</f>
        <v>0.64814289175852002</v>
      </c>
      <c r="I118" s="37">
        <f t="shared" si="10"/>
        <v>0</v>
      </c>
      <c r="J118" s="37">
        <f t="shared" si="11"/>
        <v>0</v>
      </c>
      <c r="K118" s="40">
        <f>IF(C118=0,0,SUM(J118:J$119)/C118)</f>
        <v>0</v>
      </c>
    </row>
    <row r="119" spans="1:11">
      <c r="A119" s="60">
        <v>114</v>
      </c>
      <c r="B119" s="28">
        <v>0</v>
      </c>
      <c r="C119" s="82">
        <f t="shared" si="12"/>
        <v>0</v>
      </c>
      <c r="D119" s="28">
        <f t="shared" si="6"/>
        <v>0</v>
      </c>
      <c r="E119" s="31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scores'!J$15</f>
        <v>0.64814289175852002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</row>
    <row r="120" spans="1:11">
      <c r="B120" s="28"/>
    </row>
    <row r="121" spans="1:11">
      <c r="E121" s="31">
        <f xml:space="preserve"> AVERAGE(E5:E119)</f>
        <v>31.045924501352708</v>
      </c>
    </row>
    <row r="123" spans="1:11">
      <c r="B123" s="62"/>
    </row>
    <row r="124" spans="1:11">
      <c r="A124" s="61"/>
      <c r="B124" s="62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4"/>
  <sheetViews>
    <sheetView workbookViewId="0"/>
  </sheetViews>
  <sheetFormatPr defaultColWidth="8.85546875" defaultRowHeight="12.75"/>
  <cols>
    <col min="1" max="1" width="9.140625" style="59" customWidth="1"/>
    <col min="2" max="2" width="6.7109375" style="59" customWidth="1"/>
    <col min="3" max="3" width="9.85546875" style="59" customWidth="1"/>
    <col min="4" max="5" width="9.140625" style="59" customWidth="1"/>
    <col min="6" max="6" width="9.140625" style="8" customWidth="1"/>
    <col min="7" max="7" width="5.85546875" style="59" customWidth="1"/>
    <col min="8" max="8" width="13.28515625" style="59" customWidth="1"/>
    <col min="9" max="9" width="8.85546875" style="59"/>
    <col min="10" max="10" width="9.140625" style="59" customWidth="1"/>
    <col min="11" max="11" width="13.42578125" style="67" customWidth="1"/>
    <col min="12" max="12" width="10.42578125" style="60" customWidth="1"/>
    <col min="13" max="13" width="5.42578125" style="59" customWidth="1"/>
    <col min="14" max="61" width="8.42578125" style="59" customWidth="1"/>
    <col min="62" max="63" width="12.140625" style="59" customWidth="1"/>
    <col min="64" max="64" width="9.140625" style="59" customWidth="1"/>
    <col min="65" max="65" width="10" style="59" customWidth="1"/>
    <col min="66" max="66" width="8.42578125" style="59" customWidth="1"/>
    <col min="67" max="68" width="12.140625" style="59" customWidth="1"/>
    <col min="69" max="69" width="9.140625" style="59" customWidth="1"/>
    <col min="70" max="70" width="10" style="59" customWidth="1"/>
    <col min="71" max="71" width="8.42578125" style="59" customWidth="1"/>
    <col min="72" max="73" width="12.140625" style="59" customWidth="1"/>
    <col min="74" max="74" width="9.140625" style="59" customWidth="1"/>
    <col min="75" max="75" width="10" style="59" customWidth="1"/>
    <col min="76" max="76" width="8.42578125" style="59" customWidth="1"/>
    <col min="77" max="78" width="12.140625" style="59" customWidth="1"/>
    <col min="79" max="79" width="9.140625" style="59" customWidth="1"/>
    <col min="80" max="80" width="10" style="59" customWidth="1"/>
    <col min="81" max="81" width="8.42578125" style="59" customWidth="1"/>
    <col min="82" max="83" width="12.140625" style="59" customWidth="1"/>
    <col min="84" max="84" width="9.140625" style="59" customWidth="1"/>
    <col min="85" max="85" width="10" style="59" customWidth="1"/>
    <col min="86" max="86" width="8.42578125" style="59" customWidth="1"/>
    <col min="87" max="88" width="12.140625" style="59" customWidth="1"/>
    <col min="89" max="89" width="9.140625" style="59" customWidth="1"/>
    <col min="90" max="90" width="10" style="59" customWidth="1"/>
    <col min="91" max="91" width="8.42578125" style="59" customWidth="1"/>
    <col min="92" max="93" width="12.140625" style="59" customWidth="1"/>
    <col min="94" max="94" width="9.140625" style="59" customWidth="1"/>
    <col min="95" max="95" width="10" style="59" customWidth="1"/>
    <col min="96" max="96" width="8.42578125" style="59" customWidth="1"/>
    <col min="97" max="98" width="12.140625" style="59" customWidth="1"/>
    <col min="99" max="99" width="9.140625" style="59" customWidth="1"/>
    <col min="100" max="100" width="10" style="59" customWidth="1"/>
    <col min="101" max="101" width="8.42578125" style="59" customWidth="1"/>
    <col min="102" max="103" width="12.140625" style="59" customWidth="1"/>
    <col min="104" max="104" width="9.140625" style="59" customWidth="1"/>
    <col min="105" max="105" width="10" style="59" customWidth="1"/>
    <col min="106" max="106" width="8.42578125" style="59" customWidth="1"/>
    <col min="107" max="108" width="12.140625" style="59" customWidth="1"/>
    <col min="109" max="109" width="9.140625" style="59" customWidth="1"/>
    <col min="110" max="110" width="10" style="59" customWidth="1"/>
    <col min="111" max="111" width="8.42578125" style="59" customWidth="1"/>
    <col min="112" max="113" width="12.140625" style="59" customWidth="1"/>
    <col min="114" max="114" width="9.140625" style="59" customWidth="1"/>
    <col min="115" max="115" width="10" style="59" customWidth="1"/>
    <col min="116" max="116" width="8.42578125" style="59" customWidth="1"/>
    <col min="117" max="118" width="12.140625" style="59" customWidth="1"/>
    <col min="119" max="119" width="9.140625" style="59" customWidth="1"/>
    <col min="120" max="120" width="10" style="59" customWidth="1"/>
    <col min="121" max="124" width="8.42578125" style="59" customWidth="1"/>
    <col min="125" max="125" width="18.140625" style="59" customWidth="1"/>
    <col min="126" max="126" width="8.42578125" style="59" customWidth="1"/>
    <col min="127" max="127" width="12.140625" style="59" customWidth="1"/>
    <col min="128" max="128" width="3.140625" style="59" customWidth="1"/>
    <col min="129" max="129" width="9.140625" style="59" customWidth="1"/>
    <col min="130" max="130" width="7.7109375" style="59" customWidth="1"/>
    <col min="131" max="131" width="10.7109375" style="59" customWidth="1"/>
    <col min="132" max="134" width="9.140625" style="59" customWidth="1"/>
    <col min="135" max="135" width="8.85546875" style="59"/>
    <col min="136" max="136" width="12.140625" style="59" customWidth="1"/>
    <col min="137" max="137" width="2.7109375" style="59" customWidth="1"/>
    <col min="138" max="138" width="9.140625" style="59" customWidth="1"/>
    <col min="139" max="139" width="6.7109375" style="59" customWidth="1"/>
    <col min="140" max="140" width="11.140625" style="59" customWidth="1"/>
    <col min="141" max="143" width="9.140625" style="59" customWidth="1"/>
    <col min="144" max="144" width="10" style="59" customWidth="1"/>
    <col min="145" max="145" width="12.140625" style="59" customWidth="1"/>
    <col min="146" max="146" width="8.85546875" style="59"/>
    <col min="147" max="147" width="9.140625" style="59" customWidth="1"/>
    <col min="148" max="148" width="6.7109375" style="59" customWidth="1"/>
    <col min="149" max="149" width="10.42578125" style="59" customWidth="1"/>
    <col min="150" max="152" width="9.140625" style="59" customWidth="1"/>
    <col min="153" max="153" width="8.85546875" style="59"/>
    <col min="154" max="154" width="12.140625" style="59" customWidth="1"/>
    <col min="155" max="155" width="2.7109375" style="59" customWidth="1"/>
    <col min="156" max="156" width="9.140625" style="59" customWidth="1"/>
    <col min="157" max="157" width="6.7109375" style="59" customWidth="1"/>
    <col min="158" max="158" width="10.42578125" style="59" customWidth="1"/>
    <col min="159" max="161" width="9.140625" style="59" customWidth="1"/>
    <col min="162" max="162" width="10" style="59" customWidth="1"/>
    <col min="163" max="163" width="12.140625" style="59" customWidth="1"/>
    <col min="164" max="164" width="8.85546875" style="59"/>
    <col min="165" max="165" width="9.140625" style="59" customWidth="1"/>
    <col min="166" max="166" width="6.7109375" style="59" customWidth="1"/>
    <col min="167" max="167" width="10.85546875" style="59" customWidth="1"/>
    <col min="168" max="170" width="9.140625" style="59" customWidth="1"/>
    <col min="171" max="171" width="8.85546875" style="59"/>
    <col min="172" max="172" width="12.140625" style="59" customWidth="1"/>
    <col min="173" max="173" width="2.7109375" style="59" customWidth="1"/>
    <col min="174" max="174" width="9.140625" style="59" customWidth="1"/>
    <col min="175" max="175" width="6.7109375" style="59" customWidth="1"/>
    <col min="176" max="176" width="11.42578125" style="59" customWidth="1"/>
    <col min="177" max="179" width="9.140625" style="59" customWidth="1"/>
    <col min="180" max="180" width="10" style="59" customWidth="1"/>
    <col min="181" max="181" width="12.140625" style="59" customWidth="1"/>
    <col min="182" max="16384" width="8.85546875" style="59"/>
  </cols>
  <sheetData>
    <row r="1" spans="1:16">
      <c r="A1" t="s">
        <v>30</v>
      </c>
      <c r="C1" s="62"/>
      <c r="D1" s="9"/>
    </row>
    <row r="2" spans="1:16" s="66" customFormat="1">
      <c r="C2" s="62"/>
      <c r="D2" s="9"/>
      <c r="F2" s="8"/>
      <c r="K2" s="67"/>
      <c r="L2" s="67"/>
    </row>
    <row r="3" spans="1:16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59" t="s">
        <v>16</v>
      </c>
      <c r="J3" s="34"/>
      <c r="K3" s="67" t="s">
        <v>28</v>
      </c>
      <c r="L3" s="69"/>
      <c r="M3" s="66"/>
      <c r="N3" s="66"/>
      <c r="O3" s="66"/>
      <c r="P3" s="66"/>
    </row>
    <row r="4" spans="1:16">
      <c r="A4" s="60" t="s">
        <v>3</v>
      </c>
      <c r="B4" s="67" t="s">
        <v>18</v>
      </c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  <c r="L4" s="67"/>
      <c r="M4" s="66"/>
      <c r="N4" s="66"/>
      <c r="O4" s="66"/>
      <c r="P4" s="66"/>
    </row>
    <row r="5" spans="1:16">
      <c r="A5" s="60">
        <v>0</v>
      </c>
      <c r="C5" s="85">
        <v>100000</v>
      </c>
      <c r="D5" s="28">
        <f t="shared" ref="D5:D68" si="0">C5-C6</f>
        <v>501</v>
      </c>
      <c r="E5" s="31">
        <f>SUMPRODUCT(D5:D$119*$A5:$A$119)/C5+0.5-$A5</f>
        <v>80.589473260869582</v>
      </c>
      <c r="F5" s="33">
        <f t="shared" ref="F5:F68" si="1">D5/C5</f>
        <v>5.0099999999999997E-3</v>
      </c>
      <c r="G5" s="50"/>
      <c r="H5" s="40">
        <f>'HRQOL scores'!K$6</f>
        <v>0.91715591540490249</v>
      </c>
      <c r="I5" s="37">
        <f t="shared" ref="I5:I36" si="2">(D5*0.5+C6)</f>
        <v>99749.5</v>
      </c>
      <c r="J5" s="37">
        <f t="shared" ref="J5:J36" si="3">I5*H5</f>
        <v>91485.84398368132</v>
      </c>
      <c r="K5" s="40">
        <f>SUM(J5:J$119)/C5</f>
        <v>66.474515882436009</v>
      </c>
      <c r="L5" s="29"/>
      <c r="N5" s="40"/>
      <c r="O5" s="40"/>
      <c r="P5" s="40"/>
    </row>
    <row r="6" spans="1:16">
      <c r="A6" s="60">
        <v>1</v>
      </c>
      <c r="C6" s="85">
        <v>99499</v>
      </c>
      <c r="D6" s="28">
        <f t="shared" si="0"/>
        <v>38</v>
      </c>
      <c r="E6" s="31">
        <f>SUMPRODUCT(D6:D$119*$A6:$A$119)/C6+0.5-$A6</f>
        <v>79.992741897777449</v>
      </c>
      <c r="F6" s="33">
        <f t="shared" si="1"/>
        <v>3.8191338606418155E-4</v>
      </c>
      <c r="G6" s="32"/>
      <c r="H6" s="40">
        <f>'HRQOL scores'!K$6</f>
        <v>0.91715591540490249</v>
      </c>
      <c r="I6" s="37">
        <f t="shared" si="2"/>
        <v>99480</v>
      </c>
      <c r="J6" s="37">
        <f t="shared" si="3"/>
        <v>91238.670464479699</v>
      </c>
      <c r="K6" s="40">
        <f>SUM(J6:J$119)/C6</f>
        <v>65.889765166081276</v>
      </c>
      <c r="L6" s="29"/>
      <c r="N6" s="40"/>
      <c r="O6" s="40"/>
      <c r="P6" s="40"/>
    </row>
    <row r="7" spans="1:16">
      <c r="A7" s="60">
        <v>2</v>
      </c>
      <c r="C7" s="85">
        <v>99461</v>
      </c>
      <c r="D7" s="28">
        <f t="shared" si="0"/>
        <v>24</v>
      </c>
      <c r="E7" s="31">
        <f>SUMPRODUCT(D7:D$119*$A7:$A$119)/C7+0.5-$A7</f>
        <v>79.023112839072184</v>
      </c>
      <c r="F7" s="33">
        <f t="shared" si="1"/>
        <v>2.413006102894602E-4</v>
      </c>
      <c r="G7" s="32"/>
      <c r="H7" s="40">
        <f>'HRQOL scores'!K$6</f>
        <v>0.91715591540490249</v>
      </c>
      <c r="I7" s="37">
        <f t="shared" si="2"/>
        <v>99449</v>
      </c>
      <c r="J7" s="37">
        <f t="shared" si="3"/>
        <v>91210.238631102155</v>
      </c>
      <c r="K7" s="40">
        <f>SUM(J7:J$119)/C7</f>
        <v>64.997607844234835</v>
      </c>
      <c r="L7" s="29"/>
      <c r="N7" s="40"/>
      <c r="O7" s="40"/>
      <c r="P7" s="40"/>
    </row>
    <row r="8" spans="1:16">
      <c r="A8" s="60">
        <v>3</v>
      </c>
      <c r="C8" s="85">
        <v>99437</v>
      </c>
      <c r="D8" s="28">
        <f t="shared" si="0"/>
        <v>17</v>
      </c>
      <c r="E8" s="31">
        <f>SUMPRODUCT(D8:D$119*$A8:$A$119)/C8+0.5-$A8</f>
        <v>78.042065087311144</v>
      </c>
      <c r="F8" s="33">
        <f t="shared" si="1"/>
        <v>1.709625189818679E-4</v>
      </c>
      <c r="G8" s="32"/>
      <c r="H8" s="40">
        <f>'HRQOL scores'!K$6</f>
        <v>0.91715591540490249</v>
      </c>
      <c r="I8" s="37">
        <f t="shared" si="2"/>
        <v>99428.5</v>
      </c>
      <c r="J8" s="37">
        <f t="shared" si="3"/>
        <v>91191.436934836354</v>
      </c>
      <c r="K8" s="40">
        <f>SUM(J8:J$119)/C8</f>
        <v>64.096028994884591</v>
      </c>
      <c r="L8" s="29"/>
      <c r="N8" s="40"/>
      <c r="O8" s="40"/>
      <c r="P8" s="40"/>
    </row>
    <row r="9" spans="1:16">
      <c r="A9" s="60">
        <v>4</v>
      </c>
      <c r="C9" s="85">
        <v>99420</v>
      </c>
      <c r="D9" s="28">
        <f t="shared" si="0"/>
        <v>14</v>
      </c>
      <c r="E9" s="31">
        <f>SUMPRODUCT(D9:D$119*$A9:$A$119)/C9+0.5-$A9</f>
        <v>77.055324140886725</v>
      </c>
      <c r="F9" s="33">
        <f t="shared" si="1"/>
        <v>1.4081673707503522E-4</v>
      </c>
      <c r="G9" s="32"/>
      <c r="H9" s="40">
        <f>'HRQOL scores'!K$6</f>
        <v>0.91715591540490249</v>
      </c>
      <c r="I9" s="37">
        <f t="shared" si="2"/>
        <v>99413</v>
      </c>
      <c r="J9" s="37">
        <f t="shared" si="3"/>
        <v>91177.221018147568</v>
      </c>
      <c r="K9" s="40">
        <f>SUM(J9:J$119)/C9</f>
        <v>63.1897545587357</v>
      </c>
      <c r="L9" s="29"/>
      <c r="N9" s="40"/>
      <c r="O9" s="40"/>
      <c r="P9" s="40"/>
    </row>
    <row r="10" spans="1:16">
      <c r="A10" s="60">
        <v>5</v>
      </c>
      <c r="C10" s="85">
        <v>99406</v>
      </c>
      <c r="D10" s="28">
        <f t="shared" si="0"/>
        <v>14</v>
      </c>
      <c r="E10" s="31">
        <f>SUMPRODUCT(D10:D$119*$A10:$A$119)/C10+0.5-$A10</f>
        <v>76.066105930094338</v>
      </c>
      <c r="F10" s="33">
        <f t="shared" si="1"/>
        <v>1.4083656922117378E-4</v>
      </c>
      <c r="G10" s="32"/>
      <c r="H10" s="40">
        <f>'HRQOL scores'!K$7</f>
        <v>0.90781865115861748</v>
      </c>
      <c r="I10" s="37">
        <f t="shared" si="2"/>
        <v>99399</v>
      </c>
      <c r="J10" s="37">
        <f t="shared" si="3"/>
        <v>90236.266106515424</v>
      </c>
      <c r="K10" s="40">
        <f>SUM(J10:J$119)/C10</f>
        <v>62.281433487026504</v>
      </c>
      <c r="L10" s="29"/>
      <c r="N10" s="40"/>
      <c r="O10" s="40"/>
      <c r="P10" s="40"/>
    </row>
    <row r="11" spans="1:16">
      <c r="A11" s="60">
        <v>6</v>
      </c>
      <c r="C11" s="85">
        <v>99392</v>
      </c>
      <c r="D11" s="28">
        <f t="shared" si="0"/>
        <v>12</v>
      </c>
      <c r="E11" s="31">
        <f>SUMPRODUCT(D11:D$119*$A11:$A$119)/C11+0.5-$A11</f>
        <v>75.076749900263181</v>
      </c>
      <c r="F11" s="33">
        <f t="shared" si="1"/>
        <v>1.2073406310367032E-4</v>
      </c>
      <c r="G11" s="32"/>
      <c r="H11" s="40">
        <f>'HRQOL scores'!K$7</f>
        <v>0.90781865115861748</v>
      </c>
      <c r="I11" s="37">
        <f t="shared" si="2"/>
        <v>99386</v>
      </c>
      <c r="J11" s="37">
        <f t="shared" si="3"/>
        <v>90224.464464050354</v>
      </c>
      <c r="K11" s="40">
        <f>SUM(J11:J$119)/C11</f>
        <v>61.382323638772135</v>
      </c>
      <c r="L11" s="29"/>
      <c r="N11" s="40"/>
      <c r="O11" s="40"/>
      <c r="P11" s="40"/>
    </row>
    <row r="12" spans="1:16">
      <c r="A12" s="60">
        <v>7</v>
      </c>
      <c r="C12" s="85">
        <v>99380</v>
      </c>
      <c r="D12" s="28">
        <f t="shared" si="0"/>
        <v>11</v>
      </c>
      <c r="E12" s="31">
        <f>SUMPRODUCT(D12:D$119*$A12:$A$119)/C12+0.5-$A12</f>
        <v>74.08575494150692</v>
      </c>
      <c r="F12" s="33">
        <f t="shared" si="1"/>
        <v>1.1068625477963373E-4</v>
      </c>
      <c r="G12" s="32"/>
      <c r="H12" s="40">
        <f>'HRQOL scores'!K$7</f>
        <v>0.90781865115861748</v>
      </c>
      <c r="I12" s="37">
        <f t="shared" si="2"/>
        <v>99374.5</v>
      </c>
      <c r="J12" s="37">
        <f t="shared" si="3"/>
        <v>90214.024549562033</v>
      </c>
      <c r="K12" s="40">
        <f>SUM(J12:J$119)/C12</f>
        <v>60.481862010875332</v>
      </c>
      <c r="L12" s="29"/>
      <c r="N12" s="40"/>
      <c r="O12" s="40"/>
      <c r="P12" s="40"/>
    </row>
    <row r="13" spans="1:16">
      <c r="A13" s="60">
        <v>8</v>
      </c>
      <c r="C13" s="85">
        <v>99369</v>
      </c>
      <c r="D13" s="28">
        <f t="shared" si="0"/>
        <v>11</v>
      </c>
      <c r="E13" s="31">
        <f>SUMPRODUCT(D13:D$119*$A13:$A$119)/C13+0.5-$A13</f>
        <v>73.09390077475831</v>
      </c>
      <c r="F13" s="33">
        <f t="shared" si="1"/>
        <v>1.1069850758284777E-4</v>
      </c>
      <c r="G13" s="32"/>
      <c r="H13" s="40">
        <f>'HRQOL scores'!K$7</f>
        <v>0.90781865115861748</v>
      </c>
      <c r="I13" s="37">
        <f t="shared" si="2"/>
        <v>99363.5</v>
      </c>
      <c r="J13" s="37">
        <f t="shared" si="3"/>
        <v>90204.038544399285</v>
      </c>
      <c r="K13" s="40">
        <f>SUM(J13:J$119)/C13</f>
        <v>59.580688364492225</v>
      </c>
      <c r="L13" s="29"/>
      <c r="N13" s="40"/>
      <c r="O13" s="40"/>
      <c r="P13" s="40"/>
    </row>
    <row r="14" spans="1:16">
      <c r="A14" s="60">
        <v>9</v>
      </c>
      <c r="C14" s="85">
        <v>99358</v>
      </c>
      <c r="D14" s="28">
        <f t="shared" si="0"/>
        <v>9</v>
      </c>
      <c r="E14" s="31">
        <f>SUMPRODUCT(D14:D$119*$A14:$A$119)/C14+0.5-$A14</f>
        <v>72.101937700909417</v>
      </c>
      <c r="F14" s="33">
        <f t="shared" si="1"/>
        <v>9.0581533444715069E-5</v>
      </c>
      <c r="G14" s="32"/>
      <c r="H14" s="40">
        <f>'HRQOL scores'!K$7</f>
        <v>0.90781865115861748</v>
      </c>
      <c r="I14" s="37">
        <f t="shared" si="2"/>
        <v>99353.5</v>
      </c>
      <c r="J14" s="37">
        <f t="shared" si="3"/>
        <v>90194.9603578877</v>
      </c>
      <c r="K14" s="40">
        <f>SUM(J14:J$119)/C14</f>
        <v>58.679415684160602</v>
      </c>
      <c r="L14" s="29"/>
      <c r="N14" s="40"/>
      <c r="O14" s="40"/>
      <c r="P14" s="40"/>
    </row>
    <row r="15" spans="1:16">
      <c r="A15" s="60">
        <v>10</v>
      </c>
      <c r="C15" s="85">
        <v>99349</v>
      </c>
      <c r="D15" s="28">
        <f t="shared" si="0"/>
        <v>8</v>
      </c>
      <c r="E15" s="31">
        <f>SUMPRODUCT(D15:D$119*$A15:$A$119)/C15+0.5-$A15</f>
        <v>71.108424101772115</v>
      </c>
      <c r="F15" s="33">
        <f t="shared" si="1"/>
        <v>8.0524212624183441E-5</v>
      </c>
      <c r="G15" s="32"/>
      <c r="H15" s="40">
        <f>'HRQOL scores'!K$7</f>
        <v>0.90781865115861748</v>
      </c>
      <c r="I15" s="37">
        <f t="shared" si="2"/>
        <v>99345</v>
      </c>
      <c r="J15" s="37">
        <f t="shared" si="3"/>
        <v>90187.243899352849</v>
      </c>
      <c r="K15" s="40">
        <f>SUM(J15:J$119)/C15</f>
        <v>57.776871666437927</v>
      </c>
      <c r="L15" s="29"/>
      <c r="N15" s="40"/>
      <c r="O15" s="40"/>
      <c r="P15" s="40"/>
    </row>
    <row r="16" spans="1:16">
      <c r="A16" s="60">
        <v>11</v>
      </c>
      <c r="C16" s="85">
        <v>99341</v>
      </c>
      <c r="D16" s="28">
        <f t="shared" si="0"/>
        <v>8</v>
      </c>
      <c r="E16" s="31">
        <f>SUMPRODUCT(D16:D$119*$A16:$A$119)/C16+0.5-$A16</f>
        <v>70.11411024739995</v>
      </c>
      <c r="F16" s="33">
        <f t="shared" si="1"/>
        <v>8.0530697295175203E-5</v>
      </c>
      <c r="G16" s="32"/>
      <c r="H16" s="40">
        <f>'HRQOL scores'!K$7</f>
        <v>0.90781865115861748</v>
      </c>
      <c r="I16" s="37">
        <f t="shared" si="2"/>
        <v>99337</v>
      </c>
      <c r="J16" s="37">
        <f t="shared" si="3"/>
        <v>90179.981350143586</v>
      </c>
      <c r="K16" s="40">
        <f>SUM(J16:J$119)/C16</f>
        <v>56.873669273407643</v>
      </c>
      <c r="L16" s="29"/>
      <c r="N16" s="40"/>
      <c r="O16" s="40"/>
      <c r="P16" s="40"/>
    </row>
    <row r="17" spans="1:16">
      <c r="A17" s="60">
        <v>12</v>
      </c>
      <c r="C17" s="85">
        <v>99333</v>
      </c>
      <c r="D17" s="28">
        <f t="shared" si="0"/>
        <v>10</v>
      </c>
      <c r="E17" s="31">
        <f>SUMPRODUCT(D17:D$119*$A17:$A$119)/C17+0.5-$A17</f>
        <v>69.11971677173706</v>
      </c>
      <c r="F17" s="33">
        <f t="shared" si="1"/>
        <v>1.0067147876335155E-4</v>
      </c>
      <c r="G17" s="32"/>
      <c r="H17" s="40">
        <f>'HRQOL scores'!K$7</f>
        <v>0.90781865115861748</v>
      </c>
      <c r="I17" s="37">
        <f t="shared" si="2"/>
        <v>99328</v>
      </c>
      <c r="J17" s="37">
        <f t="shared" si="3"/>
        <v>90171.810982283161</v>
      </c>
      <c r="K17" s="40">
        <f>SUM(J17:J$119)/C17</f>
        <v>55.970394510781354</v>
      </c>
      <c r="L17" s="29"/>
      <c r="N17" s="40"/>
      <c r="O17" s="40"/>
      <c r="P17" s="40"/>
    </row>
    <row r="18" spans="1:16">
      <c r="A18" s="60">
        <v>13</v>
      </c>
      <c r="C18" s="85">
        <v>99323</v>
      </c>
      <c r="D18" s="28">
        <f t="shared" si="0"/>
        <v>15</v>
      </c>
      <c r="E18" s="31">
        <f>SUMPRODUCT(D18:D$119*$A18:$A$119)/C18+0.5-$A18</f>
        <v>68.126625515610257</v>
      </c>
      <c r="F18" s="33">
        <f t="shared" si="1"/>
        <v>1.5102242179555593E-4</v>
      </c>
      <c r="G18" s="32"/>
      <c r="H18" s="40">
        <f>'HRQOL scores'!K$7</f>
        <v>0.90781865115861748</v>
      </c>
      <c r="I18" s="37">
        <f t="shared" si="2"/>
        <v>99315.5</v>
      </c>
      <c r="J18" s="37">
        <f t="shared" si="3"/>
        <v>90160.463249143679</v>
      </c>
      <c r="K18" s="40">
        <f>SUM(J18:J$119)/C18</f>
        <v>55.068165348984238</v>
      </c>
      <c r="L18" s="29"/>
      <c r="N18" s="40"/>
      <c r="O18" s="40"/>
      <c r="P18" s="40"/>
    </row>
    <row r="19" spans="1:16">
      <c r="A19" s="60">
        <v>14</v>
      </c>
      <c r="C19" s="85">
        <v>99308</v>
      </c>
      <c r="D19" s="28">
        <f t="shared" si="0"/>
        <v>20</v>
      </c>
      <c r="E19" s="31">
        <f>SUMPRODUCT(D19:D$119*$A19:$A$119)/C19+0.5-$A19</f>
        <v>67.136840195019118</v>
      </c>
      <c r="F19" s="33">
        <f t="shared" si="1"/>
        <v>2.0139364401659484E-4</v>
      </c>
      <c r="G19" s="32"/>
      <c r="H19" s="40">
        <f>'HRQOL scores'!K$7</f>
        <v>0.90781865115861748</v>
      </c>
      <c r="I19" s="37">
        <f t="shared" si="2"/>
        <v>99298</v>
      </c>
      <c r="J19" s="37">
        <f t="shared" si="3"/>
        <v>90144.576422748403</v>
      </c>
      <c r="K19" s="40">
        <f>SUM(J19:J$119)/C19</f>
        <v>54.168595920852468</v>
      </c>
      <c r="L19" s="29"/>
      <c r="N19" s="40"/>
      <c r="O19" s="40"/>
      <c r="P19" s="40"/>
    </row>
    <row r="20" spans="1:16">
      <c r="A20" s="60">
        <v>15</v>
      </c>
      <c r="C20" s="85">
        <v>99288</v>
      </c>
      <c r="D20" s="28">
        <f t="shared" si="0"/>
        <v>28</v>
      </c>
      <c r="E20" s="31">
        <f>SUMPRODUCT(D20:D$119*$A20:$A$119)/C20+0.5-$A20</f>
        <v>66.150263134386407</v>
      </c>
      <c r="F20" s="33">
        <f t="shared" si="1"/>
        <v>2.8200789622109422E-4</v>
      </c>
      <c r="G20" s="32"/>
      <c r="H20" s="40">
        <f>'HRQOL scores'!K$8</f>
        <v>0.86946747417570425</v>
      </c>
      <c r="I20" s="37">
        <f t="shared" si="2"/>
        <v>99274</v>
      </c>
      <c r="J20" s="37">
        <f t="shared" si="3"/>
        <v>86315.51403131886</v>
      </c>
      <c r="K20" s="40">
        <f>SUM(J20:J$119)/C20</f>
        <v>53.271597245238794</v>
      </c>
      <c r="L20" s="29"/>
      <c r="N20" s="40"/>
      <c r="O20" s="40"/>
      <c r="P20" s="40"/>
    </row>
    <row r="21" spans="1:16">
      <c r="A21" s="60">
        <v>16</v>
      </c>
      <c r="C21" s="85">
        <v>99260</v>
      </c>
      <c r="D21" s="28">
        <f t="shared" si="0"/>
        <v>33</v>
      </c>
      <c r="E21" s="31">
        <f>SUMPRODUCT(D21:D$119*$A21:$A$119)/C21+0.5-$A21</f>
        <v>65.168782249515999</v>
      </c>
      <c r="F21" s="33">
        <f t="shared" si="1"/>
        <v>3.3246020552085432E-4</v>
      </c>
      <c r="G21" s="32"/>
      <c r="H21" s="40">
        <f>'HRQOL scores'!K$8</f>
        <v>0.86946747417570425</v>
      </c>
      <c r="I21" s="37">
        <f t="shared" si="2"/>
        <v>99243.5</v>
      </c>
      <c r="J21" s="37">
        <f t="shared" si="3"/>
        <v>86288.995273356501</v>
      </c>
      <c r="K21" s="40">
        <f>SUM(J21:J$119)/C21</f>
        <v>52.417034387003326</v>
      </c>
      <c r="L21" s="29"/>
      <c r="N21" s="40"/>
      <c r="O21" s="40"/>
      <c r="P21" s="40"/>
    </row>
    <row r="22" spans="1:16">
      <c r="A22" s="60">
        <v>17</v>
      </c>
      <c r="C22" s="85">
        <v>99227</v>
      </c>
      <c r="D22" s="28">
        <f t="shared" si="0"/>
        <v>39</v>
      </c>
      <c r="E22" s="31">
        <f>SUMPRODUCT(D22:D$119*$A22:$A$119)/C22+0.5-$A22</f>
        <v>64.190289196357426</v>
      </c>
      <c r="F22" s="33">
        <f t="shared" si="1"/>
        <v>3.9303818517137472E-4</v>
      </c>
      <c r="G22" s="32"/>
      <c r="H22" s="40">
        <f>'HRQOL scores'!K$8</f>
        <v>0.86946747417570425</v>
      </c>
      <c r="I22" s="37">
        <f t="shared" si="2"/>
        <v>99207.5</v>
      </c>
      <c r="J22" s="37">
        <f t="shared" si="3"/>
        <v>86257.694444286186</v>
      </c>
      <c r="K22" s="40">
        <f>SUM(J22:J$119)/C22</f>
        <v>51.564854706688642</v>
      </c>
      <c r="L22" s="29"/>
      <c r="N22" s="40"/>
      <c r="O22" s="40"/>
      <c r="P22" s="40"/>
    </row>
    <row r="23" spans="1:16">
      <c r="A23" s="60">
        <v>18</v>
      </c>
      <c r="C23" s="85">
        <v>99188</v>
      </c>
      <c r="D23" s="28">
        <f t="shared" si="0"/>
        <v>41</v>
      </c>
      <c r="E23" s="31">
        <f>SUMPRODUCT(D23:D$119*$A23:$A$119)/C23+0.5-$A23</f>
        <v>63.215331754717894</v>
      </c>
      <c r="F23" s="33">
        <f t="shared" si="1"/>
        <v>4.1335645440980767E-4</v>
      </c>
      <c r="G23" s="32"/>
      <c r="H23" s="40">
        <f>'HRQOL scores'!K$8</f>
        <v>0.86946747417570425</v>
      </c>
      <c r="I23" s="37">
        <f t="shared" si="2"/>
        <v>99167.5</v>
      </c>
      <c r="J23" s="37">
        <f t="shared" si="3"/>
        <v>86222.915745319144</v>
      </c>
      <c r="K23" s="40">
        <f>SUM(J23:J$119)/C23</f>
        <v>50.715491224102784</v>
      </c>
      <c r="L23" s="29"/>
      <c r="N23" s="40"/>
      <c r="O23" s="40"/>
      <c r="P23" s="40"/>
    </row>
    <row r="24" spans="1:16">
      <c r="A24" s="60">
        <v>19</v>
      </c>
      <c r="C24" s="85">
        <v>99147</v>
      </c>
      <c r="D24" s="28">
        <f t="shared" si="0"/>
        <v>42</v>
      </c>
      <c r="E24" s="31">
        <f>SUMPRODUCT(D24:D$119*$A24:$A$119)/C24+0.5-$A24</f>
        <v>62.241266262085162</v>
      </c>
      <c r="F24" s="33">
        <f t="shared" si="1"/>
        <v>4.2361342249387272E-4</v>
      </c>
      <c r="G24" s="32"/>
      <c r="H24" s="40">
        <f>'HRQOL scores'!K$8</f>
        <v>0.86946747417570425</v>
      </c>
      <c r="I24" s="37">
        <f t="shared" si="2"/>
        <v>99126</v>
      </c>
      <c r="J24" s="37">
        <f t="shared" si="3"/>
        <v>86186.83284514086</v>
      </c>
      <c r="K24" s="40">
        <f>SUM(J24:J$119)/C24</f>
        <v>49.866816220268774</v>
      </c>
      <c r="L24" s="29"/>
      <c r="N24" s="40"/>
      <c r="O24" s="40"/>
      <c r="P24" s="40"/>
    </row>
    <row r="25" spans="1:16">
      <c r="A25" s="60">
        <v>20</v>
      </c>
      <c r="C25" s="85">
        <v>99105</v>
      </c>
      <c r="D25" s="28">
        <f t="shared" si="0"/>
        <v>44</v>
      </c>
      <c r="E25" s="31">
        <f>SUMPRODUCT(D25:D$119*$A25:$A$119)/C25+0.5-$A25</f>
        <v>61.267431775258146</v>
      </c>
      <c r="F25" s="33">
        <f t="shared" si="1"/>
        <v>4.4397356339236164E-4</v>
      </c>
      <c r="G25" s="32"/>
      <c r="H25" s="40">
        <f>'HRQOL scores'!K$8</f>
        <v>0.86946747417570425</v>
      </c>
      <c r="I25" s="37">
        <f t="shared" si="2"/>
        <v>99083</v>
      </c>
      <c r="J25" s="37">
        <f t="shared" si="3"/>
        <v>86149.445743751305</v>
      </c>
      <c r="K25" s="40">
        <f>SUM(J25:J$119)/C25</f>
        <v>49.01829771399877</v>
      </c>
      <c r="L25" s="29"/>
      <c r="N25" s="40"/>
      <c r="O25" s="40"/>
      <c r="P25" s="40"/>
    </row>
    <row r="26" spans="1:16">
      <c r="A26" s="60">
        <v>21</v>
      </c>
      <c r="C26" s="85">
        <v>99061</v>
      </c>
      <c r="D26" s="28">
        <f t="shared" si="0"/>
        <v>45</v>
      </c>
      <c r="E26" s="31">
        <f>SUMPRODUCT(D26:D$119*$A26:$A$119)/C26+0.5-$A26</f>
        <v>60.2944228918238</v>
      </c>
      <c r="F26" s="33">
        <f t="shared" si="1"/>
        <v>4.5426555354781395E-4</v>
      </c>
      <c r="G26" s="32"/>
      <c r="H26" s="40">
        <f>'HRQOL scores'!K$8</f>
        <v>0.86946747417570425</v>
      </c>
      <c r="I26" s="37">
        <f t="shared" si="2"/>
        <v>99038.5</v>
      </c>
      <c r="J26" s="37">
        <f t="shared" si="3"/>
        <v>86110.754441150479</v>
      </c>
      <c r="K26" s="40">
        <f>SUM(J26:J$119)/C26</f>
        <v>48.170409638526728</v>
      </c>
      <c r="L26" s="29"/>
      <c r="N26" s="40"/>
      <c r="O26" s="40"/>
      <c r="P26" s="40"/>
    </row>
    <row r="27" spans="1:16">
      <c r="A27" s="60">
        <v>22</v>
      </c>
      <c r="C27" s="85">
        <v>99016</v>
      </c>
      <c r="D27" s="28">
        <f t="shared" si="0"/>
        <v>47</v>
      </c>
      <c r="E27" s="31">
        <f>SUMPRODUCT(D27:D$119*$A27:$A$119)/C27+0.5-$A27</f>
        <v>59.321597783054841</v>
      </c>
      <c r="F27" s="33">
        <f t="shared" si="1"/>
        <v>4.746707602811667E-4</v>
      </c>
      <c r="G27" s="32"/>
      <c r="H27" s="40">
        <f>'HRQOL scores'!K$8</f>
        <v>0.86946747417570425</v>
      </c>
      <c r="I27" s="37">
        <f t="shared" si="2"/>
        <v>98992.5</v>
      </c>
      <c r="J27" s="37">
        <f t="shared" si="3"/>
        <v>86070.758937338396</v>
      </c>
      <c r="K27" s="40">
        <f>SUM(J27:J$119)/C27</f>
        <v>47.322636692665284</v>
      </c>
      <c r="L27" s="29"/>
      <c r="N27" s="40"/>
      <c r="O27" s="40"/>
      <c r="P27" s="40"/>
    </row>
    <row r="28" spans="1:16">
      <c r="A28" s="60">
        <v>23</v>
      </c>
      <c r="C28" s="85">
        <v>98969</v>
      </c>
      <c r="D28" s="28">
        <f t="shared" si="0"/>
        <v>47</v>
      </c>
      <c r="E28" s="31">
        <f>SUMPRODUCT(D28:D$119*$A28:$A$119)/C28+0.5-$A28</f>
        <v>58.34953193512068</v>
      </c>
      <c r="F28" s="33">
        <f t="shared" si="1"/>
        <v>4.7489617961179764E-4</v>
      </c>
      <c r="G28" s="32"/>
      <c r="H28" s="40">
        <f>'HRQOL scores'!K$8</f>
        <v>0.86946747417570425</v>
      </c>
      <c r="I28" s="37">
        <f t="shared" si="2"/>
        <v>98945.5</v>
      </c>
      <c r="J28" s="37">
        <f t="shared" si="3"/>
        <v>86029.893966052143</v>
      </c>
      <c r="K28" s="40">
        <f>SUM(J28:J$119)/C28</f>
        <v>46.475436104473182</v>
      </c>
      <c r="L28" s="29"/>
      <c r="N28" s="40"/>
      <c r="O28" s="40"/>
      <c r="P28" s="40"/>
    </row>
    <row r="29" spans="1:16">
      <c r="A29" s="60">
        <v>24</v>
      </c>
      <c r="C29" s="85">
        <v>98922</v>
      </c>
      <c r="D29" s="28">
        <f t="shared" si="0"/>
        <v>48</v>
      </c>
      <c r="E29" s="31">
        <f>SUMPRODUCT(D29:D$119*$A29:$A$119)/C29+0.5-$A29</f>
        <v>57.377017509623315</v>
      </c>
      <c r="F29" s="33">
        <f t="shared" si="1"/>
        <v>4.8523078789349184E-4</v>
      </c>
      <c r="G29" s="32"/>
      <c r="H29" s="40">
        <f>'HRQOL scores'!K$8</f>
        <v>0.86946747417570425</v>
      </c>
      <c r="I29" s="37">
        <f t="shared" si="2"/>
        <v>98898</v>
      </c>
      <c r="J29" s="37">
        <f t="shared" si="3"/>
        <v>85988.594261028804</v>
      </c>
      <c r="K29" s="40">
        <f>SUM(J29:J$119)/C29</f>
        <v>45.627843572284775</v>
      </c>
      <c r="L29" s="29"/>
      <c r="N29" s="40"/>
      <c r="O29" s="40"/>
      <c r="P29" s="40"/>
    </row>
    <row r="30" spans="1:16">
      <c r="A30" s="60">
        <v>25</v>
      </c>
      <c r="C30" s="85">
        <v>98874</v>
      </c>
      <c r="D30" s="28">
        <f t="shared" si="0"/>
        <v>49</v>
      </c>
      <c r="E30" s="31">
        <f>SUMPRODUCT(D30:D$119*$A30:$A$119)/C30+0.5-$A30</f>
        <v>56.404629387775941</v>
      </c>
      <c r="F30" s="33">
        <f t="shared" si="1"/>
        <v>4.955802334284038E-4</v>
      </c>
      <c r="G30" s="32"/>
      <c r="H30" s="40">
        <f>'HRQOL scores'!K$9</f>
        <v>0.84346576583413102</v>
      </c>
      <c r="I30" s="37">
        <f t="shared" si="2"/>
        <v>98849.5</v>
      </c>
      <c r="J30" s="37">
        <f t="shared" si="3"/>
        <v>83376.169219820935</v>
      </c>
      <c r="K30" s="40">
        <f>SUM(J30:J$119)/C30</f>
        <v>44.780315832236241</v>
      </c>
      <c r="L30" s="49"/>
      <c r="N30" s="15"/>
      <c r="O30" s="15"/>
      <c r="P30" s="15"/>
    </row>
    <row r="31" spans="1:16">
      <c r="A31" s="60">
        <v>26</v>
      </c>
      <c r="C31" s="85">
        <v>98825</v>
      </c>
      <c r="D31" s="28">
        <f t="shared" si="0"/>
        <v>50</v>
      </c>
      <c r="E31" s="31">
        <f>SUMPRODUCT(D31:D$119*$A31:$A$119)/C31+0.5-$A31</f>
        <v>55.432348354029429</v>
      </c>
      <c r="F31" s="33">
        <f t="shared" si="1"/>
        <v>5.0594485201113073E-4</v>
      </c>
      <c r="G31" s="32"/>
      <c r="H31" s="40">
        <f>'HRQOL scores'!K$9</f>
        <v>0.84346576583413102</v>
      </c>
      <c r="I31" s="37">
        <f t="shared" si="2"/>
        <v>98800</v>
      </c>
      <c r="J31" s="37">
        <f t="shared" si="3"/>
        <v>83334.417664412147</v>
      </c>
      <c r="K31" s="40">
        <f>SUM(J31:J$119)/C31</f>
        <v>43.958844203154108</v>
      </c>
      <c r="L31" s="29"/>
      <c r="N31" s="40"/>
      <c r="O31" s="40"/>
      <c r="P31" s="40"/>
    </row>
    <row r="32" spans="1:16">
      <c r="A32" s="60">
        <v>27</v>
      </c>
      <c r="C32" s="85">
        <v>98775</v>
      </c>
      <c r="D32" s="28">
        <f t="shared" si="0"/>
        <v>52</v>
      </c>
      <c r="E32" s="31">
        <f>SUMPRODUCT(D32:D$119*$A32:$A$119)/C32+0.5-$A32</f>
        <v>54.460155161599175</v>
      </c>
      <c r="F32" s="33">
        <f t="shared" si="1"/>
        <v>5.2644900025310051E-4</v>
      </c>
      <c r="G32" s="32"/>
      <c r="H32" s="40">
        <f>'HRQOL scores'!K$9</f>
        <v>0.84346576583413102</v>
      </c>
      <c r="I32" s="37">
        <f t="shared" si="2"/>
        <v>98749</v>
      </c>
      <c r="J32" s="37">
        <f t="shared" si="3"/>
        <v>83291.400910354598</v>
      </c>
      <c r="K32" s="40">
        <f>SUM(J32:J$119)/C32</f>
        <v>43.13741696494349</v>
      </c>
      <c r="L32" s="29"/>
      <c r="N32" s="40"/>
      <c r="O32" s="40"/>
      <c r="P32" s="40"/>
    </row>
    <row r="33" spans="1:16">
      <c r="A33" s="60">
        <v>28</v>
      </c>
      <c r="C33" s="85">
        <v>98723</v>
      </c>
      <c r="D33" s="28">
        <f t="shared" si="0"/>
        <v>52</v>
      </c>
      <c r="E33" s="31">
        <f>SUMPRODUCT(D33:D$119*$A33:$A$119)/C33+0.5-$A33</f>
        <v>53.488577394193427</v>
      </c>
      <c r="F33" s="33">
        <f t="shared" si="1"/>
        <v>5.2672629478439669E-4</v>
      </c>
      <c r="G33" s="32"/>
      <c r="H33" s="40">
        <f>'HRQOL scores'!K$9</f>
        <v>0.84346576583413102</v>
      </c>
      <c r="I33" s="37">
        <f t="shared" si="2"/>
        <v>98697</v>
      </c>
      <c r="J33" s="37">
        <f t="shared" si="3"/>
        <v>83247.540690531227</v>
      </c>
      <c r="K33" s="40">
        <f>SUM(J33:J$119)/C33</f>
        <v>42.316450673115071</v>
      </c>
      <c r="L33" s="29"/>
      <c r="N33" s="40"/>
      <c r="O33" s="40"/>
      <c r="P33" s="40"/>
    </row>
    <row r="34" spans="1:16">
      <c r="A34" s="60">
        <v>29</v>
      </c>
      <c r="C34" s="85">
        <v>98671</v>
      </c>
      <c r="D34" s="28">
        <f t="shared" si="0"/>
        <v>55</v>
      </c>
      <c r="E34" s="31">
        <f>SUMPRODUCT(D34:D$119*$A34:$A$119)/C34+0.5-$A34</f>
        <v>52.516502580159909</v>
      </c>
      <c r="F34" s="33">
        <f t="shared" si="1"/>
        <v>5.5740795167779798E-4</v>
      </c>
      <c r="G34" s="32"/>
      <c r="H34" s="40">
        <f>'HRQOL scores'!K$9</f>
        <v>0.84346576583413102</v>
      </c>
      <c r="I34" s="37">
        <f t="shared" si="2"/>
        <v>98643.5</v>
      </c>
      <c r="J34" s="37">
        <f t="shared" si="3"/>
        <v>83202.415272059108</v>
      </c>
      <c r="K34" s="40">
        <f>SUM(J34:J$119)/C34</f>
        <v>41.495063586174332</v>
      </c>
      <c r="L34" s="29"/>
      <c r="N34" s="40"/>
      <c r="O34" s="40"/>
      <c r="P34" s="40"/>
    </row>
    <row r="35" spans="1:16">
      <c r="A35" s="60">
        <v>30</v>
      </c>
      <c r="C35" s="85">
        <v>98616</v>
      </c>
      <c r="D35" s="28">
        <f t="shared" si="0"/>
        <v>57</v>
      </c>
      <c r="E35" s="31">
        <f>SUMPRODUCT(D35:D$119*$A35:$A$119)/C35+0.5-$A35</f>
        <v>51.545513163046138</v>
      </c>
      <c r="F35" s="33">
        <f t="shared" si="1"/>
        <v>5.7799951326356776E-4</v>
      </c>
      <c r="G35" s="32"/>
      <c r="H35" s="40">
        <f>'HRQOL scores'!K$9</f>
        <v>0.84346576583413102</v>
      </c>
      <c r="I35" s="37">
        <f t="shared" si="2"/>
        <v>98587.5</v>
      </c>
      <c r="J35" s="37">
        <f t="shared" si="3"/>
        <v>83155.181189172392</v>
      </c>
      <c r="K35" s="40">
        <f>SUM(J35:J$119)/C35</f>
        <v>40.674505190226213</v>
      </c>
      <c r="L35" s="29"/>
      <c r="N35" s="40"/>
      <c r="O35" s="40"/>
      <c r="P35" s="40"/>
    </row>
    <row r="36" spans="1:16">
      <c r="A36" s="60">
        <v>31</v>
      </c>
      <c r="C36" s="85">
        <v>98559</v>
      </c>
      <c r="D36" s="28">
        <f t="shared" si="0"/>
        <v>60</v>
      </c>
      <c r="E36" s="31">
        <f>SUMPRODUCT(D36:D$119*$A36:$A$119)/C36+0.5-$A36</f>
        <v>50.575034508131765</v>
      </c>
      <c r="F36" s="33">
        <f t="shared" si="1"/>
        <v>6.0877241043435907E-4</v>
      </c>
      <c r="G36" s="32"/>
      <c r="H36" s="40">
        <f>'HRQOL scores'!K$9</f>
        <v>0.84346576583413102</v>
      </c>
      <c r="I36" s="37">
        <f t="shared" si="2"/>
        <v>98529</v>
      </c>
      <c r="J36" s="37">
        <f t="shared" si="3"/>
        <v>83105.838441871092</v>
      </c>
      <c r="K36" s="40">
        <f>SUM(J36:J$119)/C36</f>
        <v>39.854318962755066</v>
      </c>
      <c r="L36" s="29"/>
      <c r="N36" s="40"/>
      <c r="O36" s="40"/>
      <c r="P36" s="40"/>
    </row>
    <row r="37" spans="1:16">
      <c r="A37" s="60">
        <v>32</v>
      </c>
      <c r="C37" s="85">
        <v>98499</v>
      </c>
      <c r="D37" s="28">
        <f t="shared" si="0"/>
        <v>65</v>
      </c>
      <c r="E37" s="31">
        <f>SUMPRODUCT(D37:D$119*$A37:$A$119)/C37+0.5-$A37</f>
        <v>49.605537376896805</v>
      </c>
      <c r="F37" s="33">
        <f t="shared" si="1"/>
        <v>6.5990517670230157E-4</v>
      </c>
      <c r="G37" s="32"/>
      <c r="H37" s="40">
        <f>'HRQOL scores'!K$9</f>
        <v>0.84346576583413102</v>
      </c>
      <c r="I37" s="37">
        <f t="shared" ref="I37:I68" si="4">(D37*0.5+C38)</f>
        <v>98466.5</v>
      </c>
      <c r="J37" s="37">
        <f t="shared" ref="J37:J68" si="5">I37*H37</f>
        <v>83053.121831506462</v>
      </c>
      <c r="K37" s="40">
        <f>SUM(J37:J$119)/C37</f>
        <v>39.034873290168484</v>
      </c>
      <c r="L37" s="29"/>
      <c r="N37" s="40"/>
      <c r="O37" s="40"/>
      <c r="P37" s="40"/>
    </row>
    <row r="38" spans="1:16">
      <c r="A38" s="60">
        <v>33</v>
      </c>
      <c r="C38" s="85">
        <v>98434</v>
      </c>
      <c r="D38" s="28">
        <f t="shared" si="0"/>
        <v>68</v>
      </c>
      <c r="E38" s="31">
        <f>SUMPRODUCT(D38:D$119*$A38:$A$119)/C38+0.5-$A38</f>
        <v>48.637963773563584</v>
      </c>
      <c r="F38" s="33">
        <f t="shared" si="1"/>
        <v>6.9081821321900967E-4</v>
      </c>
      <c r="G38" s="32"/>
      <c r="H38" s="40">
        <f>'HRQOL scores'!K$9</f>
        <v>0.84346576583413102</v>
      </c>
      <c r="I38" s="37">
        <f t="shared" si="4"/>
        <v>98400</v>
      </c>
      <c r="J38" s="37">
        <f t="shared" si="5"/>
        <v>82997.031358078486</v>
      </c>
      <c r="K38" s="40">
        <f>SUM(J38:J$119)/C38</f>
        <v>38.216905361732721</v>
      </c>
      <c r="L38" s="29"/>
      <c r="N38" s="40"/>
      <c r="O38" s="40"/>
      <c r="P38" s="40"/>
    </row>
    <row r="39" spans="1:16">
      <c r="A39" s="60">
        <v>34</v>
      </c>
      <c r="C39" s="85">
        <v>98366</v>
      </c>
      <c r="D39" s="28">
        <f t="shared" si="0"/>
        <v>74</v>
      </c>
      <c r="E39" s="31">
        <f>SUMPRODUCT(D39:D$119*$A39:$A$119)/C39+0.5-$A39</f>
        <v>47.671241344437689</v>
      </c>
      <c r="F39" s="33">
        <f t="shared" si="1"/>
        <v>7.5229245877640651E-4</v>
      </c>
      <c r="G39" s="32"/>
      <c r="H39" s="40">
        <f>'HRQOL scores'!K$9</f>
        <v>0.84346576583413102</v>
      </c>
      <c r="I39" s="37">
        <f t="shared" si="4"/>
        <v>98329</v>
      </c>
      <c r="J39" s="37">
        <f t="shared" si="5"/>
        <v>82937.145288704269</v>
      </c>
      <c r="K39" s="40">
        <f>SUM(J39:J$119)/C39</f>
        <v>37.399567238870347</v>
      </c>
      <c r="L39" s="29"/>
      <c r="N39" s="40"/>
      <c r="O39" s="40"/>
      <c r="P39" s="40"/>
    </row>
    <row r="40" spans="1:16">
      <c r="A40" s="60">
        <v>35</v>
      </c>
      <c r="C40" s="85">
        <v>98292</v>
      </c>
      <c r="D40" s="28">
        <f t="shared" si="0"/>
        <v>80</v>
      </c>
      <c r="E40" s="31">
        <f>SUMPRODUCT(D40:D$119*$A40:$A$119)/C40+0.5-$A40</f>
        <v>46.706754629949117</v>
      </c>
      <c r="F40" s="33">
        <f t="shared" si="1"/>
        <v>8.1390143653603552E-4</v>
      </c>
      <c r="G40" s="32"/>
      <c r="H40" s="40">
        <f>'HRQOL scores'!K$10</f>
        <v>0.83103831090665592</v>
      </c>
      <c r="I40" s="37">
        <f t="shared" si="4"/>
        <v>98252</v>
      </c>
      <c r="J40" s="37">
        <f t="shared" si="5"/>
        <v>81651.176123200756</v>
      </c>
      <c r="K40" s="40">
        <f>SUM(J40:J$119)/C40</f>
        <v>36.583940562100842</v>
      </c>
      <c r="L40" s="29"/>
      <c r="N40" s="40"/>
      <c r="O40" s="40"/>
      <c r="P40" s="40"/>
    </row>
    <row r="41" spans="1:16">
      <c r="A41" s="60">
        <v>36</v>
      </c>
      <c r="C41" s="85">
        <v>98212</v>
      </c>
      <c r="D41" s="28">
        <f t="shared" si="0"/>
        <v>86</v>
      </c>
      <c r="E41" s="31">
        <f>SUMPRODUCT(D41:D$119*$A41:$A$119)/C41+0.5-$A41</f>
        <v>45.744393007849936</v>
      </c>
      <c r="F41" s="33">
        <f t="shared" si="1"/>
        <v>8.7565674255691769E-4</v>
      </c>
      <c r="G41" s="32"/>
      <c r="H41" s="40">
        <f>'HRQOL scores'!K$10</f>
        <v>0.83103831090665592</v>
      </c>
      <c r="I41" s="37">
        <f t="shared" si="4"/>
        <v>98169</v>
      </c>
      <c r="J41" s="37">
        <f t="shared" si="5"/>
        <v>81582.199943395506</v>
      </c>
      <c r="K41" s="40">
        <f>SUM(J41:J$119)/C41</f>
        <v>35.782363760098725</v>
      </c>
      <c r="L41" s="29"/>
      <c r="N41" s="40"/>
      <c r="O41" s="40"/>
      <c r="P41" s="40"/>
    </row>
    <row r="42" spans="1:16">
      <c r="A42" s="60">
        <v>37</v>
      </c>
      <c r="C42" s="85">
        <v>98126</v>
      </c>
      <c r="D42" s="28">
        <f t="shared" si="0"/>
        <v>95</v>
      </c>
      <c r="E42" s="31">
        <f>SUMPRODUCT(D42:D$119*$A42:$A$119)/C42+0.5-$A42</f>
        <v>44.784046288312553</v>
      </c>
      <c r="F42" s="33">
        <f t="shared" si="1"/>
        <v>9.681429998165624E-4</v>
      </c>
      <c r="G42" s="32"/>
      <c r="H42" s="40">
        <f>'HRQOL scores'!K$10</f>
        <v>0.83103831090665592</v>
      </c>
      <c r="I42" s="37">
        <f t="shared" si="4"/>
        <v>98078.5</v>
      </c>
      <c r="J42" s="37">
        <f t="shared" si="5"/>
        <v>81506.990976258458</v>
      </c>
      <c r="K42" s="40">
        <f>SUM(J42:J$119)/C42</f>
        <v>34.982321807303059</v>
      </c>
      <c r="L42" s="29"/>
      <c r="N42" s="40"/>
      <c r="O42" s="40"/>
      <c r="P42" s="40"/>
    </row>
    <row r="43" spans="1:16">
      <c r="A43" s="60">
        <v>38</v>
      </c>
      <c r="C43" s="85">
        <v>98031</v>
      </c>
      <c r="D43" s="28">
        <f t="shared" si="0"/>
        <v>103</v>
      </c>
      <c r="E43" s="31">
        <f>SUMPRODUCT(D43:D$119*$A43:$A$119)/C43+0.5-$A43</f>
        <v>43.826961125429278</v>
      </c>
      <c r="F43" s="33">
        <f t="shared" si="1"/>
        <v>1.0506880476583939E-3</v>
      </c>
      <c r="G43" s="32"/>
      <c r="H43" s="40">
        <f>'HRQOL scores'!K$10</f>
        <v>0.83103831090665592</v>
      </c>
      <c r="I43" s="37">
        <f t="shared" si="4"/>
        <v>97979.5</v>
      </c>
      <c r="J43" s="37">
        <f t="shared" si="5"/>
        <v>81424.71818347869</v>
      </c>
      <c r="K43" s="40">
        <f>SUM(J43:J$119)/C43</f>
        <v>34.18478153530171</v>
      </c>
      <c r="L43" s="29"/>
      <c r="N43" s="40"/>
      <c r="O43" s="40"/>
      <c r="P43" s="40"/>
    </row>
    <row r="44" spans="1:16">
      <c r="A44" s="60">
        <v>39</v>
      </c>
      <c r="C44" s="85">
        <v>97928</v>
      </c>
      <c r="D44" s="28">
        <f t="shared" si="0"/>
        <v>115</v>
      </c>
      <c r="E44" s="31">
        <f>SUMPRODUCT(D44:D$119*$A44:$A$119)/C44+0.5-$A44</f>
        <v>42.872532126531311</v>
      </c>
      <c r="F44" s="33">
        <f t="shared" si="1"/>
        <v>1.1743321624050323E-3</v>
      </c>
      <c r="G44" s="32"/>
      <c r="H44" s="40">
        <f>'HRQOL scores'!K$10</f>
        <v>0.83103831090665592</v>
      </c>
      <c r="I44" s="37">
        <f t="shared" si="4"/>
        <v>97870.5</v>
      </c>
      <c r="J44" s="37">
        <f t="shared" si="5"/>
        <v>81334.135007589866</v>
      </c>
      <c r="K44" s="40">
        <f>SUM(J44:J$119)/C44</f>
        <v>33.389261503387011</v>
      </c>
      <c r="L44" s="29"/>
      <c r="N44" s="40"/>
      <c r="O44" s="40"/>
      <c r="P44" s="40"/>
    </row>
    <row r="45" spans="1:16">
      <c r="A45" s="60">
        <v>40</v>
      </c>
      <c r="C45" s="85">
        <v>97813</v>
      </c>
      <c r="D45" s="28">
        <f t="shared" si="0"/>
        <v>127</v>
      </c>
      <c r="E45" s="31">
        <f>SUMPRODUCT(D45:D$119*$A45:$A$119)/C45+0.5-$A45</f>
        <v>41.922350056607584</v>
      </c>
      <c r="F45" s="33">
        <f t="shared" si="1"/>
        <v>1.2983959187429074E-3</v>
      </c>
      <c r="G45" s="32"/>
      <c r="H45" s="40">
        <f>'HRQOL scores'!K$10</f>
        <v>0.83103831090665592</v>
      </c>
      <c r="I45" s="37">
        <f t="shared" si="4"/>
        <v>97749.5</v>
      </c>
      <c r="J45" s="37">
        <f t="shared" si="5"/>
        <v>81233.579371970161</v>
      </c>
      <c r="K45" s="40">
        <f>SUM(J45:J$119)/C45</f>
        <v>32.596990844735288</v>
      </c>
      <c r="L45" s="29"/>
      <c r="N45" s="40"/>
      <c r="O45" s="40"/>
      <c r="P45" s="40"/>
    </row>
    <row r="46" spans="1:16">
      <c r="A46" s="60">
        <v>41</v>
      </c>
      <c r="C46" s="85">
        <v>97686</v>
      </c>
      <c r="D46" s="28">
        <f t="shared" si="0"/>
        <v>138</v>
      </c>
      <c r="E46" s="31">
        <f>SUMPRODUCT(D46:D$119*$A46:$A$119)/C46+0.5-$A46</f>
        <v>40.976202588773802</v>
      </c>
      <c r="F46" s="33">
        <f t="shared" si="1"/>
        <v>1.4126896382286101E-3</v>
      </c>
      <c r="G46" s="32"/>
      <c r="H46" s="40">
        <f>'HRQOL scores'!K$10</f>
        <v>0.83103831090665592</v>
      </c>
      <c r="I46" s="37">
        <f t="shared" si="4"/>
        <v>97617</v>
      </c>
      <c r="J46" s="37">
        <f t="shared" si="5"/>
        <v>81123.466795775035</v>
      </c>
      <c r="K46" s="40">
        <f>SUM(J46:J$119)/C46</f>
        <v>31.807791148415564</v>
      </c>
      <c r="L46" s="29"/>
      <c r="N46" s="40"/>
      <c r="O46" s="40"/>
      <c r="P46" s="40"/>
    </row>
    <row r="47" spans="1:16">
      <c r="A47" s="60">
        <v>42</v>
      </c>
      <c r="C47" s="85">
        <v>97548</v>
      </c>
      <c r="D47" s="28">
        <f t="shared" si="0"/>
        <v>152</v>
      </c>
      <c r="E47" s="31">
        <f>SUMPRODUCT(D47:D$119*$A47:$A$119)/C47+0.5-$A47</f>
        <v>40.033463793075796</v>
      </c>
      <c r="F47" s="33">
        <f t="shared" si="1"/>
        <v>1.5582072415631278E-3</v>
      </c>
      <c r="G47" s="32"/>
      <c r="H47" s="40">
        <f>'HRQOL scores'!K$10</f>
        <v>0.83103831090665592</v>
      </c>
      <c r="I47" s="37">
        <f t="shared" si="4"/>
        <v>97472</v>
      </c>
      <c r="J47" s="37">
        <f t="shared" si="5"/>
        <v>81002.966240693568</v>
      </c>
      <c r="K47" s="40">
        <f>SUM(J47:J$119)/C47</f>
        <v>31.021163112809575</v>
      </c>
      <c r="L47" s="29"/>
      <c r="N47" s="40"/>
      <c r="O47" s="40"/>
      <c r="P47" s="40"/>
    </row>
    <row r="48" spans="1:16">
      <c r="A48" s="60">
        <v>43</v>
      </c>
      <c r="C48" s="85">
        <v>97396</v>
      </c>
      <c r="D48" s="28">
        <f t="shared" si="0"/>
        <v>166</v>
      </c>
      <c r="E48" s="31">
        <f>SUMPRODUCT(D48:D$119*$A48:$A$119)/C48+0.5-$A48</f>
        <v>39.095161260082122</v>
      </c>
      <c r="F48" s="33">
        <f t="shared" si="1"/>
        <v>1.7043821101482607E-3</v>
      </c>
      <c r="G48" s="32"/>
      <c r="H48" s="40">
        <f>'HRQOL scores'!K$10</f>
        <v>0.83103831090665592</v>
      </c>
      <c r="I48" s="37">
        <f t="shared" si="4"/>
        <v>97313</v>
      </c>
      <c r="J48" s="37">
        <f t="shared" si="5"/>
        <v>80870.831149259408</v>
      </c>
      <c r="K48" s="40">
        <f>SUM(J48:J$119)/C48</f>
        <v>30.23788916472601</v>
      </c>
      <c r="L48" s="29"/>
      <c r="N48" s="40"/>
      <c r="O48" s="40"/>
      <c r="P48" s="40"/>
    </row>
    <row r="49" spans="1:16">
      <c r="A49" s="60">
        <v>44</v>
      </c>
      <c r="C49" s="85">
        <v>97230</v>
      </c>
      <c r="D49" s="28">
        <f t="shared" si="0"/>
        <v>182</v>
      </c>
      <c r="E49" s="31">
        <f>SUMPRODUCT(D49:D$119*$A49:$A$119)/C49+0.5-$A49</f>
        <v>38.161054469679712</v>
      </c>
      <c r="F49" s="33">
        <f t="shared" si="1"/>
        <v>1.8718502519798417E-3</v>
      </c>
      <c r="G49" s="32"/>
      <c r="H49" s="40">
        <f>'HRQOL scores'!K$10</f>
        <v>0.83103831090665592</v>
      </c>
      <c r="I49" s="37">
        <f t="shared" si="4"/>
        <v>97139</v>
      </c>
      <c r="J49" s="37">
        <f t="shared" si="5"/>
        <v>80726.230483161649</v>
      </c>
      <c r="K49" s="40">
        <f>SUM(J49:J$119)/C49</f>
        <v>29.457766347201432</v>
      </c>
      <c r="L49" s="29"/>
      <c r="N49" s="40"/>
      <c r="O49" s="40"/>
      <c r="P49" s="40"/>
    </row>
    <row r="50" spans="1:16">
      <c r="A50" s="60">
        <v>45</v>
      </c>
      <c r="C50" s="85">
        <v>97048</v>
      </c>
      <c r="D50" s="28">
        <f t="shared" si="0"/>
        <v>198</v>
      </c>
      <c r="E50" s="31">
        <f>SUMPRODUCT(D50:D$119*$A50:$A$119)/C50+0.5-$A50</f>
        <v>37.231682529129486</v>
      </c>
      <c r="F50" s="33">
        <f t="shared" si="1"/>
        <v>2.0402275162806033E-3</v>
      </c>
      <c r="G50" s="32"/>
      <c r="H50" s="40">
        <f>'HRQOL scores'!K$11</f>
        <v>0.80917621734318745</v>
      </c>
      <c r="I50" s="37">
        <f t="shared" si="4"/>
        <v>96949</v>
      </c>
      <c r="J50" s="37">
        <f t="shared" si="5"/>
        <v>78448.82509520468</v>
      </c>
      <c r="K50" s="40">
        <f>SUM(J50:J$119)/C50</f>
        <v>28.681192723757661</v>
      </c>
      <c r="L50" s="29"/>
      <c r="N50" s="40"/>
      <c r="O50" s="40"/>
      <c r="P50" s="40"/>
    </row>
    <row r="51" spans="1:16">
      <c r="A51" s="60">
        <v>46</v>
      </c>
      <c r="C51" s="85">
        <v>96850</v>
      </c>
      <c r="D51" s="28">
        <f t="shared" si="0"/>
        <v>214</v>
      </c>
      <c r="E51" s="31">
        <f>SUMPRODUCT(D51:D$119*$A51:$A$119)/C51+0.5-$A51</f>
        <v>36.306776727795125</v>
      </c>
      <c r="F51" s="33">
        <f t="shared" si="1"/>
        <v>2.209602478058854E-3</v>
      </c>
      <c r="G51" s="32"/>
      <c r="H51" s="40">
        <f>'HRQOL scores'!K$11</f>
        <v>0.80917621734318745</v>
      </c>
      <c r="I51" s="37">
        <f t="shared" si="4"/>
        <v>96743</v>
      </c>
      <c r="J51" s="37">
        <f t="shared" si="5"/>
        <v>78282.134794431986</v>
      </c>
      <c r="K51" s="40">
        <f>SUM(J51:J$119)/C51</f>
        <v>27.929825156014754</v>
      </c>
      <c r="L51" s="29"/>
      <c r="N51" s="40"/>
      <c r="O51" s="40"/>
      <c r="P51" s="40"/>
    </row>
    <row r="52" spans="1:16">
      <c r="A52" s="60">
        <v>47</v>
      </c>
      <c r="C52" s="85">
        <v>96636</v>
      </c>
      <c r="D52" s="28">
        <f t="shared" si="0"/>
        <v>230</v>
      </c>
      <c r="E52" s="31">
        <f>SUMPRODUCT(D52:D$119*$A52:$A$119)/C52+0.5-$A52</f>
        <v>35.386070678494121</v>
      </c>
      <c r="F52" s="33">
        <f t="shared" si="1"/>
        <v>2.3800654000579492E-3</v>
      </c>
      <c r="G52" s="32"/>
      <c r="H52" s="40">
        <f>'HRQOL scores'!K$11</f>
        <v>0.80917621734318745</v>
      </c>
      <c r="I52" s="37">
        <f t="shared" si="4"/>
        <v>96521</v>
      </c>
      <c r="J52" s="37">
        <f t="shared" si="5"/>
        <v>78102.497674181795</v>
      </c>
      <c r="K52" s="40">
        <f>SUM(J52:J$119)/C52</f>
        <v>27.181603455912882</v>
      </c>
      <c r="L52" s="29"/>
      <c r="N52" s="40"/>
      <c r="O52" s="40"/>
      <c r="P52" s="40"/>
    </row>
    <row r="53" spans="1:16">
      <c r="A53" s="60">
        <v>48</v>
      </c>
      <c r="C53" s="85">
        <v>96406</v>
      </c>
      <c r="D53" s="28">
        <f t="shared" si="0"/>
        <v>248</v>
      </c>
      <c r="E53" s="31">
        <f>SUMPRODUCT(D53:D$119*$A53:$A$119)/C53+0.5-$A53</f>
        <v>34.469299899248568</v>
      </c>
      <c r="F53" s="33">
        <f t="shared" si="1"/>
        <v>2.5724539966392132E-3</v>
      </c>
      <c r="G53" s="32"/>
      <c r="H53" s="40">
        <f>'HRQOL scores'!K$11</f>
        <v>0.80917621734318745</v>
      </c>
      <c r="I53" s="37">
        <f t="shared" si="4"/>
        <v>96282</v>
      </c>
      <c r="J53" s="37">
        <f t="shared" si="5"/>
        <v>77909.104558236781</v>
      </c>
      <c r="K53" s="40">
        <f>SUM(J53:J$119)/C53</f>
        <v>26.436310332255417</v>
      </c>
      <c r="L53" s="29"/>
      <c r="N53" s="40"/>
      <c r="O53" s="40"/>
      <c r="P53" s="40"/>
    </row>
    <row r="54" spans="1:16">
      <c r="A54" s="60">
        <v>49</v>
      </c>
      <c r="C54" s="85">
        <v>96158</v>
      </c>
      <c r="D54" s="28">
        <f t="shared" si="0"/>
        <v>265</v>
      </c>
      <c r="E54" s="31">
        <f>SUMPRODUCT(D54:D$119*$A54:$A$119)/C54+0.5-$A54</f>
        <v>33.556909732803902</v>
      </c>
      <c r="F54" s="33">
        <f t="shared" si="1"/>
        <v>2.7558809459431351E-3</v>
      </c>
      <c r="G54" s="32"/>
      <c r="H54" s="40">
        <f>'HRQOL scores'!K$11</f>
        <v>0.80917621734318745</v>
      </c>
      <c r="I54" s="37">
        <f t="shared" si="4"/>
        <v>96025.5</v>
      </c>
      <c r="J54" s="37">
        <f t="shared" si="5"/>
        <v>77701.550858488248</v>
      </c>
      <c r="K54" s="40">
        <f>SUM(J54:J$119)/C54</f>
        <v>25.694272232504613</v>
      </c>
      <c r="L54" s="29"/>
      <c r="N54" s="40"/>
      <c r="O54" s="40"/>
      <c r="P54" s="40"/>
    </row>
    <row r="55" spans="1:16">
      <c r="A55" s="60">
        <v>50</v>
      </c>
      <c r="C55" s="85">
        <v>95893</v>
      </c>
      <c r="D55" s="28">
        <f t="shared" si="0"/>
        <v>285</v>
      </c>
      <c r="E55" s="31">
        <f>SUMPRODUCT(D55:D$119*$A55:$A$119)/C55+0.5-$A55</f>
        <v>32.648262397536399</v>
      </c>
      <c r="F55" s="33">
        <f t="shared" si="1"/>
        <v>2.9720626114523481E-3</v>
      </c>
      <c r="G55" s="32"/>
      <c r="H55" s="40">
        <f>'HRQOL scores'!K$11</f>
        <v>0.80917621734318745</v>
      </c>
      <c r="I55" s="37">
        <f t="shared" si="4"/>
        <v>95750.5</v>
      </c>
      <c r="J55" s="37">
        <f t="shared" si="5"/>
        <v>77479.02739871887</v>
      </c>
      <c r="K55" s="40">
        <f>SUM(J55:J$119)/C55</f>
        <v>24.954983976668686</v>
      </c>
      <c r="L55" s="29"/>
      <c r="N55" s="40"/>
      <c r="O55" s="40"/>
      <c r="P55" s="40"/>
    </row>
    <row r="56" spans="1:16">
      <c r="A56" s="60">
        <v>51</v>
      </c>
      <c r="C56" s="85">
        <v>95608</v>
      </c>
      <c r="D56" s="28">
        <f t="shared" si="0"/>
        <v>306</v>
      </c>
      <c r="E56" s="31">
        <f>SUMPRODUCT(D56:D$119*$A56:$A$119)/C56+0.5-$A56</f>
        <v>31.744093863347814</v>
      </c>
      <c r="F56" s="33">
        <f t="shared" si="1"/>
        <v>3.2005689900426741E-3</v>
      </c>
      <c r="G56" s="32"/>
      <c r="H56" s="40">
        <f>'HRQOL scores'!K$11</f>
        <v>0.80917621734318745</v>
      </c>
      <c r="I56" s="37">
        <f t="shared" si="4"/>
        <v>95455</v>
      </c>
      <c r="J56" s="37">
        <f t="shared" si="5"/>
        <v>77239.915826493962</v>
      </c>
      <c r="K56" s="40">
        <f>SUM(J56:J$119)/C56</f>
        <v>24.218990576897031</v>
      </c>
      <c r="L56" s="29"/>
      <c r="N56" s="40"/>
      <c r="O56" s="40"/>
      <c r="P56" s="40"/>
    </row>
    <row r="57" spans="1:16">
      <c r="A57" s="60">
        <v>52</v>
      </c>
      <c r="C57" s="85">
        <v>95302</v>
      </c>
      <c r="D57" s="28">
        <f t="shared" si="0"/>
        <v>330</v>
      </c>
      <c r="E57" s="31">
        <f>SUMPRODUCT(D57:D$119*$A57:$A$119)/C57+0.5-$A57</f>
        <v>30.844413822238337</v>
      </c>
      <c r="F57" s="33">
        <f t="shared" si="1"/>
        <v>3.4626765440389498E-3</v>
      </c>
      <c r="G57" s="32"/>
      <c r="H57" s="40">
        <f>'HRQOL scores'!K$11</f>
        <v>0.80917621734318745</v>
      </c>
      <c r="I57" s="37">
        <f t="shared" si="4"/>
        <v>95137</v>
      </c>
      <c r="J57" s="37">
        <f t="shared" si="5"/>
        <v>76982.597789378822</v>
      </c>
      <c r="K57" s="40">
        <f>SUM(J57:J$119)/C57</f>
        <v>23.486278727093634</v>
      </c>
      <c r="L57" s="29"/>
      <c r="N57" s="40"/>
      <c r="O57" s="40"/>
      <c r="P57" s="40"/>
    </row>
    <row r="58" spans="1:16">
      <c r="A58" s="60">
        <v>53</v>
      </c>
      <c r="C58" s="85">
        <v>94972</v>
      </c>
      <c r="D58" s="28">
        <f t="shared" si="0"/>
        <v>357</v>
      </c>
      <c r="E58" s="31">
        <f>SUMPRODUCT(D58:D$119*$A58:$A$119)/C58+0.5-$A58</f>
        <v>29.949851809869841</v>
      </c>
      <c r="F58" s="33">
        <f t="shared" si="1"/>
        <v>3.7590026534136379E-3</v>
      </c>
      <c r="G58" s="32"/>
      <c r="H58" s="40">
        <f>'HRQOL scores'!K$11</f>
        <v>0.80917621734318745</v>
      </c>
      <c r="I58" s="37">
        <f t="shared" si="4"/>
        <v>94793.5</v>
      </c>
      <c r="J58" s="37">
        <f t="shared" si="5"/>
        <v>76704.645758721439</v>
      </c>
      <c r="K58" s="40">
        <f>SUM(J58:J$119)/C58</f>
        <v>22.757304652530202</v>
      </c>
      <c r="L58" s="29"/>
      <c r="N58" s="40"/>
      <c r="O58" s="40"/>
      <c r="P58" s="40"/>
    </row>
    <row r="59" spans="1:16">
      <c r="A59" s="60">
        <v>54</v>
      </c>
      <c r="C59" s="85">
        <v>94615</v>
      </c>
      <c r="D59" s="28">
        <f t="shared" si="0"/>
        <v>384</v>
      </c>
      <c r="E59" s="31">
        <f>SUMPRODUCT(D59:D$119*$A59:$A$119)/C59+0.5-$A59</f>
        <v>29.060971580478338</v>
      </c>
      <c r="F59" s="33">
        <f t="shared" si="1"/>
        <v>4.0585530835491202E-3</v>
      </c>
      <c r="G59" s="32"/>
      <c r="H59" s="40">
        <f>'HRQOL scores'!K$11</f>
        <v>0.80917621734318745</v>
      </c>
      <c r="I59" s="37">
        <f t="shared" si="4"/>
        <v>94423</v>
      </c>
      <c r="J59" s="37">
        <f t="shared" si="5"/>
        <v>76404.845970195791</v>
      </c>
      <c r="K59" s="40">
        <f>SUM(J59:J$119)/C59</f>
        <v>22.032469393873871</v>
      </c>
      <c r="L59" s="29"/>
      <c r="N59" s="40"/>
      <c r="O59" s="40"/>
      <c r="P59" s="40"/>
    </row>
    <row r="60" spans="1:16">
      <c r="A60" s="60">
        <v>55</v>
      </c>
      <c r="C60" s="85">
        <v>94231</v>
      </c>
      <c r="D60" s="28">
        <f t="shared" si="0"/>
        <v>414</v>
      </c>
      <c r="E60" s="31">
        <f>SUMPRODUCT(D60:D$119*$A60:$A$119)/C60+0.5-$A60</f>
        <v>28.177360169020361</v>
      </c>
      <c r="F60" s="33">
        <f t="shared" si="1"/>
        <v>4.3934586282645838E-3</v>
      </c>
      <c r="G60" s="32"/>
      <c r="H60" s="40">
        <f>'HRQOL scores'!K$12</f>
        <v>0.79703750255439099</v>
      </c>
      <c r="I60" s="37">
        <f t="shared" si="4"/>
        <v>94024</v>
      </c>
      <c r="J60" s="37">
        <f t="shared" si="5"/>
        <v>74940.654140174054</v>
      </c>
      <c r="K60" s="40">
        <f>SUM(J60:J$119)/C60</f>
        <v>21.311428783852243</v>
      </c>
      <c r="L60" s="29"/>
      <c r="N60" s="40"/>
      <c r="O60" s="40"/>
      <c r="P60" s="40"/>
    </row>
    <row r="61" spans="1:16">
      <c r="A61" s="60">
        <v>56</v>
      </c>
      <c r="C61" s="85">
        <v>93817</v>
      </c>
      <c r="D61" s="28">
        <f t="shared" si="0"/>
        <v>443</v>
      </c>
      <c r="E61" s="31">
        <f>SUMPRODUCT(D61:D$119*$A61:$A$119)/C61+0.5-$A61</f>
        <v>27.299496105044483</v>
      </c>
      <c r="F61" s="33">
        <f t="shared" si="1"/>
        <v>4.7219587068441753E-3</v>
      </c>
      <c r="G61" s="32"/>
      <c r="H61" s="40">
        <f>'HRQOL scores'!K$12</f>
        <v>0.79703750255439099</v>
      </c>
      <c r="I61" s="37">
        <f t="shared" si="4"/>
        <v>93595.5</v>
      </c>
      <c r="J61" s="37">
        <f t="shared" si="5"/>
        <v>74599.123570329495</v>
      </c>
      <c r="K61" s="40">
        <f>SUM(J61:J$119)/C61</f>
        <v>20.606676738661506</v>
      </c>
      <c r="L61" s="29"/>
      <c r="N61" s="40"/>
      <c r="O61" s="40"/>
      <c r="P61" s="40"/>
    </row>
    <row r="62" spans="1:16">
      <c r="A62" s="60">
        <v>57</v>
      </c>
      <c r="C62" s="85">
        <v>93374</v>
      </c>
      <c r="D62" s="28">
        <f t="shared" si="0"/>
        <v>479</v>
      </c>
      <c r="E62" s="31">
        <f>SUMPRODUCT(D62:D$119*$A62:$A$119)/C62+0.5-$A62</f>
        <v>26.426642599513329</v>
      </c>
      <c r="F62" s="33">
        <f t="shared" si="1"/>
        <v>5.1299076830809429E-3</v>
      </c>
      <c r="G62" s="32"/>
      <c r="H62" s="40">
        <f>'HRQOL scores'!K$12</f>
        <v>0.79703750255439099</v>
      </c>
      <c r="I62" s="37">
        <f t="shared" si="4"/>
        <v>93134.5</v>
      </c>
      <c r="J62" s="37">
        <f t="shared" si="5"/>
        <v>74231.689281651925</v>
      </c>
      <c r="K62" s="40">
        <f>SUM(J62:J$119)/C62</f>
        <v>19.905514040532445</v>
      </c>
      <c r="L62" s="29"/>
      <c r="N62" s="40"/>
      <c r="O62" s="40"/>
      <c r="P62" s="40"/>
    </row>
    <row r="63" spans="1:16">
      <c r="A63" s="60">
        <v>58</v>
      </c>
      <c r="C63" s="85">
        <v>92895</v>
      </c>
      <c r="D63" s="28">
        <f t="shared" si="0"/>
        <v>519</v>
      </c>
      <c r="E63" s="31">
        <f>SUMPRODUCT(D63:D$119*$A63:$A$119)/C63+0.5-$A63</f>
        <v>25.560329684987977</v>
      </c>
      <c r="F63" s="33">
        <f t="shared" si="1"/>
        <v>5.5869530114645571E-3</v>
      </c>
      <c r="G63" s="32"/>
      <c r="H63" s="40">
        <f>'HRQOL scores'!K$12</f>
        <v>0.79703750255439099</v>
      </c>
      <c r="I63" s="37">
        <f t="shared" si="4"/>
        <v>92635.5</v>
      </c>
      <c r="J63" s="37">
        <f t="shared" si="5"/>
        <v>73833.967567877291</v>
      </c>
      <c r="K63" s="40">
        <f>SUM(J63:J$119)/C63</f>
        <v>19.2090616151464</v>
      </c>
      <c r="L63" s="29"/>
      <c r="N63" s="40"/>
      <c r="O63" s="40"/>
      <c r="P63" s="40"/>
    </row>
    <row r="64" spans="1:16">
      <c r="A64" s="60">
        <v>59</v>
      </c>
      <c r="C64" s="85">
        <v>92376</v>
      </c>
      <c r="D64" s="28">
        <f t="shared" si="0"/>
        <v>570</v>
      </c>
      <c r="E64" s="31">
        <f>SUMPRODUCT(D64:D$119*$A64:$A$119)/C64+0.5-$A64</f>
        <v>24.701127198481828</v>
      </c>
      <c r="F64" s="33">
        <f t="shared" si="1"/>
        <v>6.1704338789295918E-3</v>
      </c>
      <c r="G64" s="32"/>
      <c r="H64" s="40">
        <f>'HRQOL scores'!K$12</f>
        <v>0.79703750255439099</v>
      </c>
      <c r="I64" s="37">
        <f t="shared" si="4"/>
        <v>92091</v>
      </c>
      <c r="J64" s="37">
        <f t="shared" si="5"/>
        <v>73399.980647736418</v>
      </c>
      <c r="K64" s="40">
        <f>SUM(J64:J$119)/C64</f>
        <v>18.517708183631541</v>
      </c>
      <c r="L64" s="29"/>
      <c r="N64" s="40"/>
      <c r="O64" s="40"/>
      <c r="P64" s="40"/>
    </row>
    <row r="65" spans="1:16">
      <c r="A65" s="60">
        <v>60</v>
      </c>
      <c r="C65" s="85">
        <v>91806</v>
      </c>
      <c r="D65" s="28">
        <f t="shared" si="0"/>
        <v>629</v>
      </c>
      <c r="E65" s="31">
        <f>SUMPRODUCT(D65:D$119*$A65:$A$119)/C65+0.5-$A65</f>
        <v>23.851385814510579</v>
      </c>
      <c r="F65" s="33">
        <f t="shared" si="1"/>
        <v>6.85140404766573E-3</v>
      </c>
      <c r="G65" s="32"/>
      <c r="H65" s="40">
        <f>'HRQOL scores'!K$12</f>
        <v>0.79703750255439099</v>
      </c>
      <c r="I65" s="37">
        <f t="shared" si="4"/>
        <v>91491.5</v>
      </c>
      <c r="J65" s="37">
        <f t="shared" si="5"/>
        <v>72922.156664955066</v>
      </c>
      <c r="K65" s="40">
        <f>SUM(J65:J$119)/C65</f>
        <v>17.833168099289928</v>
      </c>
      <c r="L65" s="29"/>
      <c r="N65" s="40"/>
      <c r="O65" s="40"/>
      <c r="P65" s="40"/>
    </row>
    <row r="66" spans="1:16">
      <c r="A66" s="60">
        <v>61</v>
      </c>
      <c r="C66" s="85">
        <v>91177</v>
      </c>
      <c r="D66" s="28">
        <f t="shared" si="0"/>
        <v>696</v>
      </c>
      <c r="E66" s="31">
        <f>SUMPRODUCT(D66:D$119*$A66:$A$119)/C66+0.5-$A66</f>
        <v>23.012479310428702</v>
      </c>
      <c r="F66" s="33">
        <f t="shared" si="1"/>
        <v>7.6335040635247924E-3</v>
      </c>
      <c r="G66" s="32"/>
      <c r="H66" s="40">
        <f>'HRQOL scores'!K$12</f>
        <v>0.79703750255439099</v>
      </c>
      <c r="I66" s="37">
        <f t="shared" si="4"/>
        <v>90829</v>
      </c>
      <c r="J66" s="37">
        <f t="shared" si="5"/>
        <v>72394.119319512785</v>
      </c>
      <c r="K66" s="40">
        <f>SUM(J66:J$119)/C66</f>
        <v>17.156406482538973</v>
      </c>
      <c r="L66" s="29"/>
      <c r="N66" s="40"/>
      <c r="O66" s="40"/>
      <c r="P66" s="40"/>
    </row>
    <row r="67" spans="1:16">
      <c r="A67" s="60">
        <v>62</v>
      </c>
      <c r="C67" s="85">
        <v>90481</v>
      </c>
      <c r="D67" s="28">
        <f t="shared" si="0"/>
        <v>764</v>
      </c>
      <c r="E67" s="31">
        <f>SUMPRODUCT(D67:D$119*$A67:$A$119)/C67+0.5-$A67</f>
        <v>22.185650314286519</v>
      </c>
      <c r="F67" s="33">
        <f t="shared" si="1"/>
        <v>8.4437616737215553E-3</v>
      </c>
      <c r="G67" s="32"/>
      <c r="H67" s="40">
        <f>'HRQOL scores'!K$12</f>
        <v>0.79703750255439099</v>
      </c>
      <c r="I67" s="37">
        <f t="shared" si="4"/>
        <v>90099</v>
      </c>
      <c r="J67" s="37">
        <f t="shared" si="5"/>
        <v>71812.281942648071</v>
      </c>
      <c r="K67" s="40">
        <f>SUM(J67:J$119)/C67</f>
        <v>16.488274384002644</v>
      </c>
      <c r="L67" s="29"/>
      <c r="N67" s="40"/>
      <c r="O67" s="40"/>
      <c r="P67" s="40"/>
    </row>
    <row r="68" spans="1:16">
      <c r="A68" s="60">
        <v>63</v>
      </c>
      <c r="C68" s="85">
        <v>89717</v>
      </c>
      <c r="D68" s="28">
        <f t="shared" si="0"/>
        <v>825</v>
      </c>
      <c r="E68" s="31">
        <f>SUMPRODUCT(D68:D$119*$A68:$A$119)/C68+0.5-$A68</f>
        <v>21.370318067779323</v>
      </c>
      <c r="F68" s="33">
        <f t="shared" si="1"/>
        <v>9.1955816623382411E-3</v>
      </c>
      <c r="G68" s="32"/>
      <c r="H68" s="40">
        <f>'HRQOL scores'!K$12</f>
        <v>0.79703750255439099</v>
      </c>
      <c r="I68" s="37">
        <f t="shared" si="4"/>
        <v>89304.5</v>
      </c>
      <c r="J68" s="37">
        <f t="shared" si="5"/>
        <v>71179.035646868608</v>
      </c>
      <c r="K68" s="40">
        <f>SUM(J68:J$119)/C68</f>
        <v>15.828251865268511</v>
      </c>
      <c r="L68" s="29"/>
      <c r="N68" s="40"/>
      <c r="O68" s="40"/>
      <c r="P68" s="40"/>
    </row>
    <row r="69" spans="1:16">
      <c r="A69" s="60">
        <v>64</v>
      </c>
      <c r="C69" s="85">
        <v>88892</v>
      </c>
      <c r="D69" s="28">
        <f t="shared" ref="D69:D119" si="6">C69-C70</f>
        <v>880</v>
      </c>
      <c r="E69" s="31">
        <f>SUMPRODUCT(D69:D$119*$A69:$A$119)/C69+0.5-$A69</f>
        <v>20.5640139279908</v>
      </c>
      <c r="F69" s="33">
        <f t="shared" ref="F69:F115" si="7">D69/C69</f>
        <v>9.8996535121270747E-3</v>
      </c>
      <c r="G69" s="32"/>
      <c r="H69" s="40">
        <f>'HRQOL scores'!K$12</f>
        <v>0.79703750255439099</v>
      </c>
      <c r="I69" s="37">
        <f t="shared" ref="I69:I100" si="8">(D69*0.5+C70)</f>
        <v>88452</v>
      </c>
      <c r="J69" s="37">
        <f t="shared" ref="J69:J100" si="9">I69*H69</f>
        <v>70499.561175940995</v>
      </c>
      <c r="K69" s="40">
        <f>SUM(J69:J$119)/C69</f>
        <v>15.17441656110141</v>
      </c>
      <c r="L69" s="29"/>
      <c r="N69" s="40"/>
      <c r="O69" s="40"/>
      <c r="P69" s="40"/>
    </row>
    <row r="70" spans="1:16">
      <c r="A70" s="60">
        <v>65</v>
      </c>
      <c r="C70" s="85">
        <v>88012</v>
      </c>
      <c r="D70" s="28">
        <f t="shared" si="6"/>
        <v>939</v>
      </c>
      <c r="E70" s="31">
        <f>SUMPRODUCT(D70:D$119*$A70:$A$119)/C70+0.5-$A70</f>
        <v>19.764626710982114</v>
      </c>
      <c r="F70" s="33">
        <f t="shared" si="7"/>
        <v>1.0668999681861564E-2</v>
      </c>
      <c r="G70" s="32"/>
      <c r="H70" s="40">
        <f>'HRQOL scores'!K$13</f>
        <v>0.77975049094352999</v>
      </c>
      <c r="I70" s="37">
        <f t="shared" si="8"/>
        <v>87542.5</v>
      </c>
      <c r="J70" s="37">
        <f t="shared" si="9"/>
        <v>68261.307353423981</v>
      </c>
      <c r="K70" s="40">
        <f>SUM(J70:J$119)/C70</f>
        <v>14.525117890440912</v>
      </c>
      <c r="L70" s="29"/>
      <c r="N70" s="40"/>
      <c r="O70" s="40"/>
      <c r="P70" s="40"/>
    </row>
    <row r="71" spans="1:16">
      <c r="A71" s="60">
        <v>66</v>
      </c>
      <c r="C71" s="85">
        <v>87073</v>
      </c>
      <c r="D71" s="28">
        <f t="shared" si="6"/>
        <v>1001</v>
      </c>
      <c r="E71" s="31">
        <f>SUMPRODUCT(D71:D$119*$A71:$A$119)/C71+0.5-$A71</f>
        <v>18.972377500338311</v>
      </c>
      <c r="F71" s="33">
        <f t="shared" si="7"/>
        <v>1.1496100972747005E-2</v>
      </c>
      <c r="G71" s="32"/>
      <c r="H71" s="40">
        <f>'HRQOL scores'!K$13</f>
        <v>0.77975049094352999</v>
      </c>
      <c r="I71" s="37">
        <f t="shared" si="8"/>
        <v>86572.5</v>
      </c>
      <c r="J71" s="37">
        <f t="shared" si="9"/>
        <v>67504.949377208744</v>
      </c>
      <c r="K71" s="40">
        <f>SUM(J71:J$119)/C71</f>
        <v>13.897802630207545</v>
      </c>
      <c r="L71" s="29"/>
      <c r="N71" s="40"/>
      <c r="O71" s="40"/>
      <c r="P71" s="40"/>
    </row>
    <row r="72" spans="1:16">
      <c r="A72" s="60">
        <v>67</v>
      </c>
      <c r="C72" s="85">
        <v>86072</v>
      </c>
      <c r="D72" s="28">
        <f t="shared" si="6"/>
        <v>1073</v>
      </c>
      <c r="E72" s="31">
        <f>SUMPRODUCT(D72:D$119*$A72:$A$119)/C72+0.5-$A72</f>
        <v>18.187207524943744</v>
      </c>
      <c r="F72" s="33">
        <f t="shared" si="7"/>
        <v>1.2466307277628033E-2</v>
      </c>
      <c r="G72" s="32"/>
      <c r="H72" s="40">
        <f>'HRQOL scores'!K$13</f>
        <v>0.77975049094352999</v>
      </c>
      <c r="I72" s="37">
        <f t="shared" si="8"/>
        <v>85535.5</v>
      </c>
      <c r="J72" s="37">
        <f t="shared" si="9"/>
        <v>66696.348118100315</v>
      </c>
      <c r="K72" s="40">
        <f>SUM(J72:J$119)/C72</f>
        <v>13.275146610312914</v>
      </c>
      <c r="L72" s="29"/>
      <c r="N72" s="40"/>
      <c r="O72" s="40"/>
      <c r="P72" s="40"/>
    </row>
    <row r="73" spans="1:16">
      <c r="A73" s="60">
        <v>68</v>
      </c>
      <c r="C73" s="85">
        <v>84999</v>
      </c>
      <c r="D73" s="28">
        <f t="shared" si="6"/>
        <v>1158</v>
      </c>
      <c r="E73" s="31">
        <f>SUMPRODUCT(D73:D$119*$A73:$A$119)/C73+0.5-$A73</f>
        <v>17.410485136142285</v>
      </c>
      <c r="F73" s="33">
        <f t="shared" si="7"/>
        <v>1.3623689690466947E-2</v>
      </c>
      <c r="G73" s="32"/>
      <c r="H73" s="40">
        <f>'HRQOL scores'!K$13</f>
        <v>0.77975049094352999</v>
      </c>
      <c r="I73" s="37">
        <f t="shared" si="8"/>
        <v>84420</v>
      </c>
      <c r="J73" s="37">
        <f t="shared" si="9"/>
        <v>65826.536445452803</v>
      </c>
      <c r="K73" s="40">
        <f>SUM(J73:J$119)/C73</f>
        <v>12.658055635063389</v>
      </c>
      <c r="L73" s="29"/>
      <c r="N73" s="40"/>
      <c r="O73" s="40"/>
      <c r="P73" s="40"/>
    </row>
    <row r="74" spans="1:16">
      <c r="A74" s="60">
        <v>69</v>
      </c>
      <c r="C74" s="85">
        <v>83841</v>
      </c>
      <c r="D74" s="28">
        <f t="shared" si="6"/>
        <v>1257</v>
      </c>
      <c r="E74" s="31">
        <f>SUMPRODUCT(D74:D$119*$A74:$A$119)/C74+0.5-$A74</f>
        <v>16.644050358260969</v>
      </c>
      <c r="F74" s="33">
        <f t="shared" si="7"/>
        <v>1.4992664686728449E-2</v>
      </c>
      <c r="G74" s="32"/>
      <c r="H74" s="40">
        <f>'HRQOL scores'!K$13</f>
        <v>0.77975049094352999</v>
      </c>
      <c r="I74" s="37">
        <f t="shared" si="8"/>
        <v>83212.5</v>
      </c>
      <c r="J74" s="37">
        <f t="shared" si="9"/>
        <v>64884.987727638487</v>
      </c>
      <c r="K74" s="40">
        <f>SUM(J74:J$119)/C74</f>
        <v>12.047751511543281</v>
      </c>
      <c r="L74" s="29"/>
      <c r="N74" s="40"/>
      <c r="O74" s="40"/>
      <c r="P74" s="40"/>
    </row>
    <row r="75" spans="1:16">
      <c r="A75" s="60">
        <v>70</v>
      </c>
      <c r="C75" s="85">
        <v>82584</v>
      </c>
      <c r="D75" s="28">
        <f t="shared" si="6"/>
        <v>1366</v>
      </c>
      <c r="E75" s="31">
        <f>SUMPRODUCT(D75:D$119*$A75:$A$119)/C75+0.5-$A75</f>
        <v>15.889776785902328</v>
      </c>
      <c r="F75" s="33">
        <f t="shared" si="7"/>
        <v>1.6540734282669767E-2</v>
      </c>
      <c r="G75" s="32"/>
      <c r="H75" s="40">
        <f>'HRQOL scores'!K$13</f>
        <v>0.77975049094352999</v>
      </c>
      <c r="I75" s="37">
        <f t="shared" si="8"/>
        <v>81901</v>
      </c>
      <c r="J75" s="37">
        <f t="shared" si="9"/>
        <v>63862.344958766051</v>
      </c>
      <c r="K75" s="40">
        <f>SUM(J75:J$119)/C75</f>
        <v>11.445443993408672</v>
      </c>
      <c r="L75" s="29"/>
      <c r="N75" s="40"/>
      <c r="O75" s="40"/>
      <c r="P75" s="40"/>
    </row>
    <row r="76" spans="1:16">
      <c r="A76" s="60">
        <v>71</v>
      </c>
      <c r="C76" s="85">
        <v>81218</v>
      </c>
      <c r="D76" s="28">
        <f t="shared" si="6"/>
        <v>1486</v>
      </c>
      <c r="E76" s="31">
        <f>SUMPRODUCT(D76:D$119*$A76:$A$119)/C76+0.5-$A76</f>
        <v>15.148616391525991</v>
      </c>
      <c r="F76" s="33">
        <f t="shared" si="7"/>
        <v>1.8296436750474033E-2</v>
      </c>
      <c r="G76" s="32"/>
      <c r="H76" s="40">
        <f>'HRQOL scores'!K$13</f>
        <v>0.77975049094352999</v>
      </c>
      <c r="I76" s="37">
        <f t="shared" si="8"/>
        <v>80475</v>
      </c>
      <c r="J76" s="37">
        <f t="shared" si="9"/>
        <v>62750.420758680579</v>
      </c>
      <c r="K76" s="40">
        <f>SUM(J76:J$119)/C76</f>
        <v>10.851636358847738</v>
      </c>
      <c r="L76" s="29"/>
      <c r="N76" s="40"/>
      <c r="O76" s="40"/>
      <c r="P76" s="40"/>
    </row>
    <row r="77" spans="1:16">
      <c r="A77" s="60">
        <v>72</v>
      </c>
      <c r="C77" s="85">
        <v>79732</v>
      </c>
      <c r="D77" s="28">
        <f t="shared" si="6"/>
        <v>1620</v>
      </c>
      <c r="E77" s="31">
        <f>SUMPRODUCT(D77:D$119*$A77:$A$119)/C77+0.5-$A77</f>
        <v>14.421629033348694</v>
      </c>
      <c r="F77" s="33">
        <f t="shared" si="7"/>
        <v>2.0318065519490291E-2</v>
      </c>
      <c r="G77" s="32"/>
      <c r="H77" s="40">
        <f>'HRQOL scores'!K$13</f>
        <v>0.77975049094352999</v>
      </c>
      <c r="I77" s="37">
        <f t="shared" si="8"/>
        <v>78922</v>
      </c>
      <c r="J77" s="37">
        <f t="shared" si="9"/>
        <v>61539.468246245277</v>
      </c>
      <c r="K77" s="40">
        <f>SUM(J77:J$119)/C77</f>
        <v>10.266866264915153</v>
      </c>
      <c r="L77" s="29"/>
      <c r="N77" s="40"/>
      <c r="O77" s="40"/>
      <c r="P77" s="40"/>
    </row>
    <row r="78" spans="1:16">
      <c r="A78" s="60">
        <v>73</v>
      </c>
      <c r="C78" s="85">
        <v>78112</v>
      </c>
      <c r="D78" s="28">
        <f t="shared" si="6"/>
        <v>1768</v>
      </c>
      <c r="E78" s="31">
        <f>SUMPRODUCT(D78:D$119*$A78:$A$119)/C78+0.5-$A78</f>
        <v>13.710355977147657</v>
      </c>
      <c r="F78" s="33">
        <f t="shared" si="7"/>
        <v>2.2634166325276525E-2</v>
      </c>
      <c r="G78" s="32"/>
      <c r="H78" s="40">
        <f>'HRQOL scores'!K$13</f>
        <v>0.77975049094352999</v>
      </c>
      <c r="I78" s="37">
        <f t="shared" si="8"/>
        <v>77228</v>
      </c>
      <c r="J78" s="37">
        <f t="shared" si="9"/>
        <v>60218.570914586933</v>
      </c>
      <c r="K78" s="40">
        <f>SUM(J78:J$119)/C78</f>
        <v>9.6919591456878553</v>
      </c>
      <c r="L78" s="29"/>
      <c r="N78" s="40"/>
      <c r="O78" s="40"/>
      <c r="P78" s="40"/>
    </row>
    <row r="79" spans="1:16">
      <c r="A79" s="60">
        <v>74</v>
      </c>
      <c r="C79" s="85">
        <v>76344</v>
      </c>
      <c r="D79" s="28">
        <f t="shared" si="6"/>
        <v>1928</v>
      </c>
      <c r="E79" s="31">
        <f>SUMPRODUCT(D79:D$119*$A79:$A$119)/C79+0.5-$A79</f>
        <v>13.016285838925882</v>
      </c>
      <c r="F79" s="33">
        <f t="shared" si="7"/>
        <v>2.5254112962380802E-2</v>
      </c>
      <c r="G79" s="32"/>
      <c r="H79" s="40">
        <f>'HRQOL scores'!K$13</f>
        <v>0.77975049094352999</v>
      </c>
      <c r="I79" s="37">
        <f t="shared" si="8"/>
        <v>75380</v>
      </c>
      <c r="J79" s="37">
        <f t="shared" si="9"/>
        <v>58777.592007323292</v>
      </c>
      <c r="K79" s="40">
        <f>SUM(J79:J$119)/C79</f>
        <v>9.1276294387690307</v>
      </c>
      <c r="L79" s="29"/>
      <c r="N79" s="40"/>
      <c r="O79" s="40"/>
      <c r="P79" s="40"/>
    </row>
    <row r="80" spans="1:16">
      <c r="A80" s="60">
        <v>75</v>
      </c>
      <c r="C80" s="85">
        <v>74416</v>
      </c>
      <c r="D80" s="28">
        <f t="shared" si="6"/>
        <v>2102</v>
      </c>
      <c r="E80" s="31">
        <f>SUMPRODUCT(D80:D$119*$A80:$A$119)/C80+0.5-$A80</f>
        <v>12.340562863993739</v>
      </c>
      <c r="F80" s="33">
        <f t="shared" si="7"/>
        <v>2.82466136314771E-2</v>
      </c>
      <c r="G80" s="32"/>
      <c r="H80" s="40">
        <f>'HRQOL scores'!K$14</f>
        <v>0.72891820988080003</v>
      </c>
      <c r="I80" s="37">
        <f t="shared" si="8"/>
        <v>73365</v>
      </c>
      <c r="J80" s="37">
        <f t="shared" si="9"/>
        <v>53477.084467904897</v>
      </c>
      <c r="K80" s="40">
        <f>SUM(J80:J$119)/C80</f>
        <v>8.5742602379335029</v>
      </c>
      <c r="L80" s="29"/>
      <c r="N80" s="40"/>
      <c r="O80" s="40"/>
      <c r="P80" s="40"/>
    </row>
    <row r="81" spans="1:16">
      <c r="A81" s="60">
        <v>76</v>
      </c>
      <c r="C81" s="85">
        <v>72314</v>
      </c>
      <c r="D81" s="28">
        <f t="shared" si="6"/>
        <v>2279</v>
      </c>
      <c r="E81" s="31">
        <f>SUMPRODUCT(D81:D$119*$A81:$A$119)/C81+0.5-$A81</f>
        <v>11.684740521710296</v>
      </c>
      <c r="F81" s="33">
        <f t="shared" si="7"/>
        <v>3.1515335896230331E-2</v>
      </c>
      <c r="G81" s="32"/>
      <c r="H81" s="40">
        <f>'HRQOL scores'!K$14</f>
        <v>0.72891820988080003</v>
      </c>
      <c r="I81" s="37">
        <f t="shared" si="8"/>
        <v>71174.5</v>
      </c>
      <c r="J81" s="37">
        <f t="shared" si="9"/>
        <v>51880.389129160998</v>
      </c>
      <c r="K81" s="40">
        <f>SUM(J81:J$119)/C81</f>
        <v>8.0839818762363382</v>
      </c>
      <c r="L81" s="29"/>
      <c r="N81" s="40"/>
      <c r="O81" s="40"/>
      <c r="P81" s="40"/>
    </row>
    <row r="82" spans="1:16">
      <c r="A82" s="60">
        <v>77</v>
      </c>
      <c r="C82" s="85">
        <v>70035</v>
      </c>
      <c r="D82" s="28">
        <f t="shared" si="6"/>
        <v>2461</v>
      </c>
      <c r="E82" s="31">
        <f>SUMPRODUCT(D82:D$119*$A82:$A$119)/C82+0.5-$A82</f>
        <v>11.048701736088503</v>
      </c>
      <c r="F82" s="33">
        <f t="shared" si="7"/>
        <v>3.5139573070607555E-2</v>
      </c>
      <c r="G82" s="32"/>
      <c r="H82" s="40">
        <f>'HRQOL scores'!K$14</f>
        <v>0.72891820988080003</v>
      </c>
      <c r="I82" s="37">
        <f t="shared" si="8"/>
        <v>68804.5</v>
      </c>
      <c r="J82" s="37">
        <f t="shared" si="9"/>
        <v>50152.852971743509</v>
      </c>
      <c r="K82" s="40">
        <f>SUM(J82:J$119)/C82</f>
        <v>7.6062636720067598</v>
      </c>
      <c r="L82" s="29"/>
      <c r="N82" s="40"/>
      <c r="O82" s="40"/>
      <c r="P82" s="40"/>
    </row>
    <row r="83" spans="1:16">
      <c r="A83" s="60">
        <v>78</v>
      </c>
      <c r="C83" s="85">
        <v>67574</v>
      </c>
      <c r="D83" s="28">
        <f t="shared" si="6"/>
        <v>2646</v>
      </c>
      <c r="E83" s="31">
        <f>SUMPRODUCT(D83:D$119*$A83:$A$119)/C83+0.5-$A83</f>
        <v>10.432878416061769</v>
      </c>
      <c r="F83" s="33">
        <f t="shared" si="7"/>
        <v>3.9157072246722109E-2</v>
      </c>
      <c r="G83" s="32"/>
      <c r="H83" s="40">
        <f>'HRQOL scores'!K$14</f>
        <v>0.72891820988080003</v>
      </c>
      <c r="I83" s="37">
        <f t="shared" si="8"/>
        <v>66251</v>
      </c>
      <c r="J83" s="37">
        <f t="shared" si="9"/>
        <v>48291.560322812882</v>
      </c>
      <c r="K83" s="40">
        <f>SUM(J83:J$119)/C83</f>
        <v>7.1410871533023039</v>
      </c>
      <c r="L83" s="29"/>
      <c r="N83" s="40"/>
      <c r="O83" s="40"/>
      <c r="P83" s="40"/>
    </row>
    <row r="84" spans="1:16">
      <c r="A84" s="60">
        <v>79</v>
      </c>
      <c r="C84" s="85">
        <v>64928</v>
      </c>
      <c r="D84" s="28">
        <f t="shared" si="6"/>
        <v>2834</v>
      </c>
      <c r="E84" s="31">
        <f>SUMPRODUCT(D84:D$119*$A84:$A$119)/C84+0.5-$A84</f>
        <v>9.8376713603831689</v>
      </c>
      <c r="F84" s="33">
        <f t="shared" si="7"/>
        <v>4.3648348940364713E-2</v>
      </c>
      <c r="G84" s="32"/>
      <c r="H84" s="40">
        <f>'HRQOL scores'!K$14</f>
        <v>0.72891820988080003</v>
      </c>
      <c r="I84" s="37">
        <f t="shared" si="8"/>
        <v>63511</v>
      </c>
      <c r="J84" s="37">
        <f t="shared" si="9"/>
        <v>46294.324427739492</v>
      </c>
      <c r="K84" s="40">
        <f>SUM(J84:J$119)/C84</f>
        <v>6.6883357407349227</v>
      </c>
      <c r="L84" s="29"/>
      <c r="N84" s="40"/>
      <c r="O84" s="40"/>
      <c r="P84" s="40"/>
    </row>
    <row r="85" spans="1:16">
      <c r="A85" s="60">
        <v>80</v>
      </c>
      <c r="C85" s="85">
        <v>62094</v>
      </c>
      <c r="D85" s="28">
        <f t="shared" si="6"/>
        <v>3017</v>
      </c>
      <c r="E85" s="31">
        <f>SUMPRODUCT(D85:D$119*$A85:$A$119)/C85+0.5-$A85</f>
        <v>9.2638471685985451</v>
      </c>
      <c r="F85" s="33">
        <f t="shared" si="7"/>
        <v>4.8587625213386158E-2</v>
      </c>
      <c r="G85" s="32"/>
      <c r="H85" s="40">
        <f>'HRQOL scores'!K$14</f>
        <v>0.72891820988080003</v>
      </c>
      <c r="I85" s="37">
        <f t="shared" si="8"/>
        <v>60585.5</v>
      </c>
      <c r="J85" s="37">
        <f t="shared" si="9"/>
        <v>44161.874204733213</v>
      </c>
      <c r="K85" s="40">
        <f>SUM(J85:J$119)/C85</f>
        <v>6.248042299524875</v>
      </c>
      <c r="L85" s="29"/>
      <c r="N85" s="40"/>
      <c r="O85" s="40"/>
      <c r="P85" s="40"/>
    </row>
    <row r="86" spans="1:16">
      <c r="A86" s="60">
        <v>81</v>
      </c>
      <c r="C86" s="85">
        <v>59077</v>
      </c>
      <c r="D86" s="28">
        <f t="shared" si="6"/>
        <v>3194</v>
      </c>
      <c r="E86" s="31">
        <f>SUMPRODUCT(D86:D$119*$A86:$A$119)/C86+0.5-$A86</f>
        <v>8.7114075881808191</v>
      </c>
      <c r="F86" s="33">
        <f t="shared" si="7"/>
        <v>5.4065033769487278E-2</v>
      </c>
      <c r="G86" s="32"/>
      <c r="H86" s="40">
        <f>'HRQOL scores'!K$14</f>
        <v>0.72891820988080003</v>
      </c>
      <c r="I86" s="37">
        <f t="shared" si="8"/>
        <v>57480</v>
      </c>
      <c r="J86" s="37">
        <f t="shared" si="9"/>
        <v>41898.218703948383</v>
      </c>
      <c r="K86" s="40">
        <f>SUM(J86:J$119)/C86</f>
        <v>5.8195924698607637</v>
      </c>
      <c r="L86" s="29"/>
      <c r="N86" s="40"/>
      <c r="O86" s="40"/>
      <c r="P86" s="40"/>
    </row>
    <row r="87" spans="1:16">
      <c r="A87" s="60">
        <v>82</v>
      </c>
      <c r="C87" s="85">
        <v>55883</v>
      </c>
      <c r="D87" s="28">
        <f t="shared" si="6"/>
        <v>3361</v>
      </c>
      <c r="E87" s="31">
        <f>SUMPRODUCT(D87:D$119*$A87:$A$119)/C87+0.5-$A87</f>
        <v>8.1807316372950254</v>
      </c>
      <c r="F87" s="33">
        <f t="shared" si="7"/>
        <v>6.0143514127731154E-2</v>
      </c>
      <c r="G87" s="32"/>
      <c r="H87" s="40">
        <f>'HRQOL scores'!K$14</f>
        <v>0.72891820988080003</v>
      </c>
      <c r="I87" s="37">
        <f t="shared" si="8"/>
        <v>54202.5</v>
      </c>
      <c r="J87" s="37">
        <f t="shared" si="9"/>
        <v>39509.18927106406</v>
      </c>
      <c r="K87" s="40">
        <f>SUM(J87:J$119)/C87</f>
        <v>5.402463103949608</v>
      </c>
      <c r="L87" s="29"/>
      <c r="N87" s="40"/>
      <c r="O87" s="40"/>
      <c r="P87" s="40"/>
    </row>
    <row r="88" spans="1:16">
      <c r="A88" s="60">
        <v>83</v>
      </c>
      <c r="C88" s="85">
        <v>52522</v>
      </c>
      <c r="D88" s="28">
        <f t="shared" si="6"/>
        <v>3511</v>
      </c>
      <c r="E88" s="31">
        <f>SUMPRODUCT(D88:D$119*$A88:$A$119)/C88+0.5-$A88</f>
        <v>7.6722387968272017</v>
      </c>
      <c r="F88" s="33">
        <f t="shared" si="7"/>
        <v>6.6848177906401129E-2</v>
      </c>
      <c r="G88" s="32"/>
      <c r="H88" s="40">
        <f>'HRQOL scores'!K$14</f>
        <v>0.72891820988080003</v>
      </c>
      <c r="I88" s="37">
        <f t="shared" si="8"/>
        <v>50766.5</v>
      </c>
      <c r="J88" s="37">
        <f t="shared" si="9"/>
        <v>37004.626301913631</v>
      </c>
      <c r="K88" s="40">
        <f>SUM(J88:J$119)/C88</f>
        <v>4.995938013917061</v>
      </c>
      <c r="L88" s="29"/>
      <c r="N88" s="40"/>
      <c r="O88" s="40"/>
      <c r="P88" s="40"/>
    </row>
    <row r="89" spans="1:16">
      <c r="A89" s="60">
        <v>84</v>
      </c>
      <c r="C89" s="85">
        <v>49011</v>
      </c>
      <c r="D89" s="28">
        <f t="shared" si="6"/>
        <v>3637</v>
      </c>
      <c r="E89" s="31">
        <f>SUMPRODUCT(D89:D$119*$A89:$A$119)/C89+0.5-$A89</f>
        <v>7.1860363201517572</v>
      </c>
      <c r="F89" s="33">
        <f t="shared" si="7"/>
        <v>7.4207830895105187E-2</v>
      </c>
      <c r="G89" s="32"/>
      <c r="H89" s="40">
        <f>'HRQOL scores'!K$14</f>
        <v>0.72891820988080003</v>
      </c>
      <c r="I89" s="37">
        <f t="shared" si="8"/>
        <v>47192.5</v>
      </c>
      <c r="J89" s="37">
        <f t="shared" si="9"/>
        <v>34399.472619799657</v>
      </c>
      <c r="K89" s="40">
        <f>SUM(J89:J$119)/C89</f>
        <v>4.5988049634783676</v>
      </c>
      <c r="L89" s="29"/>
      <c r="N89" s="40"/>
      <c r="O89" s="40"/>
      <c r="P89" s="40"/>
    </row>
    <row r="90" spans="1:16">
      <c r="A90" s="60">
        <v>85</v>
      </c>
      <c r="C90" s="85">
        <v>45374</v>
      </c>
      <c r="D90" s="28">
        <f t="shared" si="6"/>
        <v>3737</v>
      </c>
      <c r="E90" s="31">
        <f>SUMPRODUCT(D90:D$119*$A90:$A$119)/C90+0.5-$A90</f>
        <v>6.7219624914478686</v>
      </c>
      <c r="F90" s="33">
        <f t="shared" si="7"/>
        <v>8.235994181689954E-2</v>
      </c>
      <c r="G90" s="32"/>
      <c r="H90" s="40">
        <f>'HRQOL scores'!K$15</f>
        <v>0.62620033065186009</v>
      </c>
      <c r="I90" s="37">
        <f t="shared" si="8"/>
        <v>43505.5</v>
      </c>
      <c r="J90" s="37">
        <f t="shared" si="9"/>
        <v>27243.158485174499</v>
      </c>
      <c r="K90" s="40">
        <f>IF(C90=0,0,SUM(J90:J$119)/C90)</f>
        <v>4.2092951347740692</v>
      </c>
      <c r="L90" s="29"/>
      <c r="N90" s="40"/>
      <c r="O90" s="40"/>
      <c r="P90" s="40"/>
    </row>
    <row r="91" spans="1:16">
      <c r="A91" s="60">
        <v>86</v>
      </c>
      <c r="C91" s="85">
        <v>41637</v>
      </c>
      <c r="D91" s="28">
        <f t="shared" si="6"/>
        <v>3800</v>
      </c>
      <c r="E91" s="31">
        <f>SUMPRODUCT(D91:D$119*$A91:$A$119)/C91+0.5-$A91</f>
        <v>6.2803954676599147</v>
      </c>
      <c r="F91" s="33">
        <f t="shared" si="7"/>
        <v>9.1264980666234355E-2</v>
      </c>
      <c r="G91" s="32"/>
      <c r="H91" s="40">
        <f>'HRQOL scores'!K$15</f>
        <v>0.62620033065186009</v>
      </c>
      <c r="I91" s="37">
        <f t="shared" si="8"/>
        <v>39737</v>
      </c>
      <c r="J91" s="37">
        <f t="shared" si="9"/>
        <v>24883.322539112964</v>
      </c>
      <c r="K91" s="40">
        <f>IF(C91=0,0,SUM(J91:J$119)/C91)</f>
        <v>3.9327857184730912</v>
      </c>
      <c r="L91" s="29"/>
      <c r="N91" s="40"/>
      <c r="O91" s="40"/>
      <c r="P91" s="40"/>
    </row>
    <row r="92" spans="1:16">
      <c r="A92" s="60">
        <v>87</v>
      </c>
      <c r="C92" s="85">
        <v>37837</v>
      </c>
      <c r="D92" s="28">
        <f t="shared" si="6"/>
        <v>3824</v>
      </c>
      <c r="E92" s="31">
        <f>SUMPRODUCT(D92:D$119*$A92:$A$119)/C92+0.5-$A92</f>
        <v>5.8609251813556966</v>
      </c>
      <c r="F92" s="33">
        <f t="shared" si="7"/>
        <v>0.10106509501281814</v>
      </c>
      <c r="G92" s="32"/>
      <c r="H92" s="40">
        <f>'HRQOL scores'!K$15</f>
        <v>0.62620033065186009</v>
      </c>
      <c r="I92" s="37">
        <f t="shared" si="8"/>
        <v>35925</v>
      </c>
      <c r="J92" s="37">
        <f t="shared" si="9"/>
        <v>22496.246878668073</v>
      </c>
      <c r="K92" s="40">
        <f>IF(C92=0,0,SUM(J92:J$119)/C92)</f>
        <v>3.6701132864907668</v>
      </c>
      <c r="L92" s="29"/>
      <c r="N92" s="40"/>
      <c r="O92" s="40"/>
      <c r="P92" s="40"/>
    </row>
    <row r="93" spans="1:16">
      <c r="A93" s="60">
        <v>88</v>
      </c>
      <c r="C93" s="85">
        <v>34013</v>
      </c>
      <c r="D93" s="28">
        <f t="shared" si="6"/>
        <v>3802</v>
      </c>
      <c r="E93" s="31">
        <f>SUMPRODUCT(D93:D$119*$A93:$A$119)/C93+0.5-$A93</f>
        <v>5.4636411397687823</v>
      </c>
      <c r="F93" s="33">
        <f t="shared" si="7"/>
        <v>0.11178078969805663</v>
      </c>
      <c r="G93" s="32"/>
      <c r="H93" s="40">
        <f>'HRQOL scores'!K$15</f>
        <v>0.62620033065186009</v>
      </c>
      <c r="I93" s="37">
        <f t="shared" si="8"/>
        <v>32112</v>
      </c>
      <c r="J93" s="37">
        <f t="shared" si="9"/>
        <v>20108.545017892531</v>
      </c>
      <c r="K93" s="40">
        <f>IF(C93=0,0,SUM(J93:J$119)/C93)</f>
        <v>3.4213338882863336</v>
      </c>
      <c r="L93" s="29"/>
      <c r="N93" s="40"/>
      <c r="O93" s="40"/>
      <c r="P93" s="40"/>
    </row>
    <row r="94" spans="1:16">
      <c r="A94" s="60">
        <v>89</v>
      </c>
      <c r="C94" s="85">
        <v>30211</v>
      </c>
      <c r="D94" s="28">
        <f t="shared" si="6"/>
        <v>3731</v>
      </c>
      <c r="E94" s="31">
        <f>SUMPRODUCT(D94:D$119*$A94:$A$119)/C94+0.5-$A94</f>
        <v>5.0883064475507496</v>
      </c>
      <c r="F94" s="33">
        <f t="shared" si="7"/>
        <v>0.12349806361921155</v>
      </c>
      <c r="G94" s="32"/>
      <c r="H94" s="40">
        <f>'HRQOL scores'!K$15</f>
        <v>0.62620033065186009</v>
      </c>
      <c r="I94" s="37">
        <f t="shared" si="8"/>
        <v>28345.5</v>
      </c>
      <c r="J94" s="37">
        <f t="shared" si="9"/>
        <v>17749.961472492301</v>
      </c>
      <c r="K94" s="40">
        <f>IF(C94=0,0,SUM(J94:J$119)/C94)</f>
        <v>3.1862991799142866</v>
      </c>
      <c r="L94" s="29"/>
      <c r="N94" s="40"/>
      <c r="O94" s="40"/>
      <c r="P94" s="40"/>
    </row>
    <row r="95" spans="1:16">
      <c r="A95" s="60">
        <v>90</v>
      </c>
      <c r="B95" s="66" t="s">
        <v>31</v>
      </c>
      <c r="C95" s="85">
        <v>26480</v>
      </c>
      <c r="D95" s="28">
        <f t="shared" si="6"/>
        <v>3606</v>
      </c>
      <c r="E95" s="31">
        <f>SUMPRODUCT(D95:D$119*$A95:$A$119)/C95+0.5-$A95</f>
        <v>4.7347932812294431</v>
      </c>
      <c r="F95" s="33">
        <f t="shared" si="7"/>
        <v>0.13617824773413897</v>
      </c>
      <c r="G95" s="32"/>
      <c r="H95" s="40">
        <f>'HRQOL scores'!K$15</f>
        <v>0.62620033065186009</v>
      </c>
      <c r="I95" s="37">
        <f t="shared" si="8"/>
        <v>24677</v>
      </c>
      <c r="J95" s="37">
        <f t="shared" si="9"/>
        <v>15452.745559495952</v>
      </c>
      <c r="K95" s="40">
        <f>IF(C95=0,0,SUM(J95:J$119)/C95)</f>
        <v>2.9649291182741022</v>
      </c>
      <c r="L95" s="29"/>
      <c r="N95" s="40"/>
      <c r="O95" s="40"/>
      <c r="P95" s="40"/>
    </row>
    <row r="96" spans="1:16">
      <c r="A96" s="60">
        <v>91</v>
      </c>
      <c r="B96" s="66" t="s">
        <v>32</v>
      </c>
      <c r="C96" s="85">
        <v>22874</v>
      </c>
      <c r="D96" s="28">
        <f t="shared" si="6"/>
        <v>3432</v>
      </c>
      <c r="E96" s="31">
        <f>SUMPRODUCT(D96:D$119*$A96:$A$119)/C96+0.5-$A96</f>
        <v>4.4023925018341998</v>
      </c>
      <c r="F96" s="33">
        <f t="shared" si="7"/>
        <v>0.15003934598233803</v>
      </c>
      <c r="G96" s="32"/>
      <c r="H96" s="40">
        <f>'HRQOL scores'!K$15</f>
        <v>0.62620033065186009</v>
      </c>
      <c r="I96" s="37">
        <f t="shared" si="8"/>
        <v>21158</v>
      </c>
      <c r="J96" s="37">
        <f t="shared" si="9"/>
        <v>13249.146595932056</v>
      </c>
      <c r="K96" s="40">
        <f>IF(C96=0,0,SUM(J96:J$119)/C96)</f>
        <v>2.7567796403078741</v>
      </c>
      <c r="L96" s="29"/>
      <c r="N96" s="40"/>
      <c r="O96" s="40"/>
      <c r="P96" s="40"/>
    </row>
    <row r="97" spans="1:16">
      <c r="A97" s="60">
        <v>92</v>
      </c>
      <c r="B97" s="66" t="s">
        <v>19</v>
      </c>
      <c r="C97" s="85">
        <v>19442</v>
      </c>
      <c r="D97" s="28">
        <f t="shared" si="6"/>
        <v>3207</v>
      </c>
      <c r="E97" s="31">
        <f>SUMPRODUCT(D97:D$119*$A97:$A$119)/C97+0.5-$A97</f>
        <v>4.0912625289042381</v>
      </c>
      <c r="F97" s="33">
        <f t="shared" si="7"/>
        <v>0.16495216541508076</v>
      </c>
      <c r="G97" s="32"/>
      <c r="H97" s="40">
        <f>'HRQOL scores'!K$15</f>
        <v>0.62620033065186009</v>
      </c>
      <c r="I97" s="37">
        <f t="shared" si="8"/>
        <v>17838.5</v>
      </c>
      <c r="J97" s="37">
        <f t="shared" si="9"/>
        <v>11170.474598333207</v>
      </c>
      <c r="K97" s="40">
        <f>IF(C97=0,0,SUM(J97:J$119)/C97)</f>
        <v>2.5619499483834098</v>
      </c>
      <c r="L97" s="29"/>
      <c r="N97" s="40"/>
      <c r="O97" s="40"/>
      <c r="P97" s="40"/>
    </row>
    <row r="98" spans="1:16">
      <c r="A98" s="60">
        <v>93</v>
      </c>
      <c r="B98" s="72" t="s">
        <v>33</v>
      </c>
      <c r="C98" s="85">
        <v>16235</v>
      </c>
      <c r="D98" s="28">
        <f t="shared" si="6"/>
        <v>2940</v>
      </c>
      <c r="E98" s="31">
        <f>SUMPRODUCT(D98:D$119*$A98:$A$119)/C98+0.5-$A98</f>
        <v>3.800666836276946</v>
      </c>
      <c r="F98" s="33">
        <f t="shared" si="7"/>
        <v>0.18109023714197722</v>
      </c>
      <c r="G98" s="32"/>
      <c r="H98" s="40">
        <f>'HRQOL scores'!K$15</f>
        <v>0.62620033065186009</v>
      </c>
      <c r="I98" s="37">
        <f t="shared" si="8"/>
        <v>14765</v>
      </c>
      <c r="J98" s="37">
        <f t="shared" si="9"/>
        <v>9245.847882074715</v>
      </c>
      <c r="K98" s="40">
        <f>IF(C98=0,0,SUM(J98:J$119)/C98)</f>
        <v>2.3799788295741955</v>
      </c>
      <c r="L98" s="29"/>
      <c r="N98" s="40"/>
      <c r="O98" s="40"/>
      <c r="P98" s="40"/>
    </row>
    <row r="99" spans="1:16">
      <c r="A99" s="60">
        <v>94</v>
      </c>
      <c r="B99" s="72" t="s">
        <v>34</v>
      </c>
      <c r="C99" s="85">
        <v>13295</v>
      </c>
      <c r="D99" s="28">
        <f t="shared" si="6"/>
        <v>2638</v>
      </c>
      <c r="E99" s="31">
        <f>SUMPRODUCT(D99:D$119*$A99:$A$119)/C99+0.5-$A99</f>
        <v>3.5305623232009253</v>
      </c>
      <c r="F99" s="33">
        <f t="shared" si="7"/>
        <v>0.19842045881910492</v>
      </c>
      <c r="G99" s="32"/>
      <c r="H99" s="40">
        <f>'HRQOL scores'!K$15</f>
        <v>0.62620033065186009</v>
      </c>
      <c r="I99" s="37">
        <f t="shared" si="8"/>
        <v>11976</v>
      </c>
      <c r="J99" s="37">
        <f t="shared" si="9"/>
        <v>7499.3751598866766</v>
      </c>
      <c r="K99" s="40">
        <f>IF(C99=0,0,SUM(J99:J$119)/C99)</f>
        <v>2.2108392941754289</v>
      </c>
      <c r="L99" s="29"/>
      <c r="N99" s="40"/>
      <c r="O99" s="40"/>
      <c r="P99" s="40"/>
    </row>
    <row r="100" spans="1:16">
      <c r="A100" s="60">
        <v>95</v>
      </c>
      <c r="B100" s="72" t="s">
        <v>2</v>
      </c>
      <c r="C100" s="85">
        <v>10657</v>
      </c>
      <c r="D100" s="28">
        <f t="shared" si="6"/>
        <v>2312</v>
      </c>
      <c r="E100" s="31">
        <f>SUMPRODUCT(D100:D$119*$A100:$A$119)/C100+0.5-$A100</f>
        <v>3.2807381145685213</v>
      </c>
      <c r="F100" s="33">
        <f t="shared" si="7"/>
        <v>0.21694660786337619</v>
      </c>
      <c r="G100" s="32"/>
      <c r="H100" s="40">
        <f>'HRQOL scores'!K$15</f>
        <v>0.62620033065186009</v>
      </c>
      <c r="I100" s="37">
        <f t="shared" si="8"/>
        <v>9501</v>
      </c>
      <c r="J100" s="37">
        <f t="shared" si="9"/>
        <v>5949.5293415233227</v>
      </c>
      <c r="K100" s="40">
        <f>IF(C100=0,0,SUM(J100:J$119)/C100)</f>
        <v>2.0543992921249554</v>
      </c>
      <c r="L100" s="29"/>
      <c r="N100" s="40"/>
      <c r="O100" s="40"/>
      <c r="P100" s="40"/>
    </row>
    <row r="101" spans="1:16">
      <c r="A101" s="60">
        <v>96</v>
      </c>
      <c r="B101" s="72" t="s">
        <v>45</v>
      </c>
      <c r="C101" s="85">
        <v>8345</v>
      </c>
      <c r="D101" s="28">
        <f t="shared" si="6"/>
        <v>1975</v>
      </c>
      <c r="E101" s="31">
        <f>SUMPRODUCT(D101:D$119*$A101:$A$119)/C101+0.5-$A101</f>
        <v>3.0511475239013492</v>
      </c>
      <c r="F101" s="33">
        <f t="shared" si="7"/>
        <v>0.23666866387058119</v>
      </c>
      <c r="G101" s="32"/>
      <c r="H101" s="40">
        <f>'HRQOL scores'!K$15</f>
        <v>0.62620033065186009</v>
      </c>
      <c r="I101" s="37">
        <f t="shared" ref="I101:I119" si="10">(D101*0.5+C102)</f>
        <v>7357.5</v>
      </c>
      <c r="J101" s="37">
        <f t="shared" ref="J101:J119" si="11">I101*H101</f>
        <v>4607.2689327710605</v>
      </c>
      <c r="K101" s="40">
        <f>IF(C101=0,0,SUM(J101:J$119)/C101)</f>
        <v>1.9106295883346114</v>
      </c>
      <c r="L101" s="29"/>
      <c r="N101" s="40"/>
      <c r="O101" s="40"/>
      <c r="P101" s="40"/>
    </row>
    <row r="102" spans="1:16">
      <c r="A102" s="60">
        <v>97</v>
      </c>
      <c r="C102" s="85">
        <v>6370</v>
      </c>
      <c r="D102" s="28">
        <f t="shared" si="6"/>
        <v>1641</v>
      </c>
      <c r="E102" s="31">
        <f>SUMPRODUCT(D102:D$119*$A102:$A$119)/C102+0.5-$A102</f>
        <v>2.8421234045457879</v>
      </c>
      <c r="F102" s="33">
        <f t="shared" si="7"/>
        <v>0.25761381475667189</v>
      </c>
      <c r="G102" s="32"/>
      <c r="H102" s="40">
        <f>'HRQOL scores'!K$15</f>
        <v>0.62620033065186009</v>
      </c>
      <c r="I102" s="37">
        <f t="shared" si="10"/>
        <v>5549.5</v>
      </c>
      <c r="J102" s="37">
        <f t="shared" si="11"/>
        <v>3475.0987349524976</v>
      </c>
      <c r="K102" s="40">
        <f>IF(C102=0,0,SUM(J102:J$119)/C102)</f>
        <v>1.7797386156799484</v>
      </c>
      <c r="L102" s="29"/>
      <c r="N102" s="40"/>
      <c r="O102" s="40"/>
      <c r="P102" s="40"/>
    </row>
    <row r="103" spans="1:16">
      <c r="A103" s="60">
        <v>98</v>
      </c>
      <c r="B103" s="9"/>
      <c r="C103" s="85">
        <v>4729</v>
      </c>
      <c r="D103" s="28">
        <f t="shared" si="6"/>
        <v>1324</v>
      </c>
      <c r="E103" s="31">
        <f>SUMPRODUCT(D103:D$119*$A103:$A$119)/C103+0.5-$A103</f>
        <v>2.6548585508472229</v>
      </c>
      <c r="F103" s="33">
        <f t="shared" si="7"/>
        <v>0.27997462465637557</v>
      </c>
      <c r="G103" s="32"/>
      <c r="H103" s="40">
        <f>'HRQOL scores'!K$15</f>
        <v>0.62620033065186009</v>
      </c>
      <c r="I103" s="37">
        <f t="shared" si="10"/>
        <v>4067</v>
      </c>
      <c r="J103" s="37">
        <f t="shared" si="11"/>
        <v>2546.756744761115</v>
      </c>
      <c r="K103" s="40">
        <f>IF(C103=0,0,SUM(J103:J$119)/C103)</f>
        <v>1.6624733023744498</v>
      </c>
      <c r="L103" s="29"/>
      <c r="N103" s="40"/>
      <c r="O103" s="40"/>
      <c r="P103" s="40"/>
    </row>
    <row r="104" spans="1:16">
      <c r="A104" s="60">
        <v>99</v>
      </c>
      <c r="B104" s="28">
        <v>3174</v>
      </c>
      <c r="C104" s="85">
        <v>3405</v>
      </c>
      <c r="D104" s="28">
        <f t="shared" si="6"/>
        <v>1020.2126654064273</v>
      </c>
      <c r="E104" s="31">
        <f>SUMPRODUCT(D104:D$119*$A104:$A$119)/C104+0.5-$A104</f>
        <v>2.4927536231884062</v>
      </c>
      <c r="F104" s="33">
        <f t="shared" si="7"/>
        <v>0.29962192816635164</v>
      </c>
      <c r="G104" s="32"/>
      <c r="H104" s="40">
        <f>'HRQOL scores'!K$15</f>
        <v>0.62620033065186009</v>
      </c>
      <c r="I104" s="37">
        <f t="shared" si="10"/>
        <v>2894.8936672967866</v>
      </c>
      <c r="J104" s="37">
        <f t="shared" si="11"/>
        <v>1812.7833716632235</v>
      </c>
      <c r="K104" s="40">
        <f>IF(C104=0,0,SUM(J104:J$119)/C104)</f>
        <v>1.5609631430742021</v>
      </c>
      <c r="L104" s="29"/>
      <c r="N104" s="40"/>
      <c r="O104" s="40"/>
      <c r="P104" s="40"/>
    </row>
    <row r="105" spans="1:16">
      <c r="A105" s="60">
        <v>100</v>
      </c>
      <c r="B105" s="28">
        <v>2223</v>
      </c>
      <c r="C105" s="82">
        <f t="shared" ref="C105:C119" si="12">C104*IF(B105=0,0,(B105/B104))</f>
        <v>2384.7873345935727</v>
      </c>
      <c r="D105" s="28">
        <f t="shared" si="6"/>
        <v>758.45463137996217</v>
      </c>
      <c r="E105" s="31">
        <f>SUMPRODUCT(D105:D$119*$A105:$A$119)/C105+0.5-$A105</f>
        <v>2.3452541610436271</v>
      </c>
      <c r="F105" s="33">
        <f t="shared" si="7"/>
        <v>0.3180386864597391</v>
      </c>
      <c r="G105" s="32"/>
      <c r="H105" s="40">
        <f>'HRQOL scores'!K$15</f>
        <v>0.62620033065186009</v>
      </c>
      <c r="I105" s="37">
        <f t="shared" si="10"/>
        <v>2005.5600189035918</v>
      </c>
      <c r="J105" s="37">
        <f t="shared" si="11"/>
        <v>1255.88234697958</v>
      </c>
      <c r="K105" s="40">
        <f>IF(C105=0,0,SUM(J105:J$119)/C105)</f>
        <v>1.4685989311081749</v>
      </c>
      <c r="L105" s="29"/>
      <c r="N105" s="40"/>
      <c r="O105" s="40"/>
      <c r="P105" s="40"/>
    </row>
    <row r="106" spans="1:16">
      <c r="A106" s="60">
        <v>101</v>
      </c>
      <c r="B106" s="28">
        <v>1516</v>
      </c>
      <c r="C106" s="82">
        <f t="shared" si="12"/>
        <v>1626.3327032136106</v>
      </c>
      <c r="D106" s="28">
        <f t="shared" si="6"/>
        <v>547.11720226843113</v>
      </c>
      <c r="E106" s="31">
        <f>SUMPRODUCT(D106:D$119*$A106:$A$119)/C106+0.5-$A106</f>
        <v>2.2058047493403592</v>
      </c>
      <c r="F106" s="33">
        <f t="shared" si="7"/>
        <v>0.33641160949868082</v>
      </c>
      <c r="G106" s="32"/>
      <c r="H106" s="40">
        <f>'HRQOL scores'!K$15</f>
        <v>0.62620033065186009</v>
      </c>
      <c r="I106" s="37">
        <f t="shared" si="10"/>
        <v>1352.7741020793951</v>
      </c>
      <c r="J106" s="37">
        <f t="shared" si="11"/>
        <v>847.10759001939039</v>
      </c>
      <c r="K106" s="40">
        <f>IF(C106=0,0,SUM(J106:J$119)/C106)</f>
        <v>1.3812756633903827</v>
      </c>
      <c r="L106" s="29"/>
      <c r="N106" s="40"/>
      <c r="O106" s="40"/>
      <c r="P106" s="40"/>
    </row>
    <row r="107" spans="1:16">
      <c r="A107" s="60">
        <v>102</v>
      </c>
      <c r="B107" s="28">
        <v>1006</v>
      </c>
      <c r="C107" s="82">
        <f t="shared" si="12"/>
        <v>1079.2155009451794</v>
      </c>
      <c r="D107" s="28">
        <f t="shared" si="6"/>
        <v>385.12759924385625</v>
      </c>
      <c r="E107" s="31">
        <f>SUMPRODUCT(D107:D$119*$A107:$A$119)/C107+0.5-$A107</f>
        <v>2.0705765407554537</v>
      </c>
      <c r="F107" s="33">
        <f t="shared" si="7"/>
        <v>0.35685884691848907</v>
      </c>
      <c r="G107" s="32"/>
      <c r="H107" s="40">
        <f>'HRQOL scores'!K$15</f>
        <v>0.62620033065186009</v>
      </c>
      <c r="I107" s="37">
        <f t="shared" si="10"/>
        <v>886.65170132325125</v>
      </c>
      <c r="J107" s="37">
        <f t="shared" si="11"/>
        <v>555.22158854165423</v>
      </c>
      <c r="K107" s="40">
        <f>IF(C107=0,0,SUM(J107:J$119)/C107)</f>
        <v>1.2965957144610585</v>
      </c>
      <c r="L107" s="29"/>
      <c r="N107" s="40"/>
      <c r="O107" s="40"/>
      <c r="P107" s="40"/>
    </row>
    <row r="108" spans="1:16">
      <c r="A108" s="60">
        <v>103</v>
      </c>
      <c r="B108" s="28">
        <v>647</v>
      </c>
      <c r="C108" s="82">
        <f t="shared" si="12"/>
        <v>694.08790170132318</v>
      </c>
      <c r="D108" s="28">
        <f t="shared" si="6"/>
        <v>262.83081285444229</v>
      </c>
      <c r="E108" s="31">
        <f>SUMPRODUCT(D108:D$119*$A108:$A$119)/C108+0.5-$A108</f>
        <v>1.9420401854714271</v>
      </c>
      <c r="F108" s="33">
        <f t="shared" si="7"/>
        <v>0.37867078825347755</v>
      </c>
      <c r="G108" s="32"/>
      <c r="H108" s="40">
        <f>'HRQOL scores'!K$15</f>
        <v>0.62620033065186009</v>
      </c>
      <c r="I108" s="37">
        <f t="shared" si="10"/>
        <v>562.67249527410206</v>
      </c>
      <c r="J108" s="37">
        <f t="shared" si="11"/>
        <v>352.34570258934991</v>
      </c>
      <c r="K108" s="40">
        <f>IF(C108=0,0,SUM(J108:J$119)/C108)</f>
        <v>1.2161062062813945</v>
      </c>
      <c r="L108" s="29"/>
      <c r="N108" s="40"/>
      <c r="O108" s="40"/>
      <c r="P108" s="40"/>
    </row>
    <row r="109" spans="1:16">
      <c r="A109" s="60">
        <v>104</v>
      </c>
      <c r="B109" s="28">
        <v>402</v>
      </c>
      <c r="C109" s="82">
        <f t="shared" si="12"/>
        <v>431.25708884688089</v>
      </c>
      <c r="D109" s="28">
        <f t="shared" si="6"/>
        <v>172.71739130434781</v>
      </c>
      <c r="E109" s="31">
        <f>SUMPRODUCT(D109:D$119*$A109:$A$119)/C109+0.5-$A109</f>
        <v>1.8208955223880707</v>
      </c>
      <c r="F109" s="33">
        <f t="shared" si="7"/>
        <v>0.40049751243781095</v>
      </c>
      <c r="G109" s="32"/>
      <c r="H109" s="40">
        <f>'HRQOL scores'!K$15</f>
        <v>0.62620033065186009</v>
      </c>
      <c r="I109" s="37">
        <f t="shared" si="10"/>
        <v>344.89839319470696</v>
      </c>
      <c r="J109" s="37">
        <f t="shared" si="11"/>
        <v>215.97548785982076</v>
      </c>
      <c r="K109" s="40">
        <f>IF(C109=0,0,SUM(J109:J$119)/C109)</f>
        <v>1.1402453782018944</v>
      </c>
      <c r="L109" s="29"/>
      <c r="N109" s="40"/>
      <c r="O109" s="40"/>
      <c r="P109" s="40"/>
    </row>
    <row r="110" spans="1:16">
      <c r="A110" s="60">
        <v>105</v>
      </c>
      <c r="B110" s="28">
        <v>241</v>
      </c>
      <c r="C110" s="82">
        <f t="shared" si="12"/>
        <v>258.53969754253308</v>
      </c>
      <c r="D110" s="28">
        <f t="shared" si="6"/>
        <v>110.49621928166351</v>
      </c>
      <c r="E110" s="31">
        <f>SUMPRODUCT(D110:D$119*$A110:$A$119)/C110+0.5-$A110</f>
        <v>1.7033195020746916</v>
      </c>
      <c r="F110" s="33">
        <f t="shared" si="7"/>
        <v>0.42738589211618255</v>
      </c>
      <c r="G110" s="32"/>
      <c r="H110" s="40">
        <f>'HRQOL scores'!K$15</f>
        <v>0.62620033065186009</v>
      </c>
      <c r="I110" s="37">
        <f t="shared" si="10"/>
        <v>203.29158790170132</v>
      </c>
      <c r="J110" s="37">
        <f t="shared" si="11"/>
        <v>127.30125956278705</v>
      </c>
      <c r="K110" s="40">
        <f>IF(C110=0,0,SUM(J110:J$119)/C110)</f>
        <v>1.0666192354049318</v>
      </c>
      <c r="L110" s="29"/>
      <c r="N110" s="40"/>
      <c r="O110" s="40"/>
      <c r="P110" s="40"/>
    </row>
    <row r="111" spans="1:16">
      <c r="A111" s="60">
        <v>106</v>
      </c>
      <c r="B111" s="28">
        <v>138</v>
      </c>
      <c r="C111" s="82">
        <f t="shared" si="12"/>
        <v>148.04347826086956</v>
      </c>
      <c r="D111" s="28">
        <f t="shared" si="6"/>
        <v>66.512287334593566</v>
      </c>
      <c r="E111" s="31">
        <f>SUMPRODUCT(D111:D$119*$A111:$A$119)/C111+0.5-$A111</f>
        <v>1.6014492753622989</v>
      </c>
      <c r="F111" s="33">
        <f t="shared" si="7"/>
        <v>0.44927536231884052</v>
      </c>
      <c r="G111" s="32"/>
      <c r="H111" s="40">
        <f>'HRQOL scores'!K$15</f>
        <v>0.62620033065186009</v>
      </c>
      <c r="I111" s="37">
        <f t="shared" si="10"/>
        <v>114.78733459357278</v>
      </c>
      <c r="J111" s="37">
        <f t="shared" si="11"/>
        <v>71.879866877140969</v>
      </c>
      <c r="K111" s="40">
        <f>IF(C111=0,0,SUM(J111:J$119)/C111)</f>
        <v>1.0028280657540658</v>
      </c>
      <c r="L111" s="29"/>
      <c r="N111" s="40"/>
      <c r="O111" s="40"/>
      <c r="P111" s="40"/>
    </row>
    <row r="112" spans="1:16">
      <c r="A112" s="60">
        <v>107</v>
      </c>
      <c r="B112" s="28">
        <v>76</v>
      </c>
      <c r="C112" s="82">
        <f t="shared" si="12"/>
        <v>81.531190926275997</v>
      </c>
      <c r="D112" s="28">
        <f t="shared" si="6"/>
        <v>38.620037807183373</v>
      </c>
      <c r="E112" s="31">
        <f>SUMPRODUCT(D112:D$119*$A112:$A$119)/C112+0.5-$A112</f>
        <v>1.4999999999999858</v>
      </c>
      <c r="F112" s="33">
        <f t="shared" si="7"/>
        <v>0.47368421052631587</v>
      </c>
      <c r="G112" s="32"/>
      <c r="H112" s="40">
        <f>'HRQOL scores'!K$15</f>
        <v>0.62620033065186009</v>
      </c>
      <c r="I112" s="37">
        <f t="shared" si="10"/>
        <v>62.221172022684314</v>
      </c>
      <c r="J112" s="37">
        <f t="shared" si="11"/>
        <v>38.962918494151182</v>
      </c>
      <c r="K112" s="40">
        <f>IF(C112=0,0,SUM(J112:J$119)/C112)</f>
        <v>0.93930049597779008</v>
      </c>
      <c r="L112" s="29"/>
      <c r="N112" s="40"/>
      <c r="O112" s="40"/>
      <c r="P112" s="40"/>
    </row>
    <row r="113" spans="1:16">
      <c r="A113" s="60">
        <v>108</v>
      </c>
      <c r="B113" s="28">
        <v>40</v>
      </c>
      <c r="C113" s="82">
        <f t="shared" si="12"/>
        <v>42.911153119092624</v>
      </c>
      <c r="D113" s="28">
        <f t="shared" si="6"/>
        <v>21.455576559546312</v>
      </c>
      <c r="E113" s="31">
        <f>SUMPRODUCT(D113:D$119*$A113:$A$119)/C113+0.5-$A113</f>
        <v>1.3999999999999915</v>
      </c>
      <c r="F113" s="33">
        <f t="shared" si="7"/>
        <v>0.5</v>
      </c>
      <c r="G113" s="32"/>
      <c r="H113" s="40">
        <f>'HRQOL scores'!K$15</f>
        <v>0.62620033065186009</v>
      </c>
      <c r="I113" s="37">
        <f t="shared" si="10"/>
        <v>32.183364839319466</v>
      </c>
      <c r="J113" s="37">
        <f t="shared" si="11"/>
        <v>20.153233703871297</v>
      </c>
      <c r="K113" s="40">
        <f>IF(C113=0,0,SUM(J113:J$119)/C113)</f>
        <v>0.87668046291260426</v>
      </c>
      <c r="L113" s="29"/>
      <c r="N113" s="40"/>
      <c r="O113" s="40"/>
      <c r="P113" s="40"/>
    </row>
    <row r="114" spans="1:16">
      <c r="A114" s="60">
        <v>109</v>
      </c>
      <c r="B114" s="28">
        <v>20</v>
      </c>
      <c r="C114" s="82">
        <f t="shared" si="12"/>
        <v>21.455576559546312</v>
      </c>
      <c r="D114" s="28">
        <f t="shared" si="6"/>
        <v>11.800567107750471</v>
      </c>
      <c r="E114" s="31">
        <f>SUMPRODUCT(D114:D$119*$A114:$A$119)/C114+0.5-$A114</f>
        <v>1.3000000000000114</v>
      </c>
      <c r="F114" s="33">
        <f t="shared" si="7"/>
        <v>0.54999999999999993</v>
      </c>
      <c r="G114" s="32"/>
      <c r="H114" s="40">
        <f>'HRQOL scores'!K$15</f>
        <v>0.62620033065186009</v>
      </c>
      <c r="I114" s="37">
        <f t="shared" si="10"/>
        <v>15.555293005671077</v>
      </c>
      <c r="J114" s="37">
        <f t="shared" si="11"/>
        <v>9.7407296235377956</v>
      </c>
      <c r="K114" s="40">
        <f>IF(C114=0,0,SUM(J114:J$119)/C114)</f>
        <v>0.81406042984741822</v>
      </c>
      <c r="L114" s="29"/>
      <c r="N114" s="40"/>
      <c r="O114" s="40"/>
      <c r="P114" s="40"/>
    </row>
    <row r="115" spans="1:16">
      <c r="A115" s="60">
        <v>110</v>
      </c>
      <c r="B115" s="28">
        <v>9</v>
      </c>
      <c r="C115" s="82">
        <f t="shared" si="12"/>
        <v>9.6550094517958414</v>
      </c>
      <c r="D115" s="28">
        <f t="shared" si="6"/>
        <v>5.3638941398865789</v>
      </c>
      <c r="E115" s="31">
        <f>SUMPRODUCT(D115:D$119*$A115:$A$119)/C115+0.5-$A115</f>
        <v>1.2777777777777857</v>
      </c>
      <c r="F115" s="33">
        <f t="shared" si="7"/>
        <v>0.55555555555555558</v>
      </c>
      <c r="G115" s="32"/>
      <c r="H115" s="40">
        <f>'HRQOL scores'!K$15</f>
        <v>0.62620033065186009</v>
      </c>
      <c r="I115" s="37">
        <f t="shared" si="10"/>
        <v>6.9730623818525519</v>
      </c>
      <c r="J115" s="37">
        <f t="shared" si="11"/>
        <v>4.3665339691721154</v>
      </c>
      <c r="K115" s="40">
        <f>IF(C115=0,0,SUM(J115:J$119)/C115)</f>
        <v>0.8001448669440433</v>
      </c>
      <c r="L115" s="29"/>
      <c r="N115" s="40"/>
      <c r="O115" s="40"/>
      <c r="P115" s="40"/>
    </row>
    <row r="116" spans="1:16">
      <c r="A116" s="60">
        <v>111</v>
      </c>
      <c r="B116" s="28">
        <v>4</v>
      </c>
      <c r="C116" s="82">
        <f t="shared" si="12"/>
        <v>4.2911153119092624</v>
      </c>
      <c r="D116" s="28">
        <f t="shared" si="6"/>
        <v>2.1455576559546312</v>
      </c>
      <c r="E116" s="31">
        <f>IF($C116=0,0,SUMPRODUCT(D116:D$119*$A116:$A$119)/C116+0.5-$A116)</f>
        <v>1.25</v>
      </c>
      <c r="F116" s="33">
        <f>IF(D116=0,0,D116/C116)</f>
        <v>0.5</v>
      </c>
      <c r="G116" s="32"/>
      <c r="H116" s="40">
        <f>'HRQOL scores'!K$15</f>
        <v>0.62620033065186009</v>
      </c>
      <c r="I116" s="37">
        <f t="shared" si="10"/>
        <v>3.2183364839319468</v>
      </c>
      <c r="J116" s="37">
        <f t="shared" si="11"/>
        <v>2.0153233703871298</v>
      </c>
      <c r="K116" s="40">
        <f>IF(C116=0,0,SUM(J116:J$119)/C116)</f>
        <v>0.78275041331482509</v>
      </c>
      <c r="L116" s="29"/>
      <c r="N116" s="40"/>
      <c r="O116" s="40"/>
      <c r="P116" s="40"/>
    </row>
    <row r="117" spans="1:16">
      <c r="A117" s="60">
        <v>112</v>
      </c>
      <c r="B117" s="28">
        <v>2</v>
      </c>
      <c r="C117" s="82">
        <f t="shared" si="12"/>
        <v>2.1455576559546312</v>
      </c>
      <c r="D117" s="28">
        <f t="shared" si="6"/>
        <v>1.0727788279773156</v>
      </c>
      <c r="E117" s="31">
        <f>IF($C117=0,0,SUMPRODUCT(D117:D$119*$A117:$A$119)/C117+0.5-$A117)</f>
        <v>1</v>
      </c>
      <c r="F117" s="33">
        <f>IF(D117=0,0,D117/C117)</f>
        <v>0.5</v>
      </c>
      <c r="G117" s="32"/>
      <c r="H117" s="40">
        <f>'HRQOL scores'!K$15</f>
        <v>0.62620033065186009</v>
      </c>
      <c r="I117" s="37">
        <f t="shared" si="10"/>
        <v>1.6091682419659734</v>
      </c>
      <c r="J117" s="37">
        <f t="shared" si="11"/>
        <v>1.0076616851935649</v>
      </c>
      <c r="K117" s="40">
        <f>IF(C117=0,0,SUM(J117:J$119)/C117)</f>
        <v>0.62620033065186009</v>
      </c>
      <c r="L117" s="29"/>
      <c r="N117" s="40"/>
      <c r="O117" s="40"/>
      <c r="P117" s="40"/>
    </row>
    <row r="118" spans="1:16">
      <c r="A118" s="60">
        <v>113</v>
      </c>
      <c r="B118" s="28">
        <v>1</v>
      </c>
      <c r="C118" s="82">
        <f t="shared" si="12"/>
        <v>1.0727788279773156</v>
      </c>
      <c r="D118" s="28">
        <f t="shared" si="6"/>
        <v>1.0727788279773156</v>
      </c>
      <c r="E118" s="31">
        <f>IF($C118=0,0,SUMPRODUCT(D118:D$119*$A118:$A$119)/C118+0.5-$A118)</f>
        <v>0.5</v>
      </c>
      <c r="F118" s="33">
        <f>IF(D118=0,0,D118/C118)</f>
        <v>1</v>
      </c>
      <c r="G118" s="32"/>
      <c r="H118" s="40">
        <f>'HRQOL scores'!K$15</f>
        <v>0.62620033065186009</v>
      </c>
      <c r="I118" s="37">
        <f t="shared" si="10"/>
        <v>0.5363894139886578</v>
      </c>
      <c r="J118" s="37">
        <f t="shared" si="11"/>
        <v>0.33588722839785501</v>
      </c>
      <c r="K118" s="40">
        <f>IF(C118=0,0,SUM(J118:J$119)/C118)</f>
        <v>0.31310016532593005</v>
      </c>
      <c r="L118" s="29"/>
      <c r="N118" s="40"/>
      <c r="O118" s="40"/>
      <c r="P118" s="40"/>
    </row>
    <row r="119" spans="1:16">
      <c r="A119" s="60">
        <v>114</v>
      </c>
      <c r="B119" s="28">
        <v>0</v>
      </c>
      <c r="C119" s="82">
        <f t="shared" si="12"/>
        <v>0</v>
      </c>
      <c r="D119" s="28">
        <f t="shared" si="6"/>
        <v>0</v>
      </c>
      <c r="E119" s="31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scores'!K$15</f>
        <v>0.62620033065186009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  <c r="L119" s="29"/>
      <c r="N119" s="40"/>
      <c r="O119" s="40"/>
      <c r="P119" s="40"/>
    </row>
    <row r="120" spans="1:16">
      <c r="A120" s="60">
        <v>115</v>
      </c>
      <c r="B120" s="28"/>
    </row>
    <row r="121" spans="1:16">
      <c r="A121" s="60">
        <v>116</v>
      </c>
      <c r="E121" s="31">
        <f xml:space="preserve"> AVERAGE(E5:E119)</f>
        <v>31.24221088015085</v>
      </c>
    </row>
    <row r="123" spans="1:16">
      <c r="B123" s="62"/>
    </row>
    <row r="124" spans="1:16">
      <c r="A124" s="61"/>
      <c r="B124" s="62"/>
    </row>
  </sheetData>
  <pageMargins left="0.17" right="0.18" top="1" bottom="1" header="0.5" footer="0.5"/>
  <pageSetup orientation="portrait" horizontalDpi="4294967292" verticalDpi="429496729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Life Table 1987</vt:lpstr>
      <vt:lpstr>Life Table 1994</vt:lpstr>
      <vt:lpstr>Life Table 2000</vt:lpstr>
      <vt:lpstr>Life Table 2001</vt:lpstr>
      <vt:lpstr>Life Table 2002</vt:lpstr>
      <vt:lpstr>Life Table 2003</vt:lpstr>
      <vt:lpstr>Life Table 2004</vt:lpstr>
      <vt:lpstr>Life Table 2005</vt:lpstr>
      <vt:lpstr>Life Table 2006</vt:lpstr>
      <vt:lpstr>Life Table 2007</vt:lpstr>
      <vt:lpstr>Life Table 2008</vt:lpstr>
      <vt:lpstr>summary</vt:lpstr>
      <vt:lpstr>HRQOL scores</vt:lpstr>
    </vt:vector>
  </TitlesOfParts>
  <Company>Harvard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Cutler</dc:creator>
  <cp:lastModifiedBy>Debbie Burke</cp:lastModifiedBy>
  <cp:lastPrinted>2010-03-22T19:13:17Z</cp:lastPrinted>
  <dcterms:created xsi:type="dcterms:W3CDTF">2004-06-09T14:15:47Z</dcterms:created>
  <dcterms:modified xsi:type="dcterms:W3CDTF">2022-09-29T17:06:20Z</dcterms:modified>
</cp:coreProperties>
</file>