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4.xml" ContentType="application/vnd.openxmlformats-officedocument.drawing+xml"/>
  <Override PartName="/xl/comments1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ate1904="1" showObjects="placeholders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ebbie Burke\Downloads\"/>
    </mc:Choice>
  </mc:AlternateContent>
  <xr:revisionPtr revIDLastSave="0" documentId="8_{2BF0C6FE-4E62-4849-952A-DB9C199797B7}" xr6:coauthVersionLast="36" xr6:coauthVersionMax="36" xr10:uidLastSave="{00000000-0000-0000-0000-000000000000}"/>
  <bookViews>
    <workbookView xWindow="1365" yWindow="1635" windowWidth="25125" windowHeight="15585" tabRatio="933" xr2:uid="{00000000-000D-0000-FFFF-FFFF00000000}"/>
  </bookViews>
  <sheets>
    <sheet name="Life Table 1987" sheetId="3" r:id="rId1"/>
    <sheet name="Life Table 1994" sheetId="142" r:id="rId2"/>
    <sheet name="Life Table 2000" sheetId="135" r:id="rId3"/>
    <sheet name="Life Table 2001" sheetId="160" r:id="rId4"/>
    <sheet name="Life Table 2002" sheetId="161" r:id="rId5"/>
    <sheet name="Life Table 2003" sheetId="162" r:id="rId6"/>
    <sheet name="Life Table 2004" sheetId="163" r:id="rId7"/>
    <sheet name="Life Table 2005" sheetId="164" r:id="rId8"/>
    <sheet name="Life Table 2006" sheetId="165" r:id="rId9"/>
    <sheet name="Life Table 2007" sheetId="166" r:id="rId10"/>
    <sheet name="Life Table 2008" sheetId="140" r:id="rId11"/>
    <sheet name="summary" sheetId="143" r:id="rId12"/>
    <sheet name="HRQOL scores" sheetId="92" r:id="rId13"/>
  </sheets>
  <calcPr calcId="191029"/>
</workbook>
</file>

<file path=xl/calcChain.xml><?xml version="1.0" encoding="utf-8"?>
<calcChain xmlns="http://schemas.openxmlformats.org/spreadsheetml/2006/main">
  <c r="C105" i="140" l="1"/>
  <c r="C106" i="140" s="1"/>
  <c r="C107" i="140" s="1"/>
  <c r="C108" i="140" s="1"/>
  <c r="C109" i="140" s="1"/>
  <c r="C110" i="140" s="1"/>
  <c r="C111" i="140" s="1"/>
  <c r="C112" i="140" s="1"/>
  <c r="C113" i="140" s="1"/>
  <c r="C114" i="140" s="1"/>
  <c r="C115" i="140" s="1"/>
  <c r="C116" i="140" s="1"/>
  <c r="C117" i="140" s="1"/>
  <c r="C105" i="166"/>
  <c r="C106" i="166"/>
  <c r="C107" i="166" s="1"/>
  <c r="C108" i="166" s="1"/>
  <c r="C109" i="166" s="1"/>
  <c r="C110" i="166" s="1"/>
  <c r="C111" i="166" s="1"/>
  <c r="C112" i="166" s="1"/>
  <c r="C113" i="166" s="1"/>
  <c r="C114" i="166" s="1"/>
  <c r="C115" i="166" s="1"/>
  <c r="C116" i="166" s="1"/>
  <c r="C117" i="166"/>
  <c r="C105" i="165"/>
  <c r="C106" i="165" s="1"/>
  <c r="C107" i="165" s="1"/>
  <c r="C108" i="165" s="1"/>
  <c r="C109" i="165" s="1"/>
  <c r="C110" i="165" s="1"/>
  <c r="C111" i="165" s="1"/>
  <c r="C112" i="165" s="1"/>
  <c r="C113" i="165" s="1"/>
  <c r="C114" i="165" s="1"/>
  <c r="C115" i="165" s="1"/>
  <c r="C116" i="165" s="1"/>
  <c r="C117" i="165" s="1"/>
  <c r="C118" i="165" s="1"/>
  <c r="C119" i="165" s="1"/>
  <c r="C105" i="164"/>
  <c r="C106" i="164" s="1"/>
  <c r="C107" i="164" s="1"/>
  <c r="C108" i="164" s="1"/>
  <c r="C109" i="164" s="1"/>
  <c r="C110" i="164" s="1"/>
  <c r="C111" i="164" s="1"/>
  <c r="C112" i="164" s="1"/>
  <c r="C113" i="164" s="1"/>
  <c r="C114" i="164" s="1"/>
  <c r="C115" i="164" s="1"/>
  <c r="C116" i="164" s="1"/>
  <c r="C117" i="164" s="1"/>
  <c r="C118" i="164" s="1"/>
  <c r="C119" i="164" s="1"/>
  <c r="C105" i="163"/>
  <c r="C106" i="163"/>
  <c r="C107" i="163" s="1"/>
  <c r="C108" i="163" s="1"/>
  <c r="C109" i="163" s="1"/>
  <c r="C110" i="163" s="1"/>
  <c r="C111" i="163" s="1"/>
  <c r="C112" i="163" s="1"/>
  <c r="C113" i="163" s="1"/>
  <c r="C114" i="163" s="1"/>
  <c r="C115" i="163" s="1"/>
  <c r="C116" i="163" s="1"/>
  <c r="C117" i="163" s="1"/>
  <c r="C118" i="163" s="1"/>
  <c r="C119" i="163" s="1"/>
  <c r="C105" i="162"/>
  <c r="C106" i="162" s="1"/>
  <c r="C107" i="162" s="1"/>
  <c r="C108" i="162" s="1"/>
  <c r="C105" i="161"/>
  <c r="C106" i="161"/>
  <c r="C107" i="161"/>
  <c r="C105" i="160"/>
  <c r="C106" i="160"/>
  <c r="C107" i="160"/>
  <c r="C108" i="160" s="1"/>
  <c r="C105" i="135"/>
  <c r="C106" i="135"/>
  <c r="C107" i="135"/>
  <c r="C108" i="135"/>
  <c r="C109" i="135" s="1"/>
  <c r="C90" i="142"/>
  <c r="C91" i="142" s="1"/>
  <c r="C92" i="142" s="1"/>
  <c r="C93" i="142" s="1"/>
  <c r="C94" i="142" s="1"/>
  <c r="C95" i="142" s="1"/>
  <c r="C96" i="142" s="1"/>
  <c r="C97" i="142" s="1"/>
  <c r="C98" i="142" s="1"/>
  <c r="C99" i="142" s="1"/>
  <c r="C100" i="142" s="1"/>
  <c r="C101" i="142" s="1"/>
  <c r="C102" i="142" s="1"/>
  <c r="C103" i="142" s="1"/>
  <c r="C104" i="142" s="1"/>
  <c r="C105" i="142" s="1"/>
  <c r="C106" i="142" s="1"/>
  <c r="C107" i="142" s="1"/>
  <c r="C108" i="142" s="1"/>
  <c r="C109" i="142" s="1"/>
  <c r="C110" i="142" s="1"/>
  <c r="C111" i="142" s="1"/>
  <c r="C112" i="142" s="1"/>
  <c r="C113" i="142" s="1"/>
  <c r="C114" i="142" s="1"/>
  <c r="C115" i="142" s="1"/>
  <c r="C116" i="142" s="1"/>
  <c r="C117" i="142" s="1"/>
  <c r="C118" i="142" s="1"/>
  <c r="C119" i="142" s="1"/>
  <c r="C90" i="3"/>
  <c r="D89" i="3" s="1"/>
  <c r="I89" i="3" s="1"/>
  <c r="J89" i="3" s="1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D5" i="3"/>
  <c r="I5" i="3" s="1"/>
  <c r="J5" i="3" s="1"/>
  <c r="H5" i="3"/>
  <c r="D6" i="3"/>
  <c r="I6" i="3" s="1"/>
  <c r="J6" i="3" s="1"/>
  <c r="H6" i="3"/>
  <c r="D7" i="3"/>
  <c r="I7" i="3" s="1"/>
  <c r="J7" i="3" s="1"/>
  <c r="H7" i="3"/>
  <c r="D8" i="3"/>
  <c r="I8" i="3" s="1"/>
  <c r="J8" i="3" s="1"/>
  <c r="H8" i="3"/>
  <c r="D9" i="3"/>
  <c r="I9" i="3" s="1"/>
  <c r="J9" i="3" s="1"/>
  <c r="H9" i="3"/>
  <c r="D10" i="3"/>
  <c r="I10" i="3" s="1"/>
  <c r="J10" i="3" s="1"/>
  <c r="H10" i="3"/>
  <c r="D11" i="3"/>
  <c r="I11" i="3" s="1"/>
  <c r="J11" i="3" s="1"/>
  <c r="H11" i="3"/>
  <c r="D12" i="3"/>
  <c r="I12" i="3"/>
  <c r="J12" i="3" s="1"/>
  <c r="H12" i="3"/>
  <c r="D13" i="3"/>
  <c r="I13" i="3" s="1"/>
  <c r="J13" i="3" s="1"/>
  <c r="H13" i="3"/>
  <c r="D14" i="3"/>
  <c r="I14" i="3" s="1"/>
  <c r="J14" i="3" s="1"/>
  <c r="H14" i="3"/>
  <c r="D15" i="3"/>
  <c r="I15" i="3" s="1"/>
  <c r="J15" i="3" s="1"/>
  <c r="H15" i="3"/>
  <c r="D16" i="3"/>
  <c r="I16" i="3" s="1"/>
  <c r="J16" i="3" s="1"/>
  <c r="H16" i="3"/>
  <c r="D17" i="3"/>
  <c r="I17" i="3" s="1"/>
  <c r="J17" i="3" s="1"/>
  <c r="H17" i="3"/>
  <c r="D18" i="3"/>
  <c r="I18" i="3" s="1"/>
  <c r="J18" i="3" s="1"/>
  <c r="H18" i="3"/>
  <c r="D19" i="3"/>
  <c r="I19" i="3" s="1"/>
  <c r="J19" i="3" s="1"/>
  <c r="H19" i="3"/>
  <c r="D20" i="3"/>
  <c r="I20" i="3"/>
  <c r="J20" i="3" s="1"/>
  <c r="H20" i="3"/>
  <c r="D21" i="3"/>
  <c r="I21" i="3" s="1"/>
  <c r="J21" i="3" s="1"/>
  <c r="H21" i="3"/>
  <c r="D22" i="3"/>
  <c r="I22" i="3" s="1"/>
  <c r="J22" i="3" s="1"/>
  <c r="H22" i="3"/>
  <c r="D23" i="3"/>
  <c r="I23" i="3" s="1"/>
  <c r="J23" i="3" s="1"/>
  <c r="H23" i="3"/>
  <c r="D24" i="3"/>
  <c r="I24" i="3"/>
  <c r="J24" i="3" s="1"/>
  <c r="H24" i="3"/>
  <c r="D25" i="3"/>
  <c r="I25" i="3" s="1"/>
  <c r="J25" i="3" s="1"/>
  <c r="H25" i="3"/>
  <c r="D26" i="3"/>
  <c r="I26" i="3" s="1"/>
  <c r="J26" i="3" s="1"/>
  <c r="H26" i="3"/>
  <c r="D27" i="3"/>
  <c r="I27" i="3" s="1"/>
  <c r="J27" i="3" s="1"/>
  <c r="H27" i="3"/>
  <c r="D28" i="3"/>
  <c r="I28" i="3" s="1"/>
  <c r="J28" i="3" s="1"/>
  <c r="H28" i="3"/>
  <c r="D29" i="3"/>
  <c r="I29" i="3" s="1"/>
  <c r="J29" i="3" s="1"/>
  <c r="H29" i="3"/>
  <c r="D30" i="3"/>
  <c r="I30" i="3" s="1"/>
  <c r="J30" i="3" s="1"/>
  <c r="H30" i="3"/>
  <c r="D31" i="3"/>
  <c r="I31" i="3" s="1"/>
  <c r="J31" i="3" s="1"/>
  <c r="H31" i="3"/>
  <c r="D32" i="3"/>
  <c r="I32" i="3"/>
  <c r="J32" i="3" s="1"/>
  <c r="H32" i="3"/>
  <c r="D33" i="3"/>
  <c r="I33" i="3" s="1"/>
  <c r="J33" i="3" s="1"/>
  <c r="H33" i="3"/>
  <c r="D34" i="3"/>
  <c r="I34" i="3" s="1"/>
  <c r="J34" i="3" s="1"/>
  <c r="H34" i="3"/>
  <c r="D35" i="3"/>
  <c r="I35" i="3" s="1"/>
  <c r="J35" i="3" s="1"/>
  <c r="H35" i="3"/>
  <c r="D36" i="3"/>
  <c r="I36" i="3"/>
  <c r="J36" i="3" s="1"/>
  <c r="H36" i="3"/>
  <c r="D37" i="3"/>
  <c r="I37" i="3" s="1"/>
  <c r="J37" i="3" s="1"/>
  <c r="H37" i="3"/>
  <c r="D38" i="3"/>
  <c r="I38" i="3" s="1"/>
  <c r="J38" i="3" s="1"/>
  <c r="H38" i="3"/>
  <c r="D39" i="3"/>
  <c r="I39" i="3" s="1"/>
  <c r="J39" i="3" s="1"/>
  <c r="H39" i="3"/>
  <c r="D40" i="3"/>
  <c r="I40" i="3"/>
  <c r="H40" i="3"/>
  <c r="D41" i="3"/>
  <c r="I41" i="3" s="1"/>
  <c r="J41" i="3" s="1"/>
  <c r="H41" i="3"/>
  <c r="D42" i="3"/>
  <c r="I42" i="3" s="1"/>
  <c r="J42" i="3" s="1"/>
  <c r="H42" i="3"/>
  <c r="D43" i="3"/>
  <c r="I43" i="3" s="1"/>
  <c r="J43" i="3" s="1"/>
  <c r="H43" i="3"/>
  <c r="D44" i="3"/>
  <c r="I44" i="3"/>
  <c r="J44" i="3" s="1"/>
  <c r="H44" i="3"/>
  <c r="D45" i="3"/>
  <c r="I45" i="3" s="1"/>
  <c r="J45" i="3" s="1"/>
  <c r="H45" i="3"/>
  <c r="D46" i="3"/>
  <c r="I46" i="3" s="1"/>
  <c r="J46" i="3" s="1"/>
  <c r="H46" i="3"/>
  <c r="D47" i="3"/>
  <c r="I47" i="3" s="1"/>
  <c r="J47" i="3" s="1"/>
  <c r="H47" i="3"/>
  <c r="D48" i="3"/>
  <c r="I48" i="3" s="1"/>
  <c r="J48" i="3" s="1"/>
  <c r="H48" i="3"/>
  <c r="D49" i="3"/>
  <c r="I49" i="3" s="1"/>
  <c r="J49" i="3" s="1"/>
  <c r="H49" i="3"/>
  <c r="D50" i="3"/>
  <c r="I50" i="3" s="1"/>
  <c r="J50" i="3" s="1"/>
  <c r="H50" i="3"/>
  <c r="D51" i="3"/>
  <c r="I51" i="3" s="1"/>
  <c r="J51" i="3" s="1"/>
  <c r="H51" i="3"/>
  <c r="D52" i="3"/>
  <c r="I52" i="3" s="1"/>
  <c r="J52" i="3" s="1"/>
  <c r="H52" i="3"/>
  <c r="D53" i="3"/>
  <c r="I53" i="3" s="1"/>
  <c r="J53" i="3" s="1"/>
  <c r="H53" i="3"/>
  <c r="D54" i="3"/>
  <c r="I54" i="3" s="1"/>
  <c r="J54" i="3" s="1"/>
  <c r="H54" i="3"/>
  <c r="D55" i="3"/>
  <c r="I55" i="3" s="1"/>
  <c r="J55" i="3" s="1"/>
  <c r="H55" i="3"/>
  <c r="D56" i="3"/>
  <c r="I56" i="3" s="1"/>
  <c r="J56" i="3" s="1"/>
  <c r="H56" i="3"/>
  <c r="D57" i="3"/>
  <c r="I57" i="3" s="1"/>
  <c r="J57" i="3" s="1"/>
  <c r="H57" i="3"/>
  <c r="D58" i="3"/>
  <c r="I58" i="3" s="1"/>
  <c r="J58" i="3" s="1"/>
  <c r="H58" i="3"/>
  <c r="D59" i="3"/>
  <c r="I59" i="3" s="1"/>
  <c r="J59" i="3" s="1"/>
  <c r="H59" i="3"/>
  <c r="D60" i="3"/>
  <c r="I60" i="3"/>
  <c r="H60" i="3"/>
  <c r="D61" i="3"/>
  <c r="I61" i="3" s="1"/>
  <c r="J61" i="3" s="1"/>
  <c r="H61" i="3"/>
  <c r="D62" i="3"/>
  <c r="I62" i="3" s="1"/>
  <c r="J62" i="3" s="1"/>
  <c r="H62" i="3"/>
  <c r="D63" i="3"/>
  <c r="I63" i="3" s="1"/>
  <c r="J63" i="3" s="1"/>
  <c r="H63" i="3"/>
  <c r="D64" i="3"/>
  <c r="I64" i="3"/>
  <c r="H64" i="3"/>
  <c r="D65" i="3"/>
  <c r="I65" i="3" s="1"/>
  <c r="J65" i="3" s="1"/>
  <c r="H65" i="3"/>
  <c r="D66" i="3"/>
  <c r="I66" i="3" s="1"/>
  <c r="J66" i="3" s="1"/>
  <c r="H66" i="3"/>
  <c r="D67" i="3"/>
  <c r="I67" i="3" s="1"/>
  <c r="J67" i="3" s="1"/>
  <c r="H67" i="3"/>
  <c r="D68" i="3"/>
  <c r="I68" i="3" s="1"/>
  <c r="J68" i="3" s="1"/>
  <c r="H68" i="3"/>
  <c r="D69" i="3"/>
  <c r="I69" i="3" s="1"/>
  <c r="J69" i="3" s="1"/>
  <c r="H69" i="3"/>
  <c r="D70" i="3"/>
  <c r="I70" i="3" s="1"/>
  <c r="J70" i="3" s="1"/>
  <c r="H70" i="3"/>
  <c r="D71" i="3"/>
  <c r="I71" i="3" s="1"/>
  <c r="J71" i="3" s="1"/>
  <c r="H71" i="3"/>
  <c r="D72" i="3"/>
  <c r="I72" i="3" s="1"/>
  <c r="J72" i="3" s="1"/>
  <c r="H72" i="3"/>
  <c r="D73" i="3"/>
  <c r="I73" i="3" s="1"/>
  <c r="J73" i="3" s="1"/>
  <c r="H73" i="3"/>
  <c r="D74" i="3"/>
  <c r="I74" i="3" s="1"/>
  <c r="J74" i="3" s="1"/>
  <c r="H74" i="3"/>
  <c r="D75" i="3"/>
  <c r="I75" i="3" s="1"/>
  <c r="J75" i="3" s="1"/>
  <c r="H75" i="3"/>
  <c r="D76" i="3"/>
  <c r="I76" i="3"/>
  <c r="J76" i="3" s="1"/>
  <c r="H76" i="3"/>
  <c r="D77" i="3"/>
  <c r="I77" i="3" s="1"/>
  <c r="J77" i="3" s="1"/>
  <c r="H77" i="3"/>
  <c r="D78" i="3"/>
  <c r="I78" i="3" s="1"/>
  <c r="J78" i="3" s="1"/>
  <c r="H78" i="3"/>
  <c r="D79" i="3"/>
  <c r="I79" i="3" s="1"/>
  <c r="J79" i="3" s="1"/>
  <c r="H79" i="3"/>
  <c r="D80" i="3"/>
  <c r="I80" i="3" s="1"/>
  <c r="J80" i="3" s="1"/>
  <c r="H80" i="3"/>
  <c r="D81" i="3"/>
  <c r="I81" i="3" s="1"/>
  <c r="J81" i="3" s="1"/>
  <c r="H81" i="3"/>
  <c r="D82" i="3"/>
  <c r="I82" i="3" s="1"/>
  <c r="J82" i="3" s="1"/>
  <c r="H82" i="3"/>
  <c r="D83" i="3"/>
  <c r="I83" i="3" s="1"/>
  <c r="J83" i="3" s="1"/>
  <c r="H83" i="3"/>
  <c r="D84" i="3"/>
  <c r="I84" i="3"/>
  <c r="J84" i="3" s="1"/>
  <c r="H84" i="3"/>
  <c r="D85" i="3"/>
  <c r="I85" i="3" s="1"/>
  <c r="J85" i="3" s="1"/>
  <c r="H85" i="3"/>
  <c r="D86" i="3"/>
  <c r="I86" i="3" s="1"/>
  <c r="J86" i="3" s="1"/>
  <c r="H86" i="3"/>
  <c r="D87" i="3"/>
  <c r="I87" i="3" s="1"/>
  <c r="J87" i="3" s="1"/>
  <c r="H87" i="3"/>
  <c r="D88" i="3"/>
  <c r="I88" i="3"/>
  <c r="J88" i="3" s="1"/>
  <c r="H88" i="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D70" i="135"/>
  <c r="I70" i="135" s="1"/>
  <c r="J70" i="135" s="1"/>
  <c r="D71" i="135"/>
  <c r="I71" i="135" s="1"/>
  <c r="D72" i="135"/>
  <c r="D73" i="135"/>
  <c r="I73" i="135" s="1"/>
  <c r="J73" i="135" s="1"/>
  <c r="D74" i="135"/>
  <c r="I74" i="135" s="1"/>
  <c r="J74" i="135" s="1"/>
  <c r="D75" i="135"/>
  <c r="I75" i="135" s="1"/>
  <c r="J75" i="135" s="1"/>
  <c r="D76" i="135"/>
  <c r="I76" i="135" s="1"/>
  <c r="J76" i="135" s="1"/>
  <c r="D77" i="135"/>
  <c r="I77" i="135" s="1"/>
  <c r="J77" i="135" s="1"/>
  <c r="D78" i="135"/>
  <c r="I78" i="135" s="1"/>
  <c r="J78" i="135" s="1"/>
  <c r="D79" i="135"/>
  <c r="I79" i="135"/>
  <c r="D80" i="135"/>
  <c r="D81" i="135"/>
  <c r="I81" i="135" s="1"/>
  <c r="D82" i="135"/>
  <c r="I82" i="135" s="1"/>
  <c r="D83" i="135"/>
  <c r="I83" i="135" s="1"/>
  <c r="D84" i="135"/>
  <c r="I84" i="135" s="1"/>
  <c r="J84" i="135" s="1"/>
  <c r="D85" i="135"/>
  <c r="I85" i="135" s="1"/>
  <c r="J85" i="135" s="1"/>
  <c r="D86" i="135"/>
  <c r="I86" i="135" s="1"/>
  <c r="J86" i="135" s="1"/>
  <c r="D87" i="135"/>
  <c r="I87" i="135"/>
  <c r="J87" i="135" s="1"/>
  <c r="D88" i="135"/>
  <c r="F88" i="135" s="1"/>
  <c r="D89" i="135"/>
  <c r="I89" i="135" s="1"/>
  <c r="J89" i="135" s="1"/>
  <c r="D90" i="135"/>
  <c r="I90" i="135" s="1"/>
  <c r="D91" i="135"/>
  <c r="I91" i="135" s="1"/>
  <c r="D92" i="135"/>
  <c r="I92" i="135" s="1"/>
  <c r="J92" i="135" s="1"/>
  <c r="D93" i="135"/>
  <c r="I93" i="135" s="1"/>
  <c r="J93" i="135" s="1"/>
  <c r="D94" i="135"/>
  <c r="I94" i="135" s="1"/>
  <c r="J94" i="135" s="1"/>
  <c r="D95" i="135"/>
  <c r="I95" i="135" s="1"/>
  <c r="J95" i="135" s="1"/>
  <c r="D96" i="135"/>
  <c r="D97" i="135"/>
  <c r="I97" i="135" s="1"/>
  <c r="D98" i="135"/>
  <c r="I98" i="135" s="1"/>
  <c r="D99" i="135"/>
  <c r="I99" i="135" s="1"/>
  <c r="D100" i="135"/>
  <c r="I100" i="135" s="1"/>
  <c r="J100" i="135" s="1"/>
  <c r="D101" i="135"/>
  <c r="I101" i="135"/>
  <c r="D102" i="135"/>
  <c r="I102" i="135"/>
  <c r="D103" i="135"/>
  <c r="D104" i="135"/>
  <c r="D105" i="135"/>
  <c r="I105" i="135" s="1"/>
  <c r="D106" i="135"/>
  <c r="I106" i="135" s="1"/>
  <c r="D30" i="135"/>
  <c r="I30" i="135"/>
  <c r="J30" i="135" s="1"/>
  <c r="D31" i="135"/>
  <c r="D32" i="135"/>
  <c r="I32" i="135" s="1"/>
  <c r="D33" i="135"/>
  <c r="I33" i="135" s="1"/>
  <c r="D34" i="135"/>
  <c r="I34" i="135" s="1"/>
  <c r="J34" i="135" s="1"/>
  <c r="D35" i="135"/>
  <c r="I35" i="135" s="1"/>
  <c r="D36" i="135"/>
  <c r="I36" i="135" s="1"/>
  <c r="D37" i="135"/>
  <c r="I37" i="135"/>
  <c r="D38" i="135"/>
  <c r="I38" i="135" s="1"/>
  <c r="J38" i="135" s="1"/>
  <c r="D39" i="135"/>
  <c r="F39" i="135" s="1"/>
  <c r="D40" i="135"/>
  <c r="I40" i="135" s="1"/>
  <c r="D41" i="135"/>
  <c r="I41" i="135" s="1"/>
  <c r="D42" i="135"/>
  <c r="I42" i="135" s="1"/>
  <c r="D43" i="135"/>
  <c r="I43" i="135" s="1"/>
  <c r="D44" i="135"/>
  <c r="I44" i="135" s="1"/>
  <c r="D45" i="135"/>
  <c r="I45" i="135" s="1"/>
  <c r="J45" i="135" s="1"/>
  <c r="D46" i="135"/>
  <c r="I46" i="135"/>
  <c r="J46" i="135" s="1"/>
  <c r="D47" i="135"/>
  <c r="D48" i="135"/>
  <c r="I48" i="135" s="1"/>
  <c r="J48" i="135" s="1"/>
  <c r="D49" i="135"/>
  <c r="I49" i="135" s="1"/>
  <c r="J49" i="135" s="1"/>
  <c r="D50" i="135"/>
  <c r="I50" i="135" s="1"/>
  <c r="D51" i="135"/>
  <c r="I51" i="135" s="1"/>
  <c r="D52" i="135"/>
  <c r="I52" i="135" s="1"/>
  <c r="D53" i="135"/>
  <c r="I53" i="135" s="1"/>
  <c r="J53" i="135" s="1"/>
  <c r="D54" i="135"/>
  <c r="I54" i="135" s="1"/>
  <c r="J54" i="135" s="1"/>
  <c r="D55" i="135"/>
  <c r="D56" i="135"/>
  <c r="I56" i="135" s="1"/>
  <c r="D57" i="135"/>
  <c r="I57" i="135" s="1"/>
  <c r="D58" i="135"/>
  <c r="I58" i="135" s="1"/>
  <c r="D59" i="135"/>
  <c r="I59" i="135" s="1"/>
  <c r="D60" i="135"/>
  <c r="I60" i="135" s="1"/>
  <c r="D61" i="135"/>
  <c r="I61" i="135" s="1"/>
  <c r="J61" i="135" s="1"/>
  <c r="D62" i="135"/>
  <c r="D63" i="135"/>
  <c r="D64" i="135"/>
  <c r="I64" i="135" s="1"/>
  <c r="D65" i="135"/>
  <c r="I65" i="135" s="1"/>
  <c r="D66" i="135"/>
  <c r="I66" i="135" s="1"/>
  <c r="D67" i="135"/>
  <c r="I67" i="135" s="1"/>
  <c r="D68" i="135"/>
  <c r="I68" i="135" s="1"/>
  <c r="D69" i="135"/>
  <c r="I69" i="135" s="1"/>
  <c r="J69" i="135" s="1"/>
  <c r="D29" i="135"/>
  <c r="F29" i="135" s="1"/>
  <c r="I29" i="135"/>
  <c r="J29" i="135" s="1"/>
  <c r="D28" i="135"/>
  <c r="D27" i="135"/>
  <c r="I27" i="135" s="1"/>
  <c r="D26" i="135"/>
  <c r="I26" i="135" s="1"/>
  <c r="D25" i="135"/>
  <c r="I25" i="135" s="1"/>
  <c r="D24" i="135"/>
  <c r="I24" i="135" s="1"/>
  <c r="D23" i="135"/>
  <c r="I23" i="135" s="1"/>
  <c r="J23" i="135" s="1"/>
  <c r="D22" i="135"/>
  <c r="I22" i="135" s="1"/>
  <c r="J22" i="135" s="1"/>
  <c r="D21" i="135"/>
  <c r="D20" i="135"/>
  <c r="D19" i="135"/>
  <c r="I19" i="135" s="1"/>
  <c r="D18" i="135"/>
  <c r="I18" i="135" s="1"/>
  <c r="D17" i="135"/>
  <c r="I17" i="135" s="1"/>
  <c r="D16" i="135"/>
  <c r="I16" i="135" s="1"/>
  <c r="D15" i="135"/>
  <c r="I15" i="135" s="1"/>
  <c r="J15" i="135" s="1"/>
  <c r="D14" i="135"/>
  <c r="I14" i="135" s="1"/>
  <c r="J14" i="135" s="1"/>
  <c r="D13" i="135"/>
  <c r="F13" i="135" s="1"/>
  <c r="I13" i="135"/>
  <c r="J13" i="135" s="1"/>
  <c r="D12" i="135"/>
  <c r="D11" i="135"/>
  <c r="I11" i="135" s="1"/>
  <c r="D10" i="135"/>
  <c r="I10" i="135" s="1"/>
  <c r="D9" i="135"/>
  <c r="I9" i="135" s="1"/>
  <c r="J9" i="135" s="1"/>
  <c r="D8" i="135"/>
  <c r="I8" i="135" s="1"/>
  <c r="J8" i="135" s="1"/>
  <c r="D7" i="135"/>
  <c r="I7" i="135" s="1"/>
  <c r="J7" i="135" s="1"/>
  <c r="D6" i="135"/>
  <c r="I6" i="135" s="1"/>
  <c r="J6" i="135" s="1"/>
  <c r="D5" i="135"/>
  <c r="F5" i="135" s="1"/>
  <c r="I5" i="135"/>
  <c r="F102" i="135"/>
  <c r="F101" i="135"/>
  <c r="F100" i="135"/>
  <c r="F99" i="135"/>
  <c r="F98" i="135"/>
  <c r="F97" i="135"/>
  <c r="F94" i="135"/>
  <c r="F93" i="135"/>
  <c r="F92" i="135"/>
  <c r="F91" i="135"/>
  <c r="F90" i="135"/>
  <c r="F89" i="135"/>
  <c r="F86" i="135"/>
  <c r="F85" i="135"/>
  <c r="F84" i="135"/>
  <c r="F83" i="135"/>
  <c r="F82" i="135"/>
  <c r="F81" i="135"/>
  <c r="F78" i="135"/>
  <c r="F77" i="135"/>
  <c r="F76" i="135"/>
  <c r="F75" i="135"/>
  <c r="F74" i="135"/>
  <c r="F73" i="135"/>
  <c r="F72" i="135"/>
  <c r="F71" i="135"/>
  <c r="F70" i="135"/>
  <c r="F69" i="135"/>
  <c r="F68" i="135"/>
  <c r="F67" i="135"/>
  <c r="F66" i="135"/>
  <c r="F65" i="135"/>
  <c r="F64" i="135"/>
  <c r="F61" i="135"/>
  <c r="F60" i="135"/>
  <c r="F59" i="135"/>
  <c r="F58" i="135"/>
  <c r="F57" i="135"/>
  <c r="F56" i="135"/>
  <c r="F55" i="135"/>
  <c r="F53" i="135"/>
  <c r="F52" i="135"/>
  <c r="F51" i="135"/>
  <c r="F50" i="135"/>
  <c r="F49" i="135"/>
  <c r="F48" i="135"/>
  <c r="F45" i="135"/>
  <c r="F44" i="135"/>
  <c r="F43" i="135"/>
  <c r="F42" i="135"/>
  <c r="F41" i="135"/>
  <c r="F40" i="135"/>
  <c r="F37" i="135"/>
  <c r="F36" i="135"/>
  <c r="F35" i="135"/>
  <c r="F34" i="135"/>
  <c r="F33" i="135"/>
  <c r="F32" i="135"/>
  <c r="F27" i="135"/>
  <c r="F26" i="135"/>
  <c r="F25" i="135"/>
  <c r="F24" i="135"/>
  <c r="F23" i="135"/>
  <c r="F22" i="135"/>
  <c r="F19" i="135"/>
  <c r="F18" i="135"/>
  <c r="F17" i="135"/>
  <c r="F16" i="135"/>
  <c r="F15" i="135"/>
  <c r="F14" i="135"/>
  <c r="F11" i="135"/>
  <c r="F10" i="135"/>
  <c r="F9" i="135"/>
  <c r="F8" i="135"/>
  <c r="F7" i="135"/>
  <c r="F6" i="135"/>
  <c r="F106" i="135"/>
  <c r="F105" i="135"/>
  <c r="F104" i="135"/>
  <c r="H116" i="135"/>
  <c r="H117" i="135"/>
  <c r="H118" i="135"/>
  <c r="H119" i="135"/>
  <c r="H72" i="135"/>
  <c r="H73" i="135"/>
  <c r="H74" i="135"/>
  <c r="H75" i="135"/>
  <c r="H76" i="135"/>
  <c r="H77" i="135"/>
  <c r="H78" i="135"/>
  <c r="H79" i="135"/>
  <c r="J79" i="135"/>
  <c r="H80" i="135"/>
  <c r="H81" i="135"/>
  <c r="J81" i="135"/>
  <c r="H82" i="135"/>
  <c r="J82" i="135" s="1"/>
  <c r="H83" i="135"/>
  <c r="H84" i="135"/>
  <c r="H85" i="135"/>
  <c r="H86" i="135"/>
  <c r="H87" i="135"/>
  <c r="H88" i="135"/>
  <c r="H89" i="135"/>
  <c r="H90" i="135"/>
  <c r="J90" i="135"/>
  <c r="H91" i="135"/>
  <c r="H92" i="135"/>
  <c r="H93" i="135"/>
  <c r="H94" i="135"/>
  <c r="H95" i="135"/>
  <c r="H96" i="135"/>
  <c r="H97" i="135"/>
  <c r="J97" i="135"/>
  <c r="H98" i="135"/>
  <c r="J98" i="135" s="1"/>
  <c r="H99" i="135"/>
  <c r="H100" i="135"/>
  <c r="H101" i="135"/>
  <c r="J101" i="135" s="1"/>
  <c r="H102" i="135"/>
  <c r="J102" i="135" s="1"/>
  <c r="H103" i="135"/>
  <c r="H104" i="135"/>
  <c r="H105" i="135"/>
  <c r="J105" i="135" s="1"/>
  <c r="H106" i="135"/>
  <c r="J106" i="135" s="1"/>
  <c r="H107" i="135"/>
  <c r="H108" i="135"/>
  <c r="H109" i="135"/>
  <c r="H110" i="135"/>
  <c r="H111" i="135"/>
  <c r="H112" i="135"/>
  <c r="H113" i="135"/>
  <c r="H114" i="135"/>
  <c r="H115" i="135"/>
  <c r="H71" i="135"/>
  <c r="H70" i="135"/>
  <c r="H6" i="135"/>
  <c r="H7" i="135"/>
  <c r="H8" i="135"/>
  <c r="H9" i="135"/>
  <c r="H10" i="135"/>
  <c r="J10" i="135" s="1"/>
  <c r="H11" i="135"/>
  <c r="J11" i="135" s="1"/>
  <c r="H12" i="135"/>
  <c r="H13" i="135"/>
  <c r="H14" i="135"/>
  <c r="H15" i="135"/>
  <c r="H16" i="135"/>
  <c r="J16" i="135"/>
  <c r="H17" i="135"/>
  <c r="J17" i="135"/>
  <c r="H18" i="135"/>
  <c r="J18" i="135"/>
  <c r="H19" i="135"/>
  <c r="J19" i="135" s="1"/>
  <c r="H20" i="135"/>
  <c r="H21" i="135"/>
  <c r="H22" i="135"/>
  <c r="H23" i="135"/>
  <c r="H24" i="135"/>
  <c r="J24" i="135"/>
  <c r="H25" i="135"/>
  <c r="J25" i="135" s="1"/>
  <c r="H26" i="135"/>
  <c r="J26" i="135" s="1"/>
  <c r="H27" i="135"/>
  <c r="J27" i="135"/>
  <c r="H28" i="135"/>
  <c r="H29" i="135"/>
  <c r="H30" i="135"/>
  <c r="H31" i="135"/>
  <c r="H32" i="135"/>
  <c r="J32" i="135"/>
  <c r="H33" i="135"/>
  <c r="J33" i="135" s="1"/>
  <c r="H34" i="135"/>
  <c r="H35" i="135"/>
  <c r="J35" i="135" s="1"/>
  <c r="H36" i="135"/>
  <c r="H37" i="135"/>
  <c r="J37" i="135"/>
  <c r="H38" i="135"/>
  <c r="H39" i="135"/>
  <c r="H40" i="135"/>
  <c r="J40" i="135"/>
  <c r="H41" i="135"/>
  <c r="J41" i="135"/>
  <c r="H42" i="135"/>
  <c r="J42" i="135"/>
  <c r="H43" i="135"/>
  <c r="J43" i="135" s="1"/>
  <c r="H44" i="135"/>
  <c r="H45" i="135"/>
  <c r="H46" i="135"/>
  <c r="H47" i="135"/>
  <c r="H48" i="135"/>
  <c r="H49" i="135"/>
  <c r="H50" i="135"/>
  <c r="J50" i="135"/>
  <c r="H51" i="135"/>
  <c r="J51" i="135"/>
  <c r="H52" i="135"/>
  <c r="H53" i="135"/>
  <c r="H54" i="135"/>
  <c r="H55" i="135"/>
  <c r="H56" i="135"/>
  <c r="J56" i="135"/>
  <c r="H57" i="135"/>
  <c r="J57" i="135"/>
  <c r="H58" i="135"/>
  <c r="J58" i="135" s="1"/>
  <c r="H59" i="135"/>
  <c r="J59" i="135" s="1"/>
  <c r="H60" i="135"/>
  <c r="H61" i="135"/>
  <c r="H62" i="135"/>
  <c r="H63" i="135"/>
  <c r="H64" i="135"/>
  <c r="J64" i="135"/>
  <c r="H65" i="135"/>
  <c r="J65" i="135" s="1"/>
  <c r="H66" i="135"/>
  <c r="J66" i="135"/>
  <c r="H67" i="135"/>
  <c r="J67" i="135"/>
  <c r="H68" i="135"/>
  <c r="H69" i="135"/>
  <c r="H5" i="135"/>
  <c r="D70" i="160"/>
  <c r="F70" i="160" s="1"/>
  <c r="I70" i="160"/>
  <c r="J70" i="160" s="1"/>
  <c r="D71" i="160"/>
  <c r="I71" i="160" s="1"/>
  <c r="D72" i="160"/>
  <c r="I72" i="160"/>
  <c r="D73" i="160"/>
  <c r="I73" i="160"/>
  <c r="D74" i="160"/>
  <c r="I74" i="160"/>
  <c r="D75" i="160"/>
  <c r="F75" i="160" s="1"/>
  <c r="D76" i="160"/>
  <c r="I76" i="160" s="1"/>
  <c r="J76" i="160" s="1"/>
  <c r="D77" i="160"/>
  <c r="I77" i="160"/>
  <c r="D78" i="160"/>
  <c r="D79" i="160"/>
  <c r="I79" i="160" s="1"/>
  <c r="J79" i="160" s="1"/>
  <c r="D80" i="160"/>
  <c r="I80" i="160"/>
  <c r="D81" i="160"/>
  <c r="I81" i="160"/>
  <c r="D82" i="160"/>
  <c r="I82" i="160"/>
  <c r="D83" i="160"/>
  <c r="I83" i="160"/>
  <c r="D84" i="160"/>
  <c r="I84" i="160"/>
  <c r="D85" i="160"/>
  <c r="I85" i="160" s="1"/>
  <c r="J85" i="160" s="1"/>
  <c r="D86" i="160"/>
  <c r="I86" i="160"/>
  <c r="J86" i="160" s="1"/>
  <c r="D87" i="160"/>
  <c r="I87" i="160" s="1"/>
  <c r="J87" i="160" s="1"/>
  <c r="D88" i="160"/>
  <c r="I88" i="160"/>
  <c r="D89" i="160"/>
  <c r="I89" i="160"/>
  <c r="D90" i="160"/>
  <c r="I90" i="160"/>
  <c r="D91" i="160"/>
  <c r="F91" i="160" s="1"/>
  <c r="D92" i="160"/>
  <c r="I92" i="160" s="1"/>
  <c r="J92" i="160" s="1"/>
  <c r="D93" i="160"/>
  <c r="I93" i="160" s="1"/>
  <c r="D94" i="160"/>
  <c r="I94" i="160"/>
  <c r="D95" i="160"/>
  <c r="I95" i="160"/>
  <c r="J95" i="160" s="1"/>
  <c r="D96" i="160"/>
  <c r="D97" i="160"/>
  <c r="I97" i="160"/>
  <c r="D98" i="160"/>
  <c r="I98" i="160"/>
  <c r="D99" i="160"/>
  <c r="I99" i="160" s="1"/>
  <c r="D100" i="160"/>
  <c r="I100" i="160" s="1"/>
  <c r="J100" i="160" s="1"/>
  <c r="D101" i="160"/>
  <c r="I101" i="160" s="1"/>
  <c r="J101" i="160" s="1"/>
  <c r="D102" i="160"/>
  <c r="I102" i="160"/>
  <c r="D103" i="160"/>
  <c r="D104" i="160"/>
  <c r="D105" i="160"/>
  <c r="I105" i="160"/>
  <c r="D106" i="160"/>
  <c r="I106" i="160"/>
  <c r="D30" i="160"/>
  <c r="I30" i="160"/>
  <c r="D31" i="160"/>
  <c r="D32" i="160"/>
  <c r="D33" i="160"/>
  <c r="I33" i="160"/>
  <c r="D34" i="160"/>
  <c r="I34" i="160"/>
  <c r="D35" i="160"/>
  <c r="I35" i="160" s="1"/>
  <c r="D36" i="160"/>
  <c r="I36" i="160" s="1"/>
  <c r="J36" i="160" s="1"/>
  <c r="D37" i="160"/>
  <c r="I37" i="160" s="1"/>
  <c r="J37" i="160" s="1"/>
  <c r="D38" i="160"/>
  <c r="I38" i="160"/>
  <c r="D39" i="160"/>
  <c r="D40" i="160"/>
  <c r="D41" i="160"/>
  <c r="I41" i="160"/>
  <c r="D42" i="160"/>
  <c r="I42" i="160"/>
  <c r="D43" i="160"/>
  <c r="F43" i="160" s="1"/>
  <c r="D44" i="160"/>
  <c r="I44" i="160" s="1"/>
  <c r="J44" i="160" s="1"/>
  <c r="D45" i="160"/>
  <c r="I45" i="160" s="1"/>
  <c r="D46" i="160"/>
  <c r="I46" i="160"/>
  <c r="D47" i="160"/>
  <c r="D48" i="160"/>
  <c r="D49" i="160"/>
  <c r="I49" i="160"/>
  <c r="D50" i="160"/>
  <c r="I50" i="160"/>
  <c r="D51" i="160"/>
  <c r="I51" i="160" s="1"/>
  <c r="J51" i="160" s="1"/>
  <c r="D52" i="160"/>
  <c r="I52" i="160" s="1"/>
  <c r="J52" i="160" s="1"/>
  <c r="D53" i="160"/>
  <c r="I53" i="160" s="1"/>
  <c r="J53" i="160" s="1"/>
  <c r="D54" i="160"/>
  <c r="I54" i="160"/>
  <c r="D55" i="160"/>
  <c r="D56" i="160"/>
  <c r="D57" i="160"/>
  <c r="I57" i="160"/>
  <c r="D58" i="160"/>
  <c r="I58" i="160"/>
  <c r="D59" i="160"/>
  <c r="F59" i="160" s="1"/>
  <c r="D60" i="160"/>
  <c r="I60" i="160" s="1"/>
  <c r="J60" i="160" s="1"/>
  <c r="D61" i="160"/>
  <c r="I61" i="160" s="1"/>
  <c r="D62" i="160"/>
  <c r="I62" i="160"/>
  <c r="D63" i="160"/>
  <c r="D64" i="160"/>
  <c r="D65" i="160"/>
  <c r="I65" i="160"/>
  <c r="D66" i="160"/>
  <c r="F66" i="160" s="1"/>
  <c r="I66" i="160"/>
  <c r="D67" i="160"/>
  <c r="I67" i="160" s="1"/>
  <c r="D68" i="160"/>
  <c r="I68" i="160" s="1"/>
  <c r="J68" i="160" s="1"/>
  <c r="D69" i="160"/>
  <c r="I69" i="160" s="1"/>
  <c r="J69" i="160" s="1"/>
  <c r="H117" i="160"/>
  <c r="H118" i="160"/>
  <c r="H119" i="160"/>
  <c r="H116" i="160"/>
  <c r="F106" i="160"/>
  <c r="F105" i="160"/>
  <c r="F102" i="160"/>
  <c r="F101" i="160"/>
  <c r="F98" i="160"/>
  <c r="F97" i="160"/>
  <c r="F95" i="160"/>
  <c r="F94" i="160"/>
  <c r="F93" i="160"/>
  <c r="F90" i="160"/>
  <c r="F89" i="160"/>
  <c r="F88" i="160"/>
  <c r="F87" i="160"/>
  <c r="F86" i="160"/>
  <c r="F85" i="160"/>
  <c r="F84" i="160"/>
  <c r="F83" i="160"/>
  <c r="F82" i="160"/>
  <c r="F81" i="160"/>
  <c r="F80" i="160"/>
  <c r="F79" i="160"/>
  <c r="F77" i="160"/>
  <c r="F76" i="160"/>
  <c r="F74" i="160"/>
  <c r="F73" i="160"/>
  <c r="F72" i="160"/>
  <c r="F71" i="160"/>
  <c r="F69" i="160"/>
  <c r="F65" i="160"/>
  <c r="F62" i="160"/>
  <c r="F61" i="160"/>
  <c r="F58" i="160"/>
  <c r="F57" i="160"/>
  <c r="F54" i="160"/>
  <c r="F53" i="160"/>
  <c r="F50" i="160"/>
  <c r="F49" i="160"/>
  <c r="F46" i="160"/>
  <c r="F45" i="160"/>
  <c r="F42" i="160"/>
  <c r="F41" i="160"/>
  <c r="F38" i="160"/>
  <c r="F37" i="160"/>
  <c r="F34" i="160"/>
  <c r="F33" i="160"/>
  <c r="F31" i="160"/>
  <c r="F30" i="160"/>
  <c r="D29" i="160"/>
  <c r="D28" i="160"/>
  <c r="I28" i="160"/>
  <c r="F28" i="160"/>
  <c r="D27" i="160"/>
  <c r="I27" i="160" s="1"/>
  <c r="J27" i="160" s="1"/>
  <c r="F27" i="160"/>
  <c r="D26" i="160"/>
  <c r="F26" i="160" s="1"/>
  <c r="I26" i="160"/>
  <c r="D25" i="160"/>
  <c r="I25" i="160"/>
  <c r="F25" i="160"/>
  <c r="D24" i="160"/>
  <c r="I24" i="160"/>
  <c r="D23" i="160"/>
  <c r="I23" i="160"/>
  <c r="F23" i="160"/>
  <c r="D22" i="160"/>
  <c r="F22" i="160" s="1"/>
  <c r="I22" i="160"/>
  <c r="D21" i="160"/>
  <c r="I21" i="160" s="1"/>
  <c r="J21" i="160" s="1"/>
  <c r="D20" i="160"/>
  <c r="I20" i="160" s="1"/>
  <c r="J20" i="160" s="1"/>
  <c r="F20" i="160"/>
  <c r="D19" i="160"/>
  <c r="F19" i="160" s="1"/>
  <c r="D18" i="160"/>
  <c r="I18" i="160" s="1"/>
  <c r="D17" i="160"/>
  <c r="I17" i="160"/>
  <c r="F17" i="160"/>
  <c r="D16" i="160"/>
  <c r="F16" i="160" s="1"/>
  <c r="I16" i="160"/>
  <c r="D15" i="160"/>
  <c r="I15" i="160" s="1"/>
  <c r="J15" i="160" s="1"/>
  <c r="D14" i="160"/>
  <c r="I14" i="160"/>
  <c r="J14" i="160" s="1"/>
  <c r="F14" i="160"/>
  <c r="D13" i="160"/>
  <c r="D12" i="160"/>
  <c r="I12" i="160"/>
  <c r="F12" i="160"/>
  <c r="D11" i="160"/>
  <c r="I11" i="160" s="1"/>
  <c r="J11" i="160" s="1"/>
  <c r="F11" i="160"/>
  <c r="D10" i="160"/>
  <c r="F10" i="160" s="1"/>
  <c r="I10" i="160"/>
  <c r="D9" i="160"/>
  <c r="I9" i="160"/>
  <c r="F9" i="160"/>
  <c r="D8" i="160"/>
  <c r="I8" i="160"/>
  <c r="J8" i="160" s="1"/>
  <c r="D7" i="160"/>
  <c r="I7" i="160"/>
  <c r="F7" i="160"/>
  <c r="D6" i="160"/>
  <c r="F6" i="160" s="1"/>
  <c r="I6" i="160"/>
  <c r="D5" i="160"/>
  <c r="I5" i="160" s="1"/>
  <c r="J5" i="160" s="1"/>
  <c r="H115" i="160"/>
  <c r="H114" i="160"/>
  <c r="H113" i="160"/>
  <c r="H112" i="160"/>
  <c r="H111" i="160"/>
  <c r="H110" i="160"/>
  <c r="H109" i="160"/>
  <c r="H108" i="160"/>
  <c r="H107" i="160"/>
  <c r="H106" i="160"/>
  <c r="J106" i="160" s="1"/>
  <c r="H105" i="160"/>
  <c r="J105" i="160" s="1"/>
  <c r="H104" i="160"/>
  <c r="H103" i="160"/>
  <c r="H102" i="160"/>
  <c r="J102" i="160"/>
  <c r="H101" i="160"/>
  <c r="H100" i="160"/>
  <c r="H99" i="160"/>
  <c r="J99" i="160"/>
  <c r="H98" i="160"/>
  <c r="J98" i="160" s="1"/>
  <c r="H97" i="160"/>
  <c r="J97" i="160" s="1"/>
  <c r="H96" i="160"/>
  <c r="H95" i="160"/>
  <c r="H94" i="160"/>
  <c r="J94" i="160"/>
  <c r="H93" i="160"/>
  <c r="J93" i="160" s="1"/>
  <c r="H92" i="160"/>
  <c r="H91" i="160"/>
  <c r="H90" i="160"/>
  <c r="J90" i="160" s="1"/>
  <c r="H89" i="160"/>
  <c r="J89" i="160" s="1"/>
  <c r="H88" i="160"/>
  <c r="J88" i="160" s="1"/>
  <c r="H87" i="160"/>
  <c r="H86" i="160"/>
  <c r="H85" i="160"/>
  <c r="H84" i="160"/>
  <c r="J84" i="160"/>
  <c r="H83" i="160"/>
  <c r="J83" i="160"/>
  <c r="H82" i="160"/>
  <c r="J82" i="160" s="1"/>
  <c r="H81" i="160"/>
  <c r="J81" i="160" s="1"/>
  <c r="H80" i="160"/>
  <c r="J80" i="160" s="1"/>
  <c r="H79" i="160"/>
  <c r="H78" i="160"/>
  <c r="H77" i="160"/>
  <c r="J77" i="160"/>
  <c r="H76" i="160"/>
  <c r="H75" i="160"/>
  <c r="H74" i="160"/>
  <c r="J74" i="160" s="1"/>
  <c r="H73" i="160"/>
  <c r="J73" i="160" s="1"/>
  <c r="H72" i="160"/>
  <c r="J72" i="160" s="1"/>
  <c r="H71" i="160"/>
  <c r="J71" i="160" s="1"/>
  <c r="H70" i="160"/>
  <c r="H69" i="160"/>
  <c r="H68" i="160"/>
  <c r="H67" i="160"/>
  <c r="J67" i="160"/>
  <c r="H66" i="160"/>
  <c r="J66" i="160" s="1"/>
  <c r="H65" i="160"/>
  <c r="J65" i="160" s="1"/>
  <c r="H64" i="160"/>
  <c r="H63" i="160"/>
  <c r="H62" i="160"/>
  <c r="J62" i="160"/>
  <c r="H61" i="160"/>
  <c r="J61" i="160" s="1"/>
  <c r="H60" i="160"/>
  <c r="H59" i="160"/>
  <c r="H58" i="160"/>
  <c r="J58" i="160" s="1"/>
  <c r="H57" i="160"/>
  <c r="J57" i="160" s="1"/>
  <c r="H56" i="160"/>
  <c r="H55" i="160"/>
  <c r="H54" i="160"/>
  <c r="J54" i="160"/>
  <c r="H53" i="160"/>
  <c r="H52" i="160"/>
  <c r="H51" i="160"/>
  <c r="H50" i="160"/>
  <c r="J50" i="160" s="1"/>
  <c r="H49" i="160"/>
  <c r="J49" i="160" s="1"/>
  <c r="H48" i="160"/>
  <c r="H47" i="160"/>
  <c r="H46" i="160"/>
  <c r="J46" i="160"/>
  <c r="H45" i="160"/>
  <c r="J45" i="160" s="1"/>
  <c r="H44" i="160"/>
  <c r="H43" i="160"/>
  <c r="H42" i="160"/>
  <c r="J42" i="160" s="1"/>
  <c r="H41" i="160"/>
  <c r="J41" i="160" s="1"/>
  <c r="H40" i="160"/>
  <c r="H39" i="160"/>
  <c r="H38" i="160"/>
  <c r="J38" i="160"/>
  <c r="H37" i="160"/>
  <c r="H36" i="160"/>
  <c r="H35" i="160"/>
  <c r="J35" i="160"/>
  <c r="H34" i="160"/>
  <c r="J34" i="160" s="1"/>
  <c r="H33" i="160"/>
  <c r="J33" i="160" s="1"/>
  <c r="H32" i="160"/>
  <c r="H31" i="160"/>
  <c r="H30" i="160"/>
  <c r="J30" i="160"/>
  <c r="H29" i="160"/>
  <c r="H28" i="160"/>
  <c r="J28" i="160"/>
  <c r="H27" i="160"/>
  <c r="H26" i="160"/>
  <c r="J26" i="160" s="1"/>
  <c r="H25" i="160"/>
  <c r="J25" i="160" s="1"/>
  <c r="H24" i="160"/>
  <c r="J24" i="160"/>
  <c r="H23" i="160"/>
  <c r="J23" i="160" s="1"/>
  <c r="H22" i="160"/>
  <c r="J22" i="160"/>
  <c r="H21" i="160"/>
  <c r="H20" i="160"/>
  <c r="H19" i="160"/>
  <c r="H18" i="160"/>
  <c r="H17" i="160"/>
  <c r="J17" i="160" s="1"/>
  <c r="H16" i="160"/>
  <c r="J16" i="160" s="1"/>
  <c r="H15" i="160"/>
  <c r="H14" i="160"/>
  <c r="H13" i="160"/>
  <c r="H12" i="160"/>
  <c r="J12" i="160"/>
  <c r="H11" i="160"/>
  <c r="H10" i="160"/>
  <c r="J10" i="160" s="1"/>
  <c r="H9" i="160"/>
  <c r="J9" i="160" s="1"/>
  <c r="H8" i="160"/>
  <c r="H7" i="160"/>
  <c r="J7" i="160" s="1"/>
  <c r="H6" i="160"/>
  <c r="J6" i="160"/>
  <c r="H5" i="160"/>
  <c r="D70" i="161"/>
  <c r="D71" i="161"/>
  <c r="I71" i="161"/>
  <c r="D72" i="161"/>
  <c r="I72" i="161"/>
  <c r="D73" i="161"/>
  <c r="I73" i="161" s="1"/>
  <c r="D74" i="161"/>
  <c r="I74" i="161" s="1"/>
  <c r="D75" i="161"/>
  <c r="I75" i="161"/>
  <c r="D76" i="161"/>
  <c r="I76" i="161"/>
  <c r="D77" i="161"/>
  <c r="I77" i="161"/>
  <c r="J77" i="161" s="1"/>
  <c r="D78" i="161"/>
  <c r="D79" i="161"/>
  <c r="I79" i="161"/>
  <c r="D80" i="161"/>
  <c r="I80" i="161"/>
  <c r="D81" i="161"/>
  <c r="I81" i="161" s="1"/>
  <c r="J81" i="161" s="1"/>
  <c r="D82" i="161"/>
  <c r="I82" i="161" s="1"/>
  <c r="J82" i="161" s="1"/>
  <c r="D83" i="161"/>
  <c r="I83" i="161"/>
  <c r="D84" i="161"/>
  <c r="I84" i="161"/>
  <c r="D85" i="161"/>
  <c r="I85" i="161" s="1"/>
  <c r="D86" i="161"/>
  <c r="D87" i="161"/>
  <c r="I87" i="161"/>
  <c r="D88" i="161"/>
  <c r="I88" i="161"/>
  <c r="D89" i="161"/>
  <c r="F89" i="161" s="1"/>
  <c r="D90" i="161"/>
  <c r="I90" i="161" s="1"/>
  <c r="J90" i="161" s="1"/>
  <c r="D91" i="161"/>
  <c r="I91" i="161"/>
  <c r="D92" i="161"/>
  <c r="I92" i="161"/>
  <c r="D93" i="161"/>
  <c r="I93" i="161"/>
  <c r="J93" i="161" s="1"/>
  <c r="D94" i="161"/>
  <c r="D95" i="161"/>
  <c r="I95" i="161"/>
  <c r="D96" i="161"/>
  <c r="I96" i="161"/>
  <c r="D97" i="161"/>
  <c r="I97" i="161" s="1"/>
  <c r="D98" i="161"/>
  <c r="I98" i="161" s="1"/>
  <c r="J98" i="161" s="1"/>
  <c r="D99" i="161"/>
  <c r="I99" i="161"/>
  <c r="D100" i="161"/>
  <c r="F100" i="161" s="1"/>
  <c r="I100" i="161"/>
  <c r="D101" i="161"/>
  <c r="D102" i="161"/>
  <c r="D103" i="161"/>
  <c r="I103" i="161"/>
  <c r="D104" i="161"/>
  <c r="I104" i="161"/>
  <c r="D105" i="161"/>
  <c r="F105" i="161" s="1"/>
  <c r="D30" i="161"/>
  <c r="I30" i="161"/>
  <c r="D31" i="161"/>
  <c r="I31" i="161"/>
  <c r="D32" i="161"/>
  <c r="I32" i="161" s="1"/>
  <c r="D33" i="161"/>
  <c r="I33" i="161" s="1"/>
  <c r="D34" i="161"/>
  <c r="I34" i="161"/>
  <c r="D35" i="161"/>
  <c r="I35" i="161"/>
  <c r="D36" i="161"/>
  <c r="I36" i="161"/>
  <c r="D37" i="161"/>
  <c r="D38" i="161"/>
  <c r="I38" i="161"/>
  <c r="D39" i="161"/>
  <c r="I39" i="161"/>
  <c r="D40" i="161"/>
  <c r="F40" i="161" s="1"/>
  <c r="D41" i="161"/>
  <c r="F41" i="161" s="1"/>
  <c r="D42" i="161"/>
  <c r="I42" i="161"/>
  <c r="D43" i="161"/>
  <c r="I43" i="161"/>
  <c r="D44" i="161"/>
  <c r="I44" i="161" s="1"/>
  <c r="J44" i="161" s="1"/>
  <c r="D45" i="161"/>
  <c r="D46" i="161"/>
  <c r="I46" i="161"/>
  <c r="D47" i="161"/>
  <c r="I47" i="161"/>
  <c r="D48" i="161"/>
  <c r="I48" i="161" s="1"/>
  <c r="D49" i="161"/>
  <c r="I49" i="161" s="1"/>
  <c r="D50" i="161"/>
  <c r="D51" i="161"/>
  <c r="I51" i="161"/>
  <c r="D52" i="161"/>
  <c r="D53" i="161"/>
  <c r="D54" i="161"/>
  <c r="I54" i="161" s="1"/>
  <c r="D55" i="161"/>
  <c r="I55" i="161"/>
  <c r="D56" i="161"/>
  <c r="F56" i="161" s="1"/>
  <c r="D57" i="161"/>
  <c r="F57" i="161" s="1"/>
  <c r="D58" i="161"/>
  <c r="D59" i="161"/>
  <c r="I59" i="161"/>
  <c r="D60" i="161"/>
  <c r="I60" i="161"/>
  <c r="D61" i="161"/>
  <c r="D62" i="161"/>
  <c r="I62" i="161" s="1"/>
  <c r="J62" i="161" s="1"/>
  <c r="D63" i="161"/>
  <c r="I63" i="161"/>
  <c r="D64" i="161"/>
  <c r="I64" i="161" s="1"/>
  <c r="D65" i="161"/>
  <c r="I65" i="161" s="1"/>
  <c r="D66" i="161"/>
  <c r="D67" i="161"/>
  <c r="I67" i="161"/>
  <c r="D68" i="161"/>
  <c r="I68" i="161"/>
  <c r="D69" i="161"/>
  <c r="F104" i="161"/>
  <c r="F103" i="161"/>
  <c r="F99" i="161"/>
  <c r="F97" i="161"/>
  <c r="F96" i="161"/>
  <c r="F95" i="161"/>
  <c r="F93" i="161"/>
  <c r="F92" i="161"/>
  <c r="F91" i="161"/>
  <c r="F90" i="161"/>
  <c r="F88" i="161"/>
  <c r="F87" i="161"/>
  <c r="F84" i="161"/>
  <c r="F83" i="161"/>
  <c r="F81" i="161"/>
  <c r="F80" i="161"/>
  <c r="F79" i="161"/>
  <c r="F77" i="161"/>
  <c r="F76" i="161"/>
  <c r="F75" i="161"/>
  <c r="F74" i="161"/>
  <c r="F73" i="161"/>
  <c r="F72" i="161"/>
  <c r="F71" i="161"/>
  <c r="F67" i="161"/>
  <c r="F65" i="161"/>
  <c r="F63" i="161"/>
  <c r="F62" i="161"/>
  <c r="F59" i="161"/>
  <c r="F55" i="161"/>
  <c r="F54" i="161"/>
  <c r="F51" i="161"/>
  <c r="F49" i="161"/>
  <c r="F48" i="161"/>
  <c r="F47" i="161"/>
  <c r="F46" i="161"/>
  <c r="F44" i="161"/>
  <c r="F43" i="161"/>
  <c r="F42" i="161"/>
  <c r="F39" i="161"/>
  <c r="F38" i="161"/>
  <c r="F35" i="161"/>
  <c r="F34" i="161"/>
  <c r="F33" i="161"/>
  <c r="F32" i="161"/>
  <c r="F31" i="161"/>
  <c r="F30" i="161"/>
  <c r="D29" i="161"/>
  <c r="D28" i="161"/>
  <c r="I28" i="161" s="1"/>
  <c r="D27" i="161"/>
  <c r="I27" i="161"/>
  <c r="F27" i="161"/>
  <c r="D26" i="161"/>
  <c r="I26" i="161"/>
  <c r="F26" i="161"/>
  <c r="D25" i="161"/>
  <c r="D24" i="161"/>
  <c r="I24" i="161"/>
  <c r="J24" i="161" s="1"/>
  <c r="F24" i="161"/>
  <c r="D23" i="161"/>
  <c r="D22" i="161"/>
  <c r="I22" i="161" s="1"/>
  <c r="F22" i="161"/>
  <c r="D21" i="161"/>
  <c r="I21" i="161" s="1"/>
  <c r="F21" i="161"/>
  <c r="D20" i="161"/>
  <c r="I20" i="161"/>
  <c r="F20" i="161"/>
  <c r="D19" i="161"/>
  <c r="I19" i="161"/>
  <c r="F19" i="161"/>
  <c r="D18" i="161"/>
  <c r="I18" i="161"/>
  <c r="J18" i="161" s="1"/>
  <c r="D17" i="161"/>
  <c r="I17" i="161" s="1"/>
  <c r="D16" i="161"/>
  <c r="F16" i="161" s="1"/>
  <c r="I16" i="161"/>
  <c r="D15" i="161"/>
  <c r="I15" i="161" s="1"/>
  <c r="J15" i="161" s="1"/>
  <c r="F15" i="161"/>
  <c r="D14" i="161"/>
  <c r="I14" i="161" s="1"/>
  <c r="F14" i="161"/>
  <c r="D13" i="161"/>
  <c r="I13" i="161"/>
  <c r="J13" i="161" s="1"/>
  <c r="F13" i="161"/>
  <c r="D12" i="161"/>
  <c r="I12" i="161" s="1"/>
  <c r="D11" i="161"/>
  <c r="I11" i="161"/>
  <c r="F11" i="161"/>
  <c r="D10" i="161"/>
  <c r="I10" i="161"/>
  <c r="F10" i="161"/>
  <c r="D9" i="161"/>
  <c r="D8" i="161"/>
  <c r="I8" i="161"/>
  <c r="J8" i="161" s="1"/>
  <c r="F8" i="161"/>
  <c r="D7" i="161"/>
  <c r="D6" i="161"/>
  <c r="I6" i="161" s="1"/>
  <c r="F6" i="161"/>
  <c r="D5" i="161"/>
  <c r="I5" i="161" s="1"/>
  <c r="F5" i="161"/>
  <c r="H116" i="161"/>
  <c r="H117" i="161"/>
  <c r="H118" i="161"/>
  <c r="H119" i="161"/>
  <c r="H115" i="161"/>
  <c r="H114" i="161"/>
  <c r="H113" i="161"/>
  <c r="H112" i="161"/>
  <c r="H111" i="161"/>
  <c r="H110" i="161"/>
  <c r="H109" i="161"/>
  <c r="H108" i="161"/>
  <c r="H107" i="161"/>
  <c r="H106" i="161"/>
  <c r="H105" i="161"/>
  <c r="H104" i="161"/>
  <c r="J104" i="161"/>
  <c r="H103" i="161"/>
  <c r="J103" i="161"/>
  <c r="H102" i="161"/>
  <c r="H101" i="161"/>
  <c r="H100" i="161"/>
  <c r="J100" i="161" s="1"/>
  <c r="H99" i="161"/>
  <c r="J99" i="161" s="1"/>
  <c r="H98" i="161"/>
  <c r="H97" i="161"/>
  <c r="J97" i="161"/>
  <c r="H96" i="161"/>
  <c r="J96" i="161"/>
  <c r="H95" i="161"/>
  <c r="J95" i="161"/>
  <c r="H94" i="161"/>
  <c r="H93" i="161"/>
  <c r="H92" i="161"/>
  <c r="J92" i="161"/>
  <c r="H91" i="161"/>
  <c r="J91" i="161" s="1"/>
  <c r="H90" i="161"/>
  <c r="H89" i="161"/>
  <c r="H88" i="161"/>
  <c r="J88" i="161"/>
  <c r="H87" i="161"/>
  <c r="J87" i="161"/>
  <c r="H86" i="161"/>
  <c r="H85" i="161"/>
  <c r="J85" i="161"/>
  <c r="H84" i="161"/>
  <c r="J84" i="161" s="1"/>
  <c r="H83" i="161"/>
  <c r="J83" i="161" s="1"/>
  <c r="H82" i="161"/>
  <c r="H81" i="161"/>
  <c r="H80" i="161"/>
  <c r="J80" i="161" s="1"/>
  <c r="H79" i="161"/>
  <c r="J79" i="161"/>
  <c r="H78" i="161"/>
  <c r="H77" i="161"/>
  <c r="H76" i="161"/>
  <c r="J76" i="161"/>
  <c r="H75" i="161"/>
  <c r="J75" i="161" s="1"/>
  <c r="H74" i="161"/>
  <c r="J74" i="161"/>
  <c r="H73" i="161"/>
  <c r="H72" i="161"/>
  <c r="J72" i="161"/>
  <c r="H71" i="161"/>
  <c r="J71" i="161"/>
  <c r="H70" i="161"/>
  <c r="H69" i="161"/>
  <c r="H68" i="161"/>
  <c r="J68" i="161"/>
  <c r="H67" i="161"/>
  <c r="J67" i="161" s="1"/>
  <c r="H66" i="161"/>
  <c r="H65" i="161"/>
  <c r="J65" i="161"/>
  <c r="H64" i="161"/>
  <c r="J64" i="161"/>
  <c r="H63" i="161"/>
  <c r="J63" i="161"/>
  <c r="H62" i="161"/>
  <c r="H61" i="161"/>
  <c r="H60" i="161"/>
  <c r="J60" i="161"/>
  <c r="H59" i="161"/>
  <c r="J59" i="161" s="1"/>
  <c r="H58" i="161"/>
  <c r="H57" i="161"/>
  <c r="H56" i="161"/>
  <c r="H55" i="161"/>
  <c r="J55" i="161"/>
  <c r="H54" i="161"/>
  <c r="J54" i="161" s="1"/>
  <c r="H53" i="161"/>
  <c r="H52" i="161"/>
  <c r="H51" i="161"/>
  <c r="J51" i="161" s="1"/>
  <c r="H50" i="161"/>
  <c r="H49" i="161"/>
  <c r="J49" i="161"/>
  <c r="H48" i="161"/>
  <c r="J48" i="161"/>
  <c r="H47" i="161"/>
  <c r="J47" i="161" s="1"/>
  <c r="H46" i="161"/>
  <c r="J46" i="161"/>
  <c r="H45" i="161"/>
  <c r="H44" i="161"/>
  <c r="H43" i="161"/>
  <c r="J43" i="161"/>
  <c r="H42" i="161"/>
  <c r="J42" i="161"/>
  <c r="H41" i="161"/>
  <c r="H40" i="161"/>
  <c r="H39" i="161"/>
  <c r="J39" i="161"/>
  <c r="H38" i="161"/>
  <c r="J38" i="161"/>
  <c r="H37" i="161"/>
  <c r="H36" i="161"/>
  <c r="J36" i="161"/>
  <c r="H35" i="161"/>
  <c r="J35" i="161" s="1"/>
  <c r="H34" i="161"/>
  <c r="J34" i="161" s="1"/>
  <c r="H33" i="161"/>
  <c r="J33" i="161" s="1"/>
  <c r="H32" i="161"/>
  <c r="J32" i="161" s="1"/>
  <c r="H31" i="161"/>
  <c r="J31" i="161"/>
  <c r="H30" i="161"/>
  <c r="J30" i="161"/>
  <c r="H29" i="161"/>
  <c r="H28" i="161"/>
  <c r="J28" i="161"/>
  <c r="H27" i="161"/>
  <c r="J27" i="161"/>
  <c r="H26" i="161"/>
  <c r="J26" i="161" s="1"/>
  <c r="H25" i="161"/>
  <c r="H24" i="161"/>
  <c r="H23" i="161"/>
  <c r="H22" i="161"/>
  <c r="J22" i="161"/>
  <c r="H21" i="161"/>
  <c r="J21" i="161"/>
  <c r="H20" i="161"/>
  <c r="J20" i="161"/>
  <c r="H19" i="161"/>
  <c r="J19" i="161" s="1"/>
  <c r="H18" i="161"/>
  <c r="H17" i="161"/>
  <c r="J17" i="161" s="1"/>
  <c r="H16" i="161"/>
  <c r="J16" i="161"/>
  <c r="H15" i="161"/>
  <c r="H14" i="161"/>
  <c r="J14" i="161"/>
  <c r="H13" i="161"/>
  <c r="H12" i="161"/>
  <c r="J12" i="161"/>
  <c r="H11" i="161"/>
  <c r="J11" i="161" s="1"/>
  <c r="H10" i="161"/>
  <c r="J10" i="161"/>
  <c r="H9" i="161"/>
  <c r="H8" i="161"/>
  <c r="H7" i="161"/>
  <c r="H6" i="161"/>
  <c r="J6" i="161" s="1"/>
  <c r="H5" i="161"/>
  <c r="J5" i="161" s="1"/>
  <c r="D70" i="162"/>
  <c r="I70" i="162" s="1"/>
  <c r="D71" i="162"/>
  <c r="I71" i="162"/>
  <c r="D72" i="162"/>
  <c r="I72" i="162"/>
  <c r="D73" i="162"/>
  <c r="I73" i="162"/>
  <c r="D74" i="162"/>
  <c r="D75" i="162"/>
  <c r="I75" i="162"/>
  <c r="D76" i="162"/>
  <c r="I76" i="162"/>
  <c r="J76" i="162" s="1"/>
  <c r="D77" i="162"/>
  <c r="I77" i="162"/>
  <c r="D78" i="162"/>
  <c r="I78" i="162" s="1"/>
  <c r="D79" i="162"/>
  <c r="I79" i="162"/>
  <c r="D80" i="162"/>
  <c r="I80" i="162" s="1"/>
  <c r="J80" i="162" s="1"/>
  <c r="D81" i="162"/>
  <c r="I81" i="162" s="1"/>
  <c r="D82" i="162"/>
  <c r="I82" i="162"/>
  <c r="D83" i="162"/>
  <c r="I83" i="162"/>
  <c r="D84" i="162"/>
  <c r="I84" i="162"/>
  <c r="D85" i="162"/>
  <c r="I85" i="162"/>
  <c r="D86" i="162"/>
  <c r="I86" i="162" s="1"/>
  <c r="D87" i="162"/>
  <c r="I87" i="162"/>
  <c r="D88" i="162"/>
  <c r="I88" i="162" s="1"/>
  <c r="J88" i="162" s="1"/>
  <c r="D89" i="162"/>
  <c r="I89" i="162"/>
  <c r="D90" i="162"/>
  <c r="I90" i="162"/>
  <c r="D91" i="162"/>
  <c r="D92" i="162"/>
  <c r="I92" i="162"/>
  <c r="D93" i="162"/>
  <c r="I93" i="162"/>
  <c r="D94" i="162"/>
  <c r="I94" i="162" s="1"/>
  <c r="D95" i="162"/>
  <c r="I95" i="162"/>
  <c r="D96" i="162"/>
  <c r="I96" i="162"/>
  <c r="D97" i="162"/>
  <c r="I97" i="162" s="1"/>
  <c r="D98" i="162"/>
  <c r="I98" i="162" s="1"/>
  <c r="D99" i="162"/>
  <c r="F99" i="162" s="1"/>
  <c r="I99" i="162"/>
  <c r="J99" i="162" s="1"/>
  <c r="D100" i="162"/>
  <c r="I100" i="162"/>
  <c r="D101" i="162"/>
  <c r="I101" i="162"/>
  <c r="D102" i="162"/>
  <c r="D103" i="162"/>
  <c r="I103" i="162" s="1"/>
  <c r="J103" i="162" s="1"/>
  <c r="D104" i="162"/>
  <c r="I104" i="162"/>
  <c r="D105" i="162"/>
  <c r="I105" i="162" s="1"/>
  <c r="J105" i="162" s="1"/>
  <c r="D106" i="162"/>
  <c r="I106" i="162"/>
  <c r="D107" i="162"/>
  <c r="I107" i="162"/>
  <c r="D30" i="162"/>
  <c r="F30" i="162" s="1"/>
  <c r="I30" i="162"/>
  <c r="D31" i="162"/>
  <c r="D32" i="162"/>
  <c r="I32" i="162"/>
  <c r="J32" i="162" s="1"/>
  <c r="D33" i="162"/>
  <c r="I33" i="162"/>
  <c r="D34" i="162"/>
  <c r="I34" i="162" s="1"/>
  <c r="D35" i="162"/>
  <c r="I35" i="162"/>
  <c r="D36" i="162"/>
  <c r="I36" i="162" s="1"/>
  <c r="D37" i="162"/>
  <c r="I37" i="162" s="1"/>
  <c r="D38" i="162"/>
  <c r="I38" i="162"/>
  <c r="D39" i="162"/>
  <c r="I39" i="162"/>
  <c r="D40" i="162"/>
  <c r="D41" i="162"/>
  <c r="F41" i="162" s="1"/>
  <c r="I41" i="162"/>
  <c r="J41" i="162" s="1"/>
  <c r="D42" i="162"/>
  <c r="I42" i="162"/>
  <c r="J42" i="162" s="1"/>
  <c r="D43" i="162"/>
  <c r="I43" i="162" s="1"/>
  <c r="D44" i="162"/>
  <c r="I44" i="162"/>
  <c r="D45" i="162"/>
  <c r="F45" i="162" s="1"/>
  <c r="D46" i="162"/>
  <c r="F46" i="162" s="1"/>
  <c r="I46" i="162"/>
  <c r="D47" i="162"/>
  <c r="I47" i="162"/>
  <c r="D48" i="162"/>
  <c r="D49" i="162"/>
  <c r="F49" i="162" s="1"/>
  <c r="I49" i="162"/>
  <c r="D50" i="162"/>
  <c r="I50" i="162"/>
  <c r="D51" i="162"/>
  <c r="I51" i="162" s="1"/>
  <c r="J51" i="162" s="1"/>
  <c r="D52" i="162"/>
  <c r="I52" i="162"/>
  <c r="D53" i="162"/>
  <c r="I53" i="162" s="1"/>
  <c r="J53" i="162" s="1"/>
  <c r="D54" i="162"/>
  <c r="I54" i="162"/>
  <c r="D55" i="162"/>
  <c r="I55" i="162"/>
  <c r="D56" i="162"/>
  <c r="D57" i="162"/>
  <c r="F57" i="162" s="1"/>
  <c r="I57" i="162"/>
  <c r="J57" i="162" s="1"/>
  <c r="D58" i="162"/>
  <c r="I58" i="162"/>
  <c r="J58" i="162" s="1"/>
  <c r="D59" i="162"/>
  <c r="I59" i="162" s="1"/>
  <c r="D60" i="162"/>
  <c r="I60" i="162"/>
  <c r="D61" i="162"/>
  <c r="F61" i="162" s="1"/>
  <c r="D62" i="162"/>
  <c r="F62" i="162" s="1"/>
  <c r="I62" i="162"/>
  <c r="D63" i="162"/>
  <c r="I63" i="162"/>
  <c r="D64" i="162"/>
  <c r="D65" i="162"/>
  <c r="F65" i="162" s="1"/>
  <c r="I65" i="162"/>
  <c r="D66" i="162"/>
  <c r="I66" i="162"/>
  <c r="D67" i="162"/>
  <c r="I67" i="162" s="1"/>
  <c r="J67" i="162" s="1"/>
  <c r="D68" i="162"/>
  <c r="I68" i="162"/>
  <c r="D69" i="162"/>
  <c r="I69" i="162" s="1"/>
  <c r="J69" i="162" s="1"/>
  <c r="F107" i="162"/>
  <c r="F106" i="162"/>
  <c r="F104" i="162"/>
  <c r="F103" i="162"/>
  <c r="F101" i="162"/>
  <c r="F100" i="162"/>
  <c r="F98" i="162"/>
  <c r="F96" i="162"/>
  <c r="F95" i="162"/>
  <c r="F94" i="162"/>
  <c r="F93" i="162"/>
  <c r="F92" i="162"/>
  <c r="F90" i="162"/>
  <c r="F89" i="162"/>
  <c r="F87" i="162"/>
  <c r="F86" i="162"/>
  <c r="F85" i="162"/>
  <c r="F84" i="162"/>
  <c r="F83" i="162"/>
  <c r="F82" i="162"/>
  <c r="F80" i="162"/>
  <c r="F79" i="162"/>
  <c r="F78" i="162"/>
  <c r="F77" i="162"/>
  <c r="F76" i="162"/>
  <c r="F75" i="162"/>
  <c r="F73" i="162"/>
  <c r="F72" i="162"/>
  <c r="F71" i="162"/>
  <c r="F70" i="162"/>
  <c r="F69" i="162"/>
  <c r="F68" i="162"/>
  <c r="F67" i="162"/>
  <c r="F66" i="162"/>
  <c r="F63" i="162"/>
  <c r="F60" i="162"/>
  <c r="F59" i="162"/>
  <c r="F58" i="162"/>
  <c r="F55" i="162"/>
  <c r="F54" i="162"/>
  <c r="F53" i="162"/>
  <c r="F52" i="162"/>
  <c r="F51" i="162"/>
  <c r="F50" i="162"/>
  <c r="F48" i="162"/>
  <c r="F47" i="162"/>
  <c r="F44" i="162"/>
  <c r="F43" i="162"/>
  <c r="F42" i="162"/>
  <c r="F39" i="162"/>
  <c r="F38" i="162"/>
  <c r="F37" i="162"/>
  <c r="F36" i="162"/>
  <c r="F35" i="162"/>
  <c r="F34" i="162"/>
  <c r="F33" i="162"/>
  <c r="F32" i="162"/>
  <c r="D29" i="162"/>
  <c r="I29" i="162" s="1"/>
  <c r="F29" i="162"/>
  <c r="D28" i="162"/>
  <c r="I28" i="162" s="1"/>
  <c r="D27" i="162"/>
  <c r="I27" i="162"/>
  <c r="F27" i="162"/>
  <c r="D26" i="162"/>
  <c r="I26" i="162"/>
  <c r="F26" i="162"/>
  <c r="D25" i="162"/>
  <c r="I25" i="162"/>
  <c r="J25" i="162" s="1"/>
  <c r="F25" i="162"/>
  <c r="D24" i="162"/>
  <c r="I24" i="162" s="1"/>
  <c r="J24" i="162" s="1"/>
  <c r="D23" i="162"/>
  <c r="I23" i="162" s="1"/>
  <c r="J23" i="162" s="1"/>
  <c r="D22" i="162"/>
  <c r="I22" i="162" s="1"/>
  <c r="F22" i="162"/>
  <c r="D21" i="162"/>
  <c r="D20" i="162"/>
  <c r="F20" i="162"/>
  <c r="D19" i="162"/>
  <c r="I19" i="162" s="1"/>
  <c r="J19" i="162" s="1"/>
  <c r="D18" i="162"/>
  <c r="I18" i="162"/>
  <c r="F18" i="162"/>
  <c r="D17" i="162"/>
  <c r="I17" i="162"/>
  <c r="F17" i="162"/>
  <c r="D16" i="162"/>
  <c r="I16" i="162"/>
  <c r="J16" i="162" s="1"/>
  <c r="D15" i="162"/>
  <c r="F15" i="162" s="1"/>
  <c r="I15" i="162"/>
  <c r="J15" i="162" s="1"/>
  <c r="D14" i="162"/>
  <c r="D13" i="162"/>
  <c r="I13" i="162" s="1"/>
  <c r="F13" i="162"/>
  <c r="D12" i="162"/>
  <c r="I12" i="162" s="1"/>
  <c r="D11" i="162"/>
  <c r="I11" i="162"/>
  <c r="F11" i="162"/>
  <c r="D10" i="162"/>
  <c r="I10" i="162"/>
  <c r="F10" i="162"/>
  <c r="D9" i="162"/>
  <c r="I9" i="162"/>
  <c r="J9" i="162" s="1"/>
  <c r="F9" i="162"/>
  <c r="D8" i="162"/>
  <c r="I8" i="162" s="1"/>
  <c r="J8" i="162" s="1"/>
  <c r="D7" i="162"/>
  <c r="I7" i="162" s="1"/>
  <c r="J7" i="162" s="1"/>
  <c r="D6" i="162"/>
  <c r="I6" i="162" s="1"/>
  <c r="J6" i="162" s="1"/>
  <c r="F6" i="162"/>
  <c r="D5" i="162"/>
  <c r="H116" i="162"/>
  <c r="H117" i="162"/>
  <c r="H118" i="162"/>
  <c r="H119" i="162"/>
  <c r="H115" i="162"/>
  <c r="H114" i="162"/>
  <c r="H113" i="162"/>
  <c r="H112" i="162"/>
  <c r="H111" i="162"/>
  <c r="H110" i="162"/>
  <c r="H109" i="162"/>
  <c r="H108" i="162"/>
  <c r="H107" i="162"/>
  <c r="J107" i="162" s="1"/>
  <c r="H106" i="162"/>
  <c r="J106" i="162" s="1"/>
  <c r="H105" i="162"/>
  <c r="H104" i="162"/>
  <c r="J104" i="162"/>
  <c r="H103" i="162"/>
  <c r="H102" i="162"/>
  <c r="H101" i="162"/>
  <c r="J101" i="162"/>
  <c r="H100" i="162"/>
  <c r="J100" i="162" s="1"/>
  <c r="H99" i="162"/>
  <c r="H98" i="162"/>
  <c r="H97" i="162"/>
  <c r="H96" i="162"/>
  <c r="J96" i="162" s="1"/>
  <c r="H95" i="162"/>
  <c r="J95" i="162"/>
  <c r="H94" i="162"/>
  <c r="J94" i="162"/>
  <c r="H93" i="162"/>
  <c r="J93" i="162"/>
  <c r="H92" i="162"/>
  <c r="J92" i="162"/>
  <c r="H91" i="162"/>
  <c r="H90" i="162"/>
  <c r="J90" i="162" s="1"/>
  <c r="H89" i="162"/>
  <c r="J89" i="162" s="1"/>
  <c r="H88" i="162"/>
  <c r="H87" i="162"/>
  <c r="J87" i="162"/>
  <c r="H86" i="162"/>
  <c r="J86" i="162"/>
  <c r="H85" i="162"/>
  <c r="J85" i="162"/>
  <c r="H84" i="162"/>
  <c r="J84" i="162" s="1"/>
  <c r="H83" i="162"/>
  <c r="J83" i="162"/>
  <c r="H82" i="162"/>
  <c r="H81" i="162"/>
  <c r="H80" i="162"/>
  <c r="H79" i="162"/>
  <c r="J79" i="162"/>
  <c r="H78" i="162"/>
  <c r="J78" i="162"/>
  <c r="H77" i="162"/>
  <c r="J77" i="162"/>
  <c r="H76" i="162"/>
  <c r="H75" i="162"/>
  <c r="H74" i="162"/>
  <c r="H73" i="162"/>
  <c r="J73" i="162" s="1"/>
  <c r="H72" i="162"/>
  <c r="J72" i="162"/>
  <c r="H71" i="162"/>
  <c r="J71" i="162"/>
  <c r="H70" i="162"/>
  <c r="J70" i="162"/>
  <c r="H69" i="162"/>
  <c r="H68" i="162"/>
  <c r="J68" i="162" s="1"/>
  <c r="H67" i="162"/>
  <c r="H66" i="162"/>
  <c r="H65" i="162"/>
  <c r="H64" i="162"/>
  <c r="H63" i="162"/>
  <c r="J63" i="162"/>
  <c r="H62" i="162"/>
  <c r="J62" i="162"/>
  <c r="H61" i="162"/>
  <c r="H60" i="162"/>
  <c r="J60" i="162"/>
  <c r="H59" i="162"/>
  <c r="H58" i="162"/>
  <c r="H57" i="162"/>
  <c r="H56" i="162"/>
  <c r="H55" i="162"/>
  <c r="J55" i="162"/>
  <c r="H54" i="162"/>
  <c r="J54" i="162"/>
  <c r="H53" i="162"/>
  <c r="H52" i="162"/>
  <c r="J52" i="162" s="1"/>
  <c r="H51" i="162"/>
  <c r="H50" i="162"/>
  <c r="H49" i="162"/>
  <c r="H48" i="162"/>
  <c r="H47" i="162"/>
  <c r="J47" i="162"/>
  <c r="H46" i="162"/>
  <c r="J46" i="162"/>
  <c r="H45" i="162"/>
  <c r="H44" i="162"/>
  <c r="J44" i="162"/>
  <c r="H43" i="162"/>
  <c r="H42" i="162"/>
  <c r="H41" i="162"/>
  <c r="H40" i="162"/>
  <c r="H39" i="162"/>
  <c r="J39" i="162"/>
  <c r="H38" i="162"/>
  <c r="J38" i="162"/>
  <c r="H37" i="162"/>
  <c r="J37" i="162"/>
  <c r="H36" i="162"/>
  <c r="J36" i="162" s="1"/>
  <c r="H35" i="162"/>
  <c r="J35" i="162"/>
  <c r="H34" i="162"/>
  <c r="H33" i="162"/>
  <c r="H32" i="162"/>
  <c r="H31" i="162"/>
  <c r="H30" i="162"/>
  <c r="J30" i="162"/>
  <c r="H29" i="162"/>
  <c r="J29" i="162"/>
  <c r="H28" i="162"/>
  <c r="J28" i="162"/>
  <c r="H27" i="162"/>
  <c r="J27" i="162" s="1"/>
  <c r="H26" i="162"/>
  <c r="J26" i="162" s="1"/>
  <c r="H25" i="162"/>
  <c r="H24" i="162"/>
  <c r="H23" i="162"/>
  <c r="H22" i="162"/>
  <c r="J22" i="162"/>
  <c r="H21" i="162"/>
  <c r="H20" i="162"/>
  <c r="H19" i="162"/>
  <c r="H18" i="162"/>
  <c r="J18" i="162" s="1"/>
  <c r="H17" i="162"/>
  <c r="J17" i="162" s="1"/>
  <c r="H16" i="162"/>
  <c r="H15" i="162"/>
  <c r="H14" i="162"/>
  <c r="H13" i="162"/>
  <c r="J13" i="162"/>
  <c r="H12" i="162"/>
  <c r="J12" i="162"/>
  <c r="H11" i="162"/>
  <c r="J11" i="162" s="1"/>
  <c r="H10" i="162"/>
  <c r="J10" i="162" s="1"/>
  <c r="H9" i="162"/>
  <c r="H8" i="162"/>
  <c r="H7" i="162"/>
  <c r="H6" i="162"/>
  <c r="H5" i="162"/>
  <c r="D116" i="163"/>
  <c r="F116" i="163" s="1"/>
  <c r="D117" i="163"/>
  <c r="F117" i="163"/>
  <c r="E116" i="163"/>
  <c r="E117" i="163"/>
  <c r="D70" i="163"/>
  <c r="I70" i="163" s="1"/>
  <c r="D71" i="163"/>
  <c r="I71" i="163"/>
  <c r="D72" i="163"/>
  <c r="I72" i="163"/>
  <c r="D73" i="163"/>
  <c r="I73" i="163" s="1"/>
  <c r="D74" i="163"/>
  <c r="I74" i="163" s="1"/>
  <c r="D75" i="163"/>
  <c r="I75" i="163" s="1"/>
  <c r="J75" i="163" s="1"/>
  <c r="D76" i="163"/>
  <c r="I76" i="163"/>
  <c r="D77" i="163"/>
  <c r="I77" i="163"/>
  <c r="D78" i="163"/>
  <c r="E75" i="163" s="1"/>
  <c r="D79" i="163"/>
  <c r="I79" i="163"/>
  <c r="D80" i="163"/>
  <c r="I80" i="163"/>
  <c r="D81" i="163"/>
  <c r="I81" i="163" s="1"/>
  <c r="J81" i="163" s="1"/>
  <c r="D82" i="163"/>
  <c r="I82" i="163" s="1"/>
  <c r="D83" i="163"/>
  <c r="I83" i="163" s="1"/>
  <c r="D84" i="163"/>
  <c r="I84" i="163"/>
  <c r="D85" i="163"/>
  <c r="I85" i="163"/>
  <c r="D86" i="163"/>
  <c r="D87" i="163"/>
  <c r="I87" i="163"/>
  <c r="D88" i="163"/>
  <c r="I88" i="163"/>
  <c r="D89" i="163"/>
  <c r="I89" i="163" s="1"/>
  <c r="D90" i="163"/>
  <c r="I90" i="163" s="1"/>
  <c r="D91" i="163"/>
  <c r="I91" i="163" s="1"/>
  <c r="D92" i="163"/>
  <c r="I92" i="163"/>
  <c r="D93" i="163"/>
  <c r="I93" i="163"/>
  <c r="D94" i="163"/>
  <c r="D95" i="163"/>
  <c r="I95" i="163"/>
  <c r="D96" i="163"/>
  <c r="F96" i="163" s="1"/>
  <c r="I96" i="163"/>
  <c r="D97" i="163"/>
  <c r="I97" i="163" s="1"/>
  <c r="D98" i="163"/>
  <c r="I98" i="163" s="1"/>
  <c r="D99" i="163"/>
  <c r="I99" i="163" s="1"/>
  <c r="D100" i="163"/>
  <c r="I100" i="163"/>
  <c r="D101" i="163"/>
  <c r="I101" i="163"/>
  <c r="D102" i="163"/>
  <c r="D103" i="163"/>
  <c r="I103" i="163"/>
  <c r="D104" i="163"/>
  <c r="I104" i="163"/>
  <c r="D105" i="163"/>
  <c r="I105" i="163" s="1"/>
  <c r="D106" i="163"/>
  <c r="I106" i="163" s="1"/>
  <c r="D107" i="163"/>
  <c r="I107" i="163" s="1"/>
  <c r="J107" i="163" s="1"/>
  <c r="D108" i="163"/>
  <c r="I108" i="163"/>
  <c r="D109" i="163"/>
  <c r="I109" i="163"/>
  <c r="D110" i="163"/>
  <c r="D111" i="163"/>
  <c r="I111" i="163"/>
  <c r="D112" i="163"/>
  <c r="F112" i="163" s="1"/>
  <c r="I112" i="163"/>
  <c r="D113" i="163"/>
  <c r="I113" i="163" s="1"/>
  <c r="J113" i="163" s="1"/>
  <c r="D114" i="163"/>
  <c r="I114" i="163" s="1"/>
  <c r="D115" i="163"/>
  <c r="F115" i="163" s="1"/>
  <c r="I117" i="163"/>
  <c r="D118" i="163"/>
  <c r="I118" i="163"/>
  <c r="D119" i="163"/>
  <c r="D30" i="163"/>
  <c r="I30" i="163"/>
  <c r="D31" i="163"/>
  <c r="F31" i="163" s="1"/>
  <c r="I31" i="163"/>
  <c r="D32" i="163"/>
  <c r="I32" i="163" s="1"/>
  <c r="D33" i="163"/>
  <c r="I33" i="163" s="1"/>
  <c r="D34" i="163"/>
  <c r="F34" i="163" s="1"/>
  <c r="D35" i="163"/>
  <c r="I35" i="163"/>
  <c r="D36" i="163"/>
  <c r="F36" i="163" s="1"/>
  <c r="I36" i="163"/>
  <c r="D37" i="163"/>
  <c r="D38" i="163"/>
  <c r="I38" i="163"/>
  <c r="D39" i="163"/>
  <c r="I39" i="163"/>
  <c r="J39" i="163" s="1"/>
  <c r="D40" i="163"/>
  <c r="I40" i="163" s="1"/>
  <c r="D41" i="163"/>
  <c r="I41" i="163" s="1"/>
  <c r="D42" i="163"/>
  <c r="I42" i="163" s="1"/>
  <c r="D43" i="163"/>
  <c r="I43" i="163"/>
  <c r="D44" i="163"/>
  <c r="I44" i="163"/>
  <c r="D45" i="163"/>
  <c r="D46" i="163"/>
  <c r="I46" i="163"/>
  <c r="J46" i="163" s="1"/>
  <c r="D47" i="163"/>
  <c r="F47" i="163" s="1"/>
  <c r="I47" i="163"/>
  <c r="D48" i="163"/>
  <c r="I48" i="163" s="1"/>
  <c r="D49" i="163"/>
  <c r="I49" i="163" s="1"/>
  <c r="D50" i="163"/>
  <c r="F50" i="163" s="1"/>
  <c r="D51" i="163"/>
  <c r="I51" i="163"/>
  <c r="D52" i="163"/>
  <c r="F52" i="163" s="1"/>
  <c r="I52" i="163"/>
  <c r="D53" i="163"/>
  <c r="D54" i="163"/>
  <c r="I54" i="163"/>
  <c r="D55" i="163"/>
  <c r="I55" i="163"/>
  <c r="D56" i="163"/>
  <c r="I56" i="163" s="1"/>
  <c r="D57" i="163"/>
  <c r="I57" i="163" s="1"/>
  <c r="J57" i="163" s="1"/>
  <c r="D58" i="163"/>
  <c r="I58" i="163" s="1"/>
  <c r="D59" i="163"/>
  <c r="I59" i="163"/>
  <c r="D60" i="163"/>
  <c r="I60" i="163"/>
  <c r="D61" i="163"/>
  <c r="D62" i="163"/>
  <c r="I62" i="163"/>
  <c r="D63" i="163"/>
  <c r="F63" i="163" s="1"/>
  <c r="I63" i="163"/>
  <c r="D64" i="163"/>
  <c r="I64" i="163" s="1"/>
  <c r="D65" i="163"/>
  <c r="I65" i="163" s="1"/>
  <c r="D66" i="163"/>
  <c r="F66" i="163" s="1"/>
  <c r="D67" i="163"/>
  <c r="I67" i="163"/>
  <c r="D68" i="163"/>
  <c r="F68" i="163" s="1"/>
  <c r="I68" i="163"/>
  <c r="D69" i="163"/>
  <c r="K119" i="163"/>
  <c r="F119" i="163"/>
  <c r="K118" i="163"/>
  <c r="F118" i="163"/>
  <c r="K117" i="163"/>
  <c r="K116" i="163"/>
  <c r="F113" i="163"/>
  <c r="F111" i="163"/>
  <c r="F109" i="163"/>
  <c r="F108" i="163"/>
  <c r="F107" i="163"/>
  <c r="F104" i="163"/>
  <c r="F103" i="163"/>
  <c r="F102" i="163"/>
  <c r="F101" i="163"/>
  <c r="F100" i="163"/>
  <c r="F99" i="163"/>
  <c r="F97" i="163"/>
  <c r="F95" i="163"/>
  <c r="F93" i="163"/>
  <c r="F92" i="163"/>
  <c r="F91" i="163"/>
  <c r="F88" i="163"/>
  <c r="F87" i="163"/>
  <c r="F85" i="163"/>
  <c r="F84" i="163"/>
  <c r="F83" i="163"/>
  <c r="F81" i="163"/>
  <c r="F80" i="163"/>
  <c r="F79" i="163"/>
  <c r="F77" i="163"/>
  <c r="F76" i="163"/>
  <c r="F75" i="163"/>
  <c r="F72" i="163"/>
  <c r="F71" i="163"/>
  <c r="F70" i="163"/>
  <c r="F67" i="163"/>
  <c r="F65" i="163"/>
  <c r="F62" i="163"/>
  <c r="F60" i="163"/>
  <c r="F59" i="163"/>
  <c r="F56" i="163"/>
  <c r="F55" i="163"/>
  <c r="F54" i="163"/>
  <c r="F51" i="163"/>
  <c r="F49" i="163"/>
  <c r="F46" i="163"/>
  <c r="F44" i="163"/>
  <c r="F43" i="163"/>
  <c r="F40" i="163"/>
  <c r="F39" i="163"/>
  <c r="F38" i="163"/>
  <c r="F35" i="163"/>
  <c r="F33" i="163"/>
  <c r="F30" i="163"/>
  <c r="D29" i="163"/>
  <c r="I29" i="163"/>
  <c r="F29" i="163"/>
  <c r="D28" i="163"/>
  <c r="I28" i="163"/>
  <c r="F28" i="163"/>
  <c r="D27" i="163"/>
  <c r="I27" i="163"/>
  <c r="F27" i="163"/>
  <c r="D26" i="163"/>
  <c r="F26" i="163" s="1"/>
  <c r="I26" i="163"/>
  <c r="D25" i="163"/>
  <c r="I25" i="163" s="1"/>
  <c r="J25" i="163" s="1"/>
  <c r="D24" i="163"/>
  <c r="I24" i="163"/>
  <c r="F24" i="163"/>
  <c r="D23" i="163"/>
  <c r="D22" i="163"/>
  <c r="F22" i="163" s="1"/>
  <c r="D21" i="163"/>
  <c r="I21" i="163" s="1"/>
  <c r="F21" i="163"/>
  <c r="D20" i="163"/>
  <c r="I20" i="163"/>
  <c r="F20" i="163"/>
  <c r="D19" i="163"/>
  <c r="I19" i="163"/>
  <c r="F19" i="163"/>
  <c r="D18" i="163"/>
  <c r="F18" i="163" s="1"/>
  <c r="I18" i="163"/>
  <c r="J18" i="163" s="1"/>
  <c r="D17" i="163"/>
  <c r="I17" i="163"/>
  <c r="F17" i="163"/>
  <c r="D16" i="163"/>
  <c r="D15" i="163"/>
  <c r="I15" i="163" s="1"/>
  <c r="F15" i="163"/>
  <c r="D14" i="163"/>
  <c r="I14" i="163" s="1"/>
  <c r="F14" i="163"/>
  <c r="D13" i="163"/>
  <c r="I13" i="163"/>
  <c r="F13" i="163"/>
  <c r="D12" i="163"/>
  <c r="I12" i="163"/>
  <c r="F12" i="163"/>
  <c r="D11" i="163"/>
  <c r="I11" i="163"/>
  <c r="J11" i="163" s="1"/>
  <c r="F11" i="163"/>
  <c r="D10" i="163"/>
  <c r="F10" i="163" s="1"/>
  <c r="I10" i="163"/>
  <c r="D9" i="163"/>
  <c r="I9" i="163" s="1"/>
  <c r="D8" i="163"/>
  <c r="I8" i="163"/>
  <c r="F8" i="163"/>
  <c r="D7" i="163"/>
  <c r="D6" i="163"/>
  <c r="F6" i="163"/>
  <c r="D5" i="163"/>
  <c r="I5" i="163" s="1"/>
  <c r="F5" i="163"/>
  <c r="E28" i="163"/>
  <c r="E85" i="163"/>
  <c r="E106" i="163"/>
  <c r="E118" i="163"/>
  <c r="E119" i="163"/>
  <c r="H116" i="163"/>
  <c r="H117" i="163"/>
  <c r="J117" i="163"/>
  <c r="H118" i="163"/>
  <c r="J118" i="163" s="1"/>
  <c r="H119" i="163"/>
  <c r="H115" i="163"/>
  <c r="H114" i="163"/>
  <c r="J114" i="163" s="1"/>
  <c r="H113" i="163"/>
  <c r="H112" i="163"/>
  <c r="J112" i="163"/>
  <c r="H111" i="163"/>
  <c r="J111" i="163" s="1"/>
  <c r="H110" i="163"/>
  <c r="H109" i="163"/>
  <c r="J109" i="163"/>
  <c r="H108" i="163"/>
  <c r="J108" i="163"/>
  <c r="H107" i="163"/>
  <c r="H106" i="163"/>
  <c r="J106" i="163"/>
  <c r="H105" i="163"/>
  <c r="J105" i="163"/>
  <c r="H104" i="163"/>
  <c r="J104" i="163" s="1"/>
  <c r="H103" i="163"/>
  <c r="J103" i="163"/>
  <c r="H102" i="163"/>
  <c r="H101" i="163"/>
  <c r="J101" i="163"/>
  <c r="H100" i="163"/>
  <c r="J100" i="163" s="1"/>
  <c r="H99" i="163"/>
  <c r="J99" i="163"/>
  <c r="H98" i="163"/>
  <c r="J98" i="163" s="1"/>
  <c r="H97" i="163"/>
  <c r="J97" i="163" s="1"/>
  <c r="H96" i="163"/>
  <c r="J96" i="163"/>
  <c r="H95" i="163"/>
  <c r="J95" i="163" s="1"/>
  <c r="H94" i="163"/>
  <c r="H93" i="163"/>
  <c r="J93" i="163"/>
  <c r="H92" i="163"/>
  <c r="J92" i="163"/>
  <c r="H91" i="163"/>
  <c r="J91" i="163"/>
  <c r="H90" i="163"/>
  <c r="J90" i="163"/>
  <c r="H89" i="163"/>
  <c r="J89" i="163"/>
  <c r="H88" i="163"/>
  <c r="J88" i="163" s="1"/>
  <c r="H87" i="163"/>
  <c r="J87" i="163"/>
  <c r="H86" i="163"/>
  <c r="H85" i="163"/>
  <c r="J85" i="163"/>
  <c r="H84" i="163"/>
  <c r="J84" i="163" s="1"/>
  <c r="H83" i="163"/>
  <c r="J83" i="163"/>
  <c r="H82" i="163"/>
  <c r="J82" i="163" s="1"/>
  <c r="H81" i="163"/>
  <c r="H80" i="163"/>
  <c r="J80" i="163"/>
  <c r="H79" i="163"/>
  <c r="J79" i="163" s="1"/>
  <c r="H78" i="163"/>
  <c r="H77" i="163"/>
  <c r="J77" i="163"/>
  <c r="H76" i="163"/>
  <c r="J76" i="163"/>
  <c r="H75" i="163"/>
  <c r="H74" i="163"/>
  <c r="J74" i="163"/>
  <c r="H73" i="163"/>
  <c r="J73" i="163"/>
  <c r="H72" i="163"/>
  <c r="J72" i="163" s="1"/>
  <c r="H71" i="163"/>
  <c r="J71" i="163"/>
  <c r="H70" i="163"/>
  <c r="J70" i="163" s="1"/>
  <c r="H69" i="163"/>
  <c r="H68" i="163"/>
  <c r="J68" i="163" s="1"/>
  <c r="H67" i="163"/>
  <c r="J67" i="163"/>
  <c r="H66" i="163"/>
  <c r="H65" i="163"/>
  <c r="J65" i="163" s="1"/>
  <c r="H64" i="163"/>
  <c r="J64" i="163"/>
  <c r="H63" i="163"/>
  <c r="J63" i="163" s="1"/>
  <c r="H62" i="163"/>
  <c r="J62" i="163" s="1"/>
  <c r="H61" i="163"/>
  <c r="H60" i="163"/>
  <c r="J60" i="163"/>
  <c r="H59" i="163"/>
  <c r="J59" i="163"/>
  <c r="H58" i="163"/>
  <c r="J58" i="163"/>
  <c r="H57" i="163"/>
  <c r="H56" i="163"/>
  <c r="J56" i="163" s="1"/>
  <c r="H55" i="163"/>
  <c r="J55" i="163"/>
  <c r="H54" i="163"/>
  <c r="J54" i="163" s="1"/>
  <c r="H53" i="163"/>
  <c r="H52" i="163"/>
  <c r="J52" i="163" s="1"/>
  <c r="H51" i="163"/>
  <c r="J51" i="163"/>
  <c r="H50" i="163"/>
  <c r="H49" i="163"/>
  <c r="J49" i="163" s="1"/>
  <c r="H48" i="163"/>
  <c r="J48" i="163"/>
  <c r="H47" i="163"/>
  <c r="J47" i="163" s="1"/>
  <c r="H46" i="163"/>
  <c r="H45" i="163"/>
  <c r="H44" i="163"/>
  <c r="J44" i="163"/>
  <c r="H43" i="163"/>
  <c r="J43" i="163"/>
  <c r="H42" i="163"/>
  <c r="J42" i="163"/>
  <c r="H41" i="163"/>
  <c r="J41" i="163"/>
  <c r="H40" i="163"/>
  <c r="J40" i="163" s="1"/>
  <c r="H39" i="163"/>
  <c r="H38" i="163"/>
  <c r="J38" i="163" s="1"/>
  <c r="H37" i="163"/>
  <c r="H36" i="163"/>
  <c r="J36" i="163" s="1"/>
  <c r="H35" i="163"/>
  <c r="J35" i="163"/>
  <c r="H34" i="163"/>
  <c r="H33" i="163"/>
  <c r="J33" i="163" s="1"/>
  <c r="H32" i="163"/>
  <c r="J32" i="163"/>
  <c r="H31" i="163"/>
  <c r="J31" i="163" s="1"/>
  <c r="H30" i="163"/>
  <c r="J30" i="163" s="1"/>
  <c r="H29" i="163"/>
  <c r="J29" i="163"/>
  <c r="H28" i="163"/>
  <c r="J28" i="163"/>
  <c r="H27" i="163"/>
  <c r="J27" i="163"/>
  <c r="H26" i="163"/>
  <c r="J26" i="163"/>
  <c r="H25" i="163"/>
  <c r="H24" i="163"/>
  <c r="J24" i="163" s="1"/>
  <c r="H23" i="163"/>
  <c r="H22" i="163"/>
  <c r="H21" i="163"/>
  <c r="J21" i="163"/>
  <c r="H20" i="163"/>
  <c r="J20" i="163" s="1"/>
  <c r="H19" i="163"/>
  <c r="J19" i="163"/>
  <c r="H18" i="163"/>
  <c r="H17" i="163"/>
  <c r="J17" i="163" s="1"/>
  <c r="H16" i="163"/>
  <c r="H15" i="163"/>
  <c r="J15" i="163" s="1"/>
  <c r="H14" i="163"/>
  <c r="J14" i="163" s="1"/>
  <c r="H13" i="163"/>
  <c r="J13" i="163"/>
  <c r="H12" i="163"/>
  <c r="J12" i="163"/>
  <c r="H11" i="163"/>
  <c r="H10" i="163"/>
  <c r="J10" i="163"/>
  <c r="H9" i="163"/>
  <c r="J9" i="163"/>
  <c r="H8" i="163"/>
  <c r="J8" i="163" s="1"/>
  <c r="H7" i="163"/>
  <c r="H6" i="163"/>
  <c r="H5" i="163"/>
  <c r="J5" i="163"/>
  <c r="D116" i="164"/>
  <c r="F116" i="164" s="1"/>
  <c r="D117" i="164"/>
  <c r="F117" i="164" s="1"/>
  <c r="E116" i="164"/>
  <c r="E117" i="164"/>
  <c r="D70" i="164"/>
  <c r="I70" i="164" s="1"/>
  <c r="J70" i="164" s="1"/>
  <c r="D71" i="164"/>
  <c r="F71" i="164" s="1"/>
  <c r="I71" i="164"/>
  <c r="D72" i="164"/>
  <c r="I72" i="164" s="1"/>
  <c r="J72" i="164" s="1"/>
  <c r="D73" i="164"/>
  <c r="F73" i="164" s="1"/>
  <c r="I73" i="164"/>
  <c r="D74" i="164"/>
  <c r="F74" i="164" s="1"/>
  <c r="I74" i="164"/>
  <c r="J74" i="164" s="1"/>
  <c r="D75" i="164"/>
  <c r="I75" i="164" s="1"/>
  <c r="J75" i="164" s="1"/>
  <c r="D76" i="164"/>
  <c r="I76" i="164" s="1"/>
  <c r="D77" i="164"/>
  <c r="I77" i="164" s="1"/>
  <c r="J77" i="164" s="1"/>
  <c r="D78" i="164"/>
  <c r="F78" i="164" s="1"/>
  <c r="D79" i="164"/>
  <c r="F79" i="164" s="1"/>
  <c r="I79" i="164"/>
  <c r="D80" i="164"/>
  <c r="I80" i="164" s="1"/>
  <c r="J80" i="164" s="1"/>
  <c r="D81" i="164"/>
  <c r="I81" i="164"/>
  <c r="D82" i="164"/>
  <c r="I82" i="164"/>
  <c r="J82" i="164" s="1"/>
  <c r="D83" i="164"/>
  <c r="I83" i="164" s="1"/>
  <c r="J83" i="164" s="1"/>
  <c r="D84" i="164"/>
  <c r="I84" i="164" s="1"/>
  <c r="J84" i="164" s="1"/>
  <c r="D85" i="164"/>
  <c r="I85" i="164" s="1"/>
  <c r="J85" i="164" s="1"/>
  <c r="D86" i="164"/>
  <c r="I86" i="164" s="1"/>
  <c r="J86" i="164" s="1"/>
  <c r="D87" i="164"/>
  <c r="F87" i="164" s="1"/>
  <c r="I87" i="164"/>
  <c r="D88" i="164"/>
  <c r="I88" i="164" s="1"/>
  <c r="J88" i="164" s="1"/>
  <c r="D89" i="164"/>
  <c r="F89" i="164" s="1"/>
  <c r="I89" i="164"/>
  <c r="D90" i="164"/>
  <c r="F90" i="164" s="1"/>
  <c r="I90" i="164"/>
  <c r="J90" i="164" s="1"/>
  <c r="D91" i="164"/>
  <c r="I91" i="164" s="1"/>
  <c r="J91" i="164" s="1"/>
  <c r="D92" i="164"/>
  <c r="I92" i="164" s="1"/>
  <c r="D93" i="164"/>
  <c r="I93" i="164" s="1"/>
  <c r="J93" i="164" s="1"/>
  <c r="D94" i="164"/>
  <c r="F94" i="164" s="1"/>
  <c r="D95" i="164"/>
  <c r="F95" i="164" s="1"/>
  <c r="I95" i="164"/>
  <c r="D96" i="164"/>
  <c r="I96" i="164" s="1"/>
  <c r="J96" i="164" s="1"/>
  <c r="D97" i="164"/>
  <c r="I97" i="164"/>
  <c r="D98" i="164"/>
  <c r="I98" i="164"/>
  <c r="J98" i="164" s="1"/>
  <c r="D99" i="164"/>
  <c r="I99" i="164" s="1"/>
  <c r="J99" i="164" s="1"/>
  <c r="D100" i="164"/>
  <c r="I100" i="164" s="1"/>
  <c r="J100" i="164" s="1"/>
  <c r="D101" i="164"/>
  <c r="I101" i="164" s="1"/>
  <c r="J101" i="164" s="1"/>
  <c r="D102" i="164"/>
  <c r="I102" i="164" s="1"/>
  <c r="J102" i="164" s="1"/>
  <c r="D103" i="164"/>
  <c r="F103" i="164" s="1"/>
  <c r="I103" i="164"/>
  <c r="D104" i="164"/>
  <c r="I104" i="164" s="1"/>
  <c r="J104" i="164" s="1"/>
  <c r="D105" i="164"/>
  <c r="F105" i="164" s="1"/>
  <c r="I105" i="164"/>
  <c r="D106" i="164"/>
  <c r="F106" i="164" s="1"/>
  <c r="I106" i="164"/>
  <c r="J106" i="164" s="1"/>
  <c r="D107" i="164"/>
  <c r="I107" i="164" s="1"/>
  <c r="J107" i="164" s="1"/>
  <c r="D108" i="164"/>
  <c r="I108" i="164" s="1"/>
  <c r="J108" i="164" s="1"/>
  <c r="D109" i="164"/>
  <c r="I109" i="164" s="1"/>
  <c r="J109" i="164" s="1"/>
  <c r="D110" i="164"/>
  <c r="F110" i="164" s="1"/>
  <c r="D111" i="164"/>
  <c r="F111" i="164" s="1"/>
  <c r="I111" i="164"/>
  <c r="D112" i="164"/>
  <c r="I112" i="164" s="1"/>
  <c r="J112" i="164" s="1"/>
  <c r="D113" i="164"/>
  <c r="F113" i="164" s="1"/>
  <c r="I113" i="164"/>
  <c r="D114" i="164"/>
  <c r="I114" i="164"/>
  <c r="J114" i="164" s="1"/>
  <c r="D115" i="164"/>
  <c r="I115" i="164" s="1"/>
  <c r="J115" i="164" s="1"/>
  <c r="D118" i="164"/>
  <c r="I118" i="164" s="1"/>
  <c r="J118" i="164" s="1"/>
  <c r="D119" i="164"/>
  <c r="I119" i="164" s="1"/>
  <c r="J119" i="164" s="1"/>
  <c r="D30" i="164"/>
  <c r="F30" i="164" s="1"/>
  <c r="I30" i="164"/>
  <c r="D31" i="164"/>
  <c r="I31" i="164" s="1"/>
  <c r="J31" i="164" s="1"/>
  <c r="D32" i="164"/>
  <c r="F32" i="164" s="1"/>
  <c r="I32" i="164"/>
  <c r="D33" i="164"/>
  <c r="E23" i="164" s="1"/>
  <c r="I33" i="164"/>
  <c r="J33" i="164" s="1"/>
  <c r="D34" i="164"/>
  <c r="I34" i="164" s="1"/>
  <c r="J34" i="164" s="1"/>
  <c r="D35" i="164"/>
  <c r="I35" i="164" s="1"/>
  <c r="J35" i="164" s="1"/>
  <c r="D36" i="164"/>
  <c r="I36" i="164" s="1"/>
  <c r="J36" i="164" s="1"/>
  <c r="D37" i="164"/>
  <c r="I37" i="164" s="1"/>
  <c r="J37" i="164" s="1"/>
  <c r="D38" i="164"/>
  <c r="F38" i="164" s="1"/>
  <c r="I38" i="164"/>
  <c r="D39" i="164"/>
  <c r="I39" i="164" s="1"/>
  <c r="J39" i="164" s="1"/>
  <c r="D40" i="164"/>
  <c r="I40" i="164"/>
  <c r="D41" i="164"/>
  <c r="E24" i="164" s="1"/>
  <c r="I41" i="164"/>
  <c r="J41" i="164" s="1"/>
  <c r="D42" i="164"/>
  <c r="I42" i="164" s="1"/>
  <c r="J42" i="164" s="1"/>
  <c r="D43" i="164"/>
  <c r="I43" i="164" s="1"/>
  <c r="J43" i="164" s="1"/>
  <c r="D44" i="164"/>
  <c r="I44" i="164" s="1"/>
  <c r="D45" i="164"/>
  <c r="F45" i="164" s="1"/>
  <c r="D46" i="164"/>
  <c r="F46" i="164" s="1"/>
  <c r="I46" i="164"/>
  <c r="D47" i="164"/>
  <c r="I47" i="164" s="1"/>
  <c r="J47" i="164" s="1"/>
  <c r="D48" i="164"/>
  <c r="F48" i="164" s="1"/>
  <c r="I48" i="164"/>
  <c r="D49" i="164"/>
  <c r="F49" i="164" s="1"/>
  <c r="I49" i="164"/>
  <c r="D50" i="164"/>
  <c r="I50" i="164" s="1"/>
  <c r="J50" i="164" s="1"/>
  <c r="D51" i="164"/>
  <c r="I51" i="164" s="1"/>
  <c r="J51" i="164" s="1"/>
  <c r="D52" i="164"/>
  <c r="I52" i="164" s="1"/>
  <c r="J52" i="164" s="1"/>
  <c r="D53" i="164"/>
  <c r="I53" i="164" s="1"/>
  <c r="J53" i="164" s="1"/>
  <c r="D54" i="164"/>
  <c r="F54" i="164" s="1"/>
  <c r="I54" i="164"/>
  <c r="D55" i="164"/>
  <c r="I55" i="164" s="1"/>
  <c r="J55" i="164" s="1"/>
  <c r="D56" i="164"/>
  <c r="I56" i="164"/>
  <c r="D57" i="164"/>
  <c r="F57" i="164" s="1"/>
  <c r="I57" i="164"/>
  <c r="J57" i="164" s="1"/>
  <c r="D58" i="164"/>
  <c r="I58" i="164" s="1"/>
  <c r="J58" i="164" s="1"/>
  <c r="D59" i="164"/>
  <c r="I59" i="164" s="1"/>
  <c r="J59" i="164" s="1"/>
  <c r="D60" i="164"/>
  <c r="I60" i="164" s="1"/>
  <c r="J60" i="164" s="1"/>
  <c r="D61" i="164"/>
  <c r="F61" i="164" s="1"/>
  <c r="D62" i="164"/>
  <c r="F62" i="164" s="1"/>
  <c r="I62" i="164"/>
  <c r="D63" i="164"/>
  <c r="I63" i="164" s="1"/>
  <c r="J63" i="164" s="1"/>
  <c r="D64" i="164"/>
  <c r="F64" i="164" s="1"/>
  <c r="I64" i="164"/>
  <c r="D65" i="164"/>
  <c r="F65" i="164" s="1"/>
  <c r="I65" i="164"/>
  <c r="D66" i="164"/>
  <c r="I66" i="164" s="1"/>
  <c r="J66" i="164" s="1"/>
  <c r="D67" i="164"/>
  <c r="I67" i="164" s="1"/>
  <c r="J67" i="164" s="1"/>
  <c r="D68" i="164"/>
  <c r="I68" i="164" s="1"/>
  <c r="J68" i="164" s="1"/>
  <c r="D69" i="164"/>
  <c r="I69" i="164" s="1"/>
  <c r="J69" i="164" s="1"/>
  <c r="K119" i="164"/>
  <c r="F119" i="164"/>
  <c r="K118" i="164"/>
  <c r="K117" i="164"/>
  <c r="K116" i="164"/>
  <c r="F115" i="164"/>
  <c r="F114" i="164"/>
  <c r="F112" i="164"/>
  <c r="F109" i="164"/>
  <c r="F108" i="164"/>
  <c r="F107" i="164"/>
  <c r="F104" i="164"/>
  <c r="F101" i="164"/>
  <c r="F100" i="164"/>
  <c r="F99" i="164"/>
  <c r="F98" i="164"/>
  <c r="F97" i="164"/>
  <c r="F96" i="164"/>
  <c r="F93" i="164"/>
  <c r="F92" i="164"/>
  <c r="F91" i="164"/>
  <c r="F88" i="164"/>
  <c r="F85" i="164"/>
  <c r="F84" i="164"/>
  <c r="F83" i="164"/>
  <c r="F82" i="164"/>
  <c r="F81" i="164"/>
  <c r="F80" i="164"/>
  <c r="F77" i="164"/>
  <c r="F76" i="164"/>
  <c r="F75" i="164"/>
  <c r="F72" i="164"/>
  <c r="F69" i="164"/>
  <c r="F68" i="164"/>
  <c r="F67" i="164"/>
  <c r="F66" i="164"/>
  <c r="F63" i="164"/>
  <c r="F59" i="164"/>
  <c r="F56" i="164"/>
  <c r="F55" i="164"/>
  <c r="F53" i="164"/>
  <c r="F52" i="164"/>
  <c r="F51" i="164"/>
  <c r="F50" i="164"/>
  <c r="F47" i="164"/>
  <c r="F43" i="164"/>
  <c r="F40" i="164"/>
  <c r="F39" i="164"/>
  <c r="F37" i="164"/>
  <c r="F36" i="164"/>
  <c r="F35" i="164"/>
  <c r="F34" i="164"/>
  <c r="F31" i="164"/>
  <c r="D29" i="164"/>
  <c r="I29" i="164" s="1"/>
  <c r="J29" i="164" s="1"/>
  <c r="F29" i="164"/>
  <c r="D28" i="164"/>
  <c r="I28" i="164"/>
  <c r="F28" i="164"/>
  <c r="D27" i="164"/>
  <c r="I27" i="164" s="1"/>
  <c r="J27" i="164" s="1"/>
  <c r="F27" i="164"/>
  <c r="D26" i="164"/>
  <c r="I26" i="164"/>
  <c r="F26" i="164"/>
  <c r="D25" i="164"/>
  <c r="I25" i="164" s="1"/>
  <c r="J25" i="164" s="1"/>
  <c r="D24" i="164"/>
  <c r="I24" i="164"/>
  <c r="F24" i="164"/>
  <c r="D23" i="164"/>
  <c r="I23" i="164" s="1"/>
  <c r="J23" i="164" s="1"/>
  <c r="D22" i="164"/>
  <c r="I22" i="164" s="1"/>
  <c r="J22" i="164" s="1"/>
  <c r="D21" i="164"/>
  <c r="I21" i="164"/>
  <c r="F21" i="164"/>
  <c r="D20" i="164"/>
  <c r="D19" i="164"/>
  <c r="I19" i="164" s="1"/>
  <c r="J19" i="164" s="1"/>
  <c r="F19" i="164"/>
  <c r="D18" i="164"/>
  <c r="I18" i="164"/>
  <c r="F18" i="164"/>
  <c r="D17" i="164"/>
  <c r="F17" i="164" s="1"/>
  <c r="I17" i="164"/>
  <c r="D16" i="164"/>
  <c r="I16" i="164"/>
  <c r="F16" i="164"/>
  <c r="D15" i="164"/>
  <c r="E12" i="164" s="1"/>
  <c r="I15" i="164"/>
  <c r="J15" i="164" s="1"/>
  <c r="D14" i="164"/>
  <c r="F14" i="164" s="1"/>
  <c r="I14" i="164"/>
  <c r="D13" i="164"/>
  <c r="I13" i="164" s="1"/>
  <c r="J13" i="164" s="1"/>
  <c r="F13" i="164"/>
  <c r="D12" i="164"/>
  <c r="I12" i="164"/>
  <c r="F12" i="164"/>
  <c r="D11" i="164"/>
  <c r="I11" i="164" s="1"/>
  <c r="J11" i="164" s="1"/>
  <c r="F11" i="164"/>
  <c r="D10" i="164"/>
  <c r="E10" i="164" s="1"/>
  <c r="I10" i="164"/>
  <c r="F10" i="164"/>
  <c r="D9" i="164"/>
  <c r="I9" i="164" s="1"/>
  <c r="J9" i="164" s="1"/>
  <c r="D8" i="164"/>
  <c r="F8" i="164" s="1"/>
  <c r="I8" i="164"/>
  <c r="D7" i="164"/>
  <c r="E7" i="164" s="1"/>
  <c r="D6" i="164"/>
  <c r="I6" i="164" s="1"/>
  <c r="J6" i="164" s="1"/>
  <c r="D5" i="164"/>
  <c r="I5" i="164"/>
  <c r="F5" i="164"/>
  <c r="E5" i="164"/>
  <c r="E21" i="164"/>
  <c r="E26" i="164"/>
  <c r="E28" i="164"/>
  <c r="E29" i="164"/>
  <c r="E30" i="164"/>
  <c r="E31" i="164"/>
  <c r="E34" i="164"/>
  <c r="E35" i="164"/>
  <c r="E36" i="164"/>
  <c r="E37" i="164"/>
  <c r="E38" i="164"/>
  <c r="E39" i="164"/>
  <c r="E40" i="164"/>
  <c r="E41" i="164"/>
  <c r="E42" i="164"/>
  <c r="E43" i="164"/>
  <c r="E44" i="164"/>
  <c r="E45" i="164"/>
  <c r="E46" i="164"/>
  <c r="E47" i="164"/>
  <c r="E48" i="164"/>
  <c r="E49" i="164"/>
  <c r="E50" i="164"/>
  <c r="E51" i="164"/>
  <c r="E52" i="164"/>
  <c r="E53" i="164"/>
  <c r="E54" i="164"/>
  <c r="E55" i="164"/>
  <c r="E56" i="164"/>
  <c r="E57" i="164"/>
  <c r="E58" i="164"/>
  <c r="E59" i="164"/>
  <c r="E60" i="164"/>
  <c r="E61" i="164"/>
  <c r="E62" i="164"/>
  <c r="E63" i="164"/>
  <c r="E64" i="164"/>
  <c r="E65" i="164"/>
  <c r="E66" i="164"/>
  <c r="E67" i="164"/>
  <c r="E68" i="164"/>
  <c r="E69" i="164"/>
  <c r="E70" i="164"/>
  <c r="E71" i="164"/>
  <c r="E72" i="164"/>
  <c r="E73" i="164"/>
  <c r="E74" i="164"/>
  <c r="E75" i="164"/>
  <c r="E76" i="164"/>
  <c r="E77" i="164"/>
  <c r="E78" i="164"/>
  <c r="E79" i="164"/>
  <c r="E80" i="164"/>
  <c r="E81" i="164"/>
  <c r="E82" i="164"/>
  <c r="E83" i="164"/>
  <c r="E84" i="164"/>
  <c r="E85" i="164"/>
  <c r="E86" i="164"/>
  <c r="E87" i="164"/>
  <c r="E88" i="164"/>
  <c r="E89" i="164"/>
  <c r="E90" i="164"/>
  <c r="E91" i="164"/>
  <c r="E92" i="164"/>
  <c r="E93" i="164"/>
  <c r="E94" i="164"/>
  <c r="E95" i="164"/>
  <c r="E96" i="164"/>
  <c r="E97" i="164"/>
  <c r="E98" i="164"/>
  <c r="E99" i="164"/>
  <c r="E100" i="164"/>
  <c r="E101" i="164"/>
  <c r="E102" i="164"/>
  <c r="E103" i="164"/>
  <c r="E104" i="164"/>
  <c r="E105" i="164"/>
  <c r="E106" i="164"/>
  <c r="E107" i="164"/>
  <c r="E108" i="164"/>
  <c r="E109" i="164"/>
  <c r="E110" i="164"/>
  <c r="E111" i="164"/>
  <c r="E112" i="164"/>
  <c r="E113" i="164"/>
  <c r="E114" i="164"/>
  <c r="E115" i="164"/>
  <c r="E118" i="164"/>
  <c r="E119" i="164"/>
  <c r="H116" i="164"/>
  <c r="H117" i="164"/>
  <c r="H118" i="164"/>
  <c r="H119" i="164"/>
  <c r="H115" i="164"/>
  <c r="H114" i="164"/>
  <c r="H113" i="164"/>
  <c r="J113" i="164" s="1"/>
  <c r="H112" i="164"/>
  <c r="H111" i="164"/>
  <c r="J111" i="164"/>
  <c r="H110" i="164"/>
  <c r="H109" i="164"/>
  <c r="H108" i="164"/>
  <c r="H107" i="164"/>
  <c r="H106" i="164"/>
  <c r="H105" i="164"/>
  <c r="J105" i="164"/>
  <c r="H104" i="164"/>
  <c r="H103" i="164"/>
  <c r="J103" i="164"/>
  <c r="H102" i="164"/>
  <c r="H101" i="164"/>
  <c r="H100" i="164"/>
  <c r="H99" i="164"/>
  <c r="H98" i="164"/>
  <c r="H97" i="164"/>
  <c r="J97" i="164" s="1"/>
  <c r="H96" i="164"/>
  <c r="H95" i="164"/>
  <c r="J95" i="164"/>
  <c r="H94" i="164"/>
  <c r="H93" i="164"/>
  <c r="H92" i="164"/>
  <c r="J92" i="164"/>
  <c r="H91" i="164"/>
  <c r="H90" i="164"/>
  <c r="H89" i="164"/>
  <c r="J89" i="164"/>
  <c r="H88" i="164"/>
  <c r="H87" i="164"/>
  <c r="J87" i="164"/>
  <c r="H86" i="164"/>
  <c r="H85" i="164"/>
  <c r="H84" i="164"/>
  <c r="H83" i="164"/>
  <c r="H82" i="164"/>
  <c r="H81" i="164"/>
  <c r="J81" i="164" s="1"/>
  <c r="H80" i="164"/>
  <c r="H79" i="164"/>
  <c r="J79" i="164"/>
  <c r="H78" i="164"/>
  <c r="H77" i="164"/>
  <c r="H76" i="164"/>
  <c r="J76" i="164"/>
  <c r="H75" i="164"/>
  <c r="H74" i="164"/>
  <c r="H73" i="164"/>
  <c r="J73" i="164"/>
  <c r="H72" i="164"/>
  <c r="H71" i="164"/>
  <c r="J71" i="164"/>
  <c r="H70" i="164"/>
  <c r="H69" i="164"/>
  <c r="H68" i="164"/>
  <c r="H67" i="164"/>
  <c r="H66" i="164"/>
  <c r="H65" i="164"/>
  <c r="H64" i="164"/>
  <c r="J64" i="164" s="1"/>
  <c r="H63" i="164"/>
  <c r="H62" i="164"/>
  <c r="J62" i="164"/>
  <c r="H61" i="164"/>
  <c r="H60" i="164"/>
  <c r="H59" i="164"/>
  <c r="H58" i="164"/>
  <c r="H57" i="164"/>
  <c r="H56" i="164"/>
  <c r="J56" i="164" s="1"/>
  <c r="H55" i="164"/>
  <c r="H54" i="164"/>
  <c r="J54" i="164" s="1"/>
  <c r="H53" i="164"/>
  <c r="H52" i="164"/>
  <c r="H51" i="164"/>
  <c r="H50" i="164"/>
  <c r="H49" i="164"/>
  <c r="H48" i="164"/>
  <c r="J48" i="164" s="1"/>
  <c r="H47" i="164"/>
  <c r="H46" i="164"/>
  <c r="J46" i="164"/>
  <c r="H45" i="164"/>
  <c r="H44" i="164"/>
  <c r="J44" i="164"/>
  <c r="H43" i="164"/>
  <c r="H42" i="164"/>
  <c r="H41" i="164"/>
  <c r="H40" i="164"/>
  <c r="J40" i="164" s="1"/>
  <c r="H39" i="164"/>
  <c r="H38" i="164"/>
  <c r="J38" i="164" s="1"/>
  <c r="H37" i="164"/>
  <c r="H36" i="164"/>
  <c r="H35" i="164"/>
  <c r="H34" i="164"/>
  <c r="H33" i="164"/>
  <c r="H32" i="164"/>
  <c r="J32" i="164" s="1"/>
  <c r="H31" i="164"/>
  <c r="H30" i="164"/>
  <c r="J30" i="164"/>
  <c r="H29" i="164"/>
  <c r="H28" i="164"/>
  <c r="J28" i="164"/>
  <c r="H27" i="164"/>
  <c r="H26" i="164"/>
  <c r="J26" i="164" s="1"/>
  <c r="H25" i="164"/>
  <c r="H24" i="164"/>
  <c r="J24" i="164" s="1"/>
  <c r="H23" i="164"/>
  <c r="H22" i="164"/>
  <c r="H21" i="164"/>
  <c r="J21" i="164"/>
  <c r="H20" i="164"/>
  <c r="H19" i="164"/>
  <c r="H18" i="164"/>
  <c r="J18" i="164"/>
  <c r="H17" i="164"/>
  <c r="J17" i="164" s="1"/>
  <c r="H16" i="164"/>
  <c r="J16" i="164" s="1"/>
  <c r="H15" i="164"/>
  <c r="H14" i="164"/>
  <c r="J14" i="164"/>
  <c r="H13" i="164"/>
  <c r="H12" i="164"/>
  <c r="J12" i="164"/>
  <c r="H11" i="164"/>
  <c r="H10" i="164"/>
  <c r="J10" i="164" s="1"/>
  <c r="H9" i="164"/>
  <c r="H8" i="164"/>
  <c r="J8" i="164" s="1"/>
  <c r="H7" i="164"/>
  <c r="H6" i="164"/>
  <c r="H5" i="164"/>
  <c r="J5" i="164"/>
  <c r="D116" i="165"/>
  <c r="F116" i="165" s="1"/>
  <c r="D117" i="165"/>
  <c r="F117" i="165"/>
  <c r="E116" i="165"/>
  <c r="E117" i="165"/>
  <c r="D70" i="165"/>
  <c r="F70" i="165" s="1"/>
  <c r="I70" i="165"/>
  <c r="D71" i="165"/>
  <c r="I71" i="165"/>
  <c r="J71" i="165" s="1"/>
  <c r="D72" i="165"/>
  <c r="I72" i="165" s="1"/>
  <c r="D73" i="165"/>
  <c r="I73" i="165" s="1"/>
  <c r="D74" i="165"/>
  <c r="I74" i="165" s="1"/>
  <c r="D75" i="165"/>
  <c r="I75" i="165" s="1"/>
  <c r="D76" i="165"/>
  <c r="F76" i="165" s="1"/>
  <c r="I76" i="165"/>
  <c r="D77" i="165"/>
  <c r="I77" i="165" s="1"/>
  <c r="J77" i="165" s="1"/>
  <c r="D78" i="165"/>
  <c r="I78" i="165"/>
  <c r="D79" i="165"/>
  <c r="I79" i="165"/>
  <c r="D80" i="165"/>
  <c r="I80" i="165" s="1"/>
  <c r="J80" i="165" s="1"/>
  <c r="D81" i="165"/>
  <c r="I81" i="165" s="1"/>
  <c r="J81" i="165" s="1"/>
  <c r="D82" i="165"/>
  <c r="I82" i="165" s="1"/>
  <c r="J82" i="165" s="1"/>
  <c r="D83" i="165"/>
  <c r="I83" i="165" s="1"/>
  <c r="J83" i="165" s="1"/>
  <c r="D84" i="165"/>
  <c r="F84" i="165" s="1"/>
  <c r="I84" i="165"/>
  <c r="D85" i="165"/>
  <c r="I85" i="165" s="1"/>
  <c r="D86" i="165"/>
  <c r="F86" i="165" s="1"/>
  <c r="I86" i="165"/>
  <c r="D87" i="165"/>
  <c r="I87" i="165"/>
  <c r="J87" i="165" s="1"/>
  <c r="D88" i="165"/>
  <c r="I88" i="165" s="1"/>
  <c r="D89" i="165"/>
  <c r="I89" i="165" s="1"/>
  <c r="D90" i="165"/>
  <c r="I90" i="165" s="1"/>
  <c r="D91" i="165"/>
  <c r="I91" i="165" s="1"/>
  <c r="D92" i="165"/>
  <c r="F92" i="165" s="1"/>
  <c r="I92" i="165"/>
  <c r="D93" i="165"/>
  <c r="I93" i="165" s="1"/>
  <c r="J93" i="165" s="1"/>
  <c r="D94" i="165"/>
  <c r="I94" i="165"/>
  <c r="D95" i="165"/>
  <c r="F95" i="165" s="1"/>
  <c r="I95" i="165"/>
  <c r="D96" i="165"/>
  <c r="I96" i="165" s="1"/>
  <c r="J96" i="165" s="1"/>
  <c r="D97" i="165"/>
  <c r="I97" i="165" s="1"/>
  <c r="D98" i="165"/>
  <c r="I98" i="165" s="1"/>
  <c r="J98" i="165" s="1"/>
  <c r="D99" i="165"/>
  <c r="I99" i="165" s="1"/>
  <c r="D100" i="165"/>
  <c r="F100" i="165" s="1"/>
  <c r="I100" i="165"/>
  <c r="D101" i="165"/>
  <c r="I101" i="165" s="1"/>
  <c r="D102" i="165"/>
  <c r="F102" i="165" s="1"/>
  <c r="I102" i="165"/>
  <c r="D103" i="165"/>
  <c r="I103" i="165"/>
  <c r="D104" i="165"/>
  <c r="I104" i="165" s="1"/>
  <c r="J104" i="165" s="1"/>
  <c r="D105" i="165"/>
  <c r="I105" i="165" s="1"/>
  <c r="D106" i="165"/>
  <c r="I106" i="165" s="1"/>
  <c r="J106" i="165" s="1"/>
  <c r="D107" i="165"/>
  <c r="I107" i="165" s="1"/>
  <c r="D108" i="165"/>
  <c r="F108" i="165" s="1"/>
  <c r="I108" i="165"/>
  <c r="D109" i="165"/>
  <c r="I109" i="165" s="1"/>
  <c r="J109" i="165" s="1"/>
  <c r="D110" i="165"/>
  <c r="I110" i="165"/>
  <c r="D111" i="165"/>
  <c r="F111" i="165" s="1"/>
  <c r="I111" i="165"/>
  <c r="D112" i="165"/>
  <c r="I112" i="165" s="1"/>
  <c r="D113" i="165"/>
  <c r="I113" i="165" s="1"/>
  <c r="D114" i="165"/>
  <c r="I114" i="165" s="1"/>
  <c r="J114" i="165" s="1"/>
  <c r="D115" i="165"/>
  <c r="F115" i="165" s="1"/>
  <c r="I116" i="165"/>
  <c r="I117" i="165"/>
  <c r="D118" i="165"/>
  <c r="I118" i="165" s="1"/>
  <c r="J118" i="165" s="1"/>
  <c r="D119" i="165"/>
  <c r="I119" i="165"/>
  <c r="D30" i="165"/>
  <c r="I30" i="165"/>
  <c r="J30" i="165" s="1"/>
  <c r="D31" i="165"/>
  <c r="I31" i="165" s="1"/>
  <c r="D32" i="165"/>
  <c r="I32" i="165" s="1"/>
  <c r="D33" i="165"/>
  <c r="I33" i="165" s="1"/>
  <c r="D34" i="165"/>
  <c r="F34" i="165" s="1"/>
  <c r="D35" i="165"/>
  <c r="I35" i="165"/>
  <c r="D36" i="165"/>
  <c r="I36" i="165" s="1"/>
  <c r="D37" i="165"/>
  <c r="I37" i="165"/>
  <c r="D38" i="165"/>
  <c r="F38" i="165" s="1"/>
  <c r="I38" i="165"/>
  <c r="J38" i="165" s="1"/>
  <c r="D39" i="165"/>
  <c r="I39" i="165" s="1"/>
  <c r="D40" i="165"/>
  <c r="I40" i="165" s="1"/>
  <c r="J40" i="165" s="1"/>
  <c r="D41" i="165"/>
  <c r="I41" i="165" s="1"/>
  <c r="D42" i="165"/>
  <c r="I42" i="165" s="1"/>
  <c r="D43" i="165"/>
  <c r="I43" i="165"/>
  <c r="D44" i="165"/>
  <c r="I44" i="165" s="1"/>
  <c r="D45" i="165"/>
  <c r="F45" i="165" s="1"/>
  <c r="I45" i="165"/>
  <c r="D46" i="165"/>
  <c r="I46" i="165"/>
  <c r="D47" i="165"/>
  <c r="I47" i="165" s="1"/>
  <c r="D48" i="165"/>
  <c r="I48" i="165" s="1"/>
  <c r="D49" i="165"/>
  <c r="I49" i="165" s="1"/>
  <c r="D50" i="165"/>
  <c r="F50" i="165" s="1"/>
  <c r="D51" i="165"/>
  <c r="F51" i="165" s="1"/>
  <c r="I51" i="165"/>
  <c r="D52" i="165"/>
  <c r="I52" i="165" s="1"/>
  <c r="J52" i="165" s="1"/>
  <c r="D53" i="165"/>
  <c r="F53" i="165" s="1"/>
  <c r="I53" i="165"/>
  <c r="D54" i="165"/>
  <c r="F54" i="165" s="1"/>
  <c r="I54" i="165"/>
  <c r="D55" i="165"/>
  <c r="I55" i="165" s="1"/>
  <c r="D56" i="165"/>
  <c r="I56" i="165" s="1"/>
  <c r="D57" i="165"/>
  <c r="I57" i="165" s="1"/>
  <c r="J57" i="165" s="1"/>
  <c r="D58" i="165"/>
  <c r="I58" i="165" s="1"/>
  <c r="D59" i="165"/>
  <c r="F59" i="165" s="1"/>
  <c r="I59" i="165"/>
  <c r="D60" i="165"/>
  <c r="I60" i="165" s="1"/>
  <c r="D61" i="165"/>
  <c r="F61" i="165" s="1"/>
  <c r="I61" i="165"/>
  <c r="D62" i="165"/>
  <c r="I62" i="165"/>
  <c r="D63" i="165"/>
  <c r="I63" i="165" s="1"/>
  <c r="J63" i="165" s="1"/>
  <c r="D64" i="165"/>
  <c r="I64" i="165" s="1"/>
  <c r="D65" i="165"/>
  <c r="I65" i="165" s="1"/>
  <c r="D66" i="165"/>
  <c r="F66" i="165" s="1"/>
  <c r="D67" i="165"/>
  <c r="F67" i="165" s="1"/>
  <c r="I67" i="165"/>
  <c r="D68" i="165"/>
  <c r="I68" i="165" s="1"/>
  <c r="D69" i="165"/>
  <c r="F69" i="165" s="1"/>
  <c r="I69" i="165"/>
  <c r="K119" i="165"/>
  <c r="F119" i="165"/>
  <c r="K118" i="165"/>
  <c r="F118" i="165"/>
  <c r="K117" i="165"/>
  <c r="K116" i="165"/>
  <c r="F113" i="165"/>
  <c r="F110" i="165"/>
  <c r="F109" i="165"/>
  <c r="F107" i="165"/>
  <c r="F106" i="165"/>
  <c r="F105" i="165"/>
  <c r="F104" i="165"/>
  <c r="F103" i="165"/>
  <c r="F101" i="165"/>
  <c r="F99" i="165"/>
  <c r="F97" i="165"/>
  <c r="F94" i="165"/>
  <c r="F93" i="165"/>
  <c r="F91" i="165"/>
  <c r="F90" i="165"/>
  <c r="F89" i="165"/>
  <c r="F88" i="165"/>
  <c r="F87" i="165"/>
  <c r="F85" i="165"/>
  <c r="F83" i="165"/>
  <c r="F81" i="165"/>
  <c r="F79" i="165"/>
  <c r="F78" i="165"/>
  <c r="F77" i="165"/>
  <c r="F75" i="165"/>
  <c r="F74" i="165"/>
  <c r="F73" i="165"/>
  <c r="F72" i="165"/>
  <c r="F71" i="165"/>
  <c r="F68" i="165"/>
  <c r="F65" i="165"/>
  <c r="F62" i="165"/>
  <c r="F60" i="165"/>
  <c r="F58" i="165"/>
  <c r="F57" i="165"/>
  <c r="F56" i="165"/>
  <c r="F55" i="165"/>
  <c r="F52" i="165"/>
  <c r="F49" i="165"/>
  <c r="F47" i="165"/>
  <c r="F46" i="165"/>
  <c r="F44" i="165"/>
  <c r="F43" i="165"/>
  <c r="F42" i="165"/>
  <c r="F41" i="165"/>
  <c r="F40" i="165"/>
  <c r="F39" i="165"/>
  <c r="F37" i="165"/>
  <c r="F36" i="165"/>
  <c r="F35" i="165"/>
  <c r="F33" i="165"/>
  <c r="F32" i="165"/>
  <c r="F31" i="165"/>
  <c r="F30" i="165"/>
  <c r="D29" i="165"/>
  <c r="I29" i="165" s="1"/>
  <c r="J29" i="165" s="1"/>
  <c r="F29" i="165"/>
  <c r="D28" i="165"/>
  <c r="I28" i="165"/>
  <c r="F28" i="165"/>
  <c r="D27" i="165"/>
  <c r="I27" i="165" s="1"/>
  <c r="D26" i="165"/>
  <c r="F26" i="165" s="1"/>
  <c r="I26" i="165"/>
  <c r="D25" i="165"/>
  <c r="I25" i="165" s="1"/>
  <c r="D24" i="165"/>
  <c r="E23" i="165" s="1"/>
  <c r="D23" i="165"/>
  <c r="I23" i="165"/>
  <c r="F23" i="165"/>
  <c r="D22" i="165"/>
  <c r="D21" i="165"/>
  <c r="I21" i="165" s="1"/>
  <c r="F21" i="165"/>
  <c r="D20" i="165"/>
  <c r="I20" i="165"/>
  <c r="F20" i="165"/>
  <c r="D19" i="165"/>
  <c r="F19" i="165" s="1"/>
  <c r="I19" i="165"/>
  <c r="D18" i="165"/>
  <c r="I18" i="165"/>
  <c r="F18" i="165"/>
  <c r="D17" i="165"/>
  <c r="E17" i="165" s="1"/>
  <c r="I17" i="165"/>
  <c r="D16" i="165"/>
  <c r="I16" i="165"/>
  <c r="F16" i="165"/>
  <c r="D15" i="165"/>
  <c r="I15" i="165" s="1"/>
  <c r="F15" i="165"/>
  <c r="D14" i="165"/>
  <c r="I14" i="165"/>
  <c r="F14" i="165"/>
  <c r="D13" i="165"/>
  <c r="I13" i="165" s="1"/>
  <c r="J13" i="165" s="1"/>
  <c r="F13" i="165"/>
  <c r="D12" i="165"/>
  <c r="I12" i="165"/>
  <c r="F12" i="165"/>
  <c r="D11" i="165"/>
  <c r="I11" i="165" s="1"/>
  <c r="D10" i="165"/>
  <c r="F10" i="165" s="1"/>
  <c r="I10" i="165"/>
  <c r="D9" i="165"/>
  <c r="I9" i="165" s="1"/>
  <c r="D8" i="165"/>
  <c r="E7" i="165" s="1"/>
  <c r="D7" i="165"/>
  <c r="I7" i="165"/>
  <c r="F7" i="165"/>
  <c r="D6" i="165"/>
  <c r="D5" i="165"/>
  <c r="I5" i="165" s="1"/>
  <c r="F5" i="165"/>
  <c r="E15" i="165"/>
  <c r="E25" i="165"/>
  <c r="E26" i="165"/>
  <c r="E27" i="165"/>
  <c r="E28" i="165"/>
  <c r="E29" i="165"/>
  <c r="E30" i="165"/>
  <c r="E31" i="165"/>
  <c r="E32" i="165"/>
  <c r="E33" i="165"/>
  <c r="E34" i="165"/>
  <c r="E35" i="165"/>
  <c r="E36" i="165"/>
  <c r="E37" i="165"/>
  <c r="E38" i="165"/>
  <c r="E39" i="165"/>
  <c r="E40" i="165"/>
  <c r="E41" i="165"/>
  <c r="E42" i="165"/>
  <c r="E43" i="165"/>
  <c r="E44" i="165"/>
  <c r="E45" i="165"/>
  <c r="E46" i="165"/>
  <c r="E47" i="165"/>
  <c r="E48" i="165"/>
  <c r="E49" i="165"/>
  <c r="E50" i="165"/>
  <c r="E51" i="165"/>
  <c r="E52" i="165"/>
  <c r="E53" i="165"/>
  <c r="E54" i="165"/>
  <c r="E55" i="165"/>
  <c r="E56" i="165"/>
  <c r="E57" i="165"/>
  <c r="E58" i="165"/>
  <c r="E59" i="165"/>
  <c r="E60" i="165"/>
  <c r="E61" i="165"/>
  <c r="E62" i="165"/>
  <c r="E63" i="165"/>
  <c r="E64" i="165"/>
  <c r="E65" i="165"/>
  <c r="E66" i="165"/>
  <c r="E67" i="165"/>
  <c r="E68" i="165"/>
  <c r="E69" i="165"/>
  <c r="E70" i="165"/>
  <c r="E71" i="165"/>
  <c r="E72" i="165"/>
  <c r="E73" i="165"/>
  <c r="E74" i="165"/>
  <c r="E75" i="165"/>
  <c r="E76" i="165"/>
  <c r="E77" i="165"/>
  <c r="E78" i="165"/>
  <c r="E79" i="165"/>
  <c r="E80" i="165"/>
  <c r="E81" i="165"/>
  <c r="E82" i="165"/>
  <c r="E83" i="165"/>
  <c r="E84" i="165"/>
  <c r="E85" i="165"/>
  <c r="E86" i="165"/>
  <c r="E87" i="165"/>
  <c r="E88" i="165"/>
  <c r="E89" i="165"/>
  <c r="E90" i="165"/>
  <c r="E91" i="165"/>
  <c r="E92" i="165"/>
  <c r="E93" i="165"/>
  <c r="E94" i="165"/>
  <c r="E95" i="165"/>
  <c r="E96" i="165"/>
  <c r="E97" i="165"/>
  <c r="E98" i="165"/>
  <c r="E99" i="165"/>
  <c r="E100" i="165"/>
  <c r="E101" i="165"/>
  <c r="E102" i="165"/>
  <c r="E103" i="165"/>
  <c r="E104" i="165"/>
  <c r="E105" i="165"/>
  <c r="E106" i="165"/>
  <c r="E107" i="165"/>
  <c r="E108" i="165"/>
  <c r="E109" i="165"/>
  <c r="E110" i="165"/>
  <c r="E111" i="165"/>
  <c r="E112" i="165"/>
  <c r="E113" i="165"/>
  <c r="E114" i="165"/>
  <c r="E115" i="165"/>
  <c r="E118" i="165"/>
  <c r="E119" i="165"/>
  <c r="H116" i="165"/>
  <c r="J116" i="165"/>
  <c r="H117" i="165"/>
  <c r="J117" i="165" s="1"/>
  <c r="H118" i="165"/>
  <c r="H119" i="165"/>
  <c r="J119" i="165"/>
  <c r="H115" i="165"/>
  <c r="H114" i="165"/>
  <c r="H113" i="165"/>
  <c r="J113" i="165"/>
  <c r="H112" i="165"/>
  <c r="J112" i="165"/>
  <c r="H111" i="165"/>
  <c r="J111" i="165" s="1"/>
  <c r="H110" i="165"/>
  <c r="J110" i="165"/>
  <c r="H109" i="165"/>
  <c r="H108" i="165"/>
  <c r="J108" i="165"/>
  <c r="H107" i="165"/>
  <c r="J107" i="165"/>
  <c r="H106" i="165"/>
  <c r="H105" i="165"/>
  <c r="J105" i="165" s="1"/>
  <c r="H104" i="165"/>
  <c r="H103" i="165"/>
  <c r="J103" i="165"/>
  <c r="H102" i="165"/>
  <c r="J102" i="165"/>
  <c r="H101" i="165"/>
  <c r="J101" i="165"/>
  <c r="H100" i="165"/>
  <c r="J100" i="165"/>
  <c r="H99" i="165"/>
  <c r="J99" i="165" s="1"/>
  <c r="H98" i="165"/>
  <c r="H97" i="165"/>
  <c r="J97" i="165"/>
  <c r="H96" i="165"/>
  <c r="H95" i="165"/>
  <c r="J95" i="165"/>
  <c r="H94" i="165"/>
  <c r="J94" i="165"/>
  <c r="H93" i="165"/>
  <c r="H92" i="165"/>
  <c r="J92" i="165" s="1"/>
  <c r="H91" i="165"/>
  <c r="J91" i="165"/>
  <c r="H90" i="165"/>
  <c r="J90" i="165"/>
  <c r="H89" i="165"/>
  <c r="J89" i="165"/>
  <c r="H88" i="165"/>
  <c r="J88" i="165"/>
  <c r="H87" i="165"/>
  <c r="H86" i="165"/>
  <c r="J86" i="165" s="1"/>
  <c r="H85" i="165"/>
  <c r="J85" i="165"/>
  <c r="H84" i="165"/>
  <c r="J84" i="165" s="1"/>
  <c r="H83" i="165"/>
  <c r="H82" i="165"/>
  <c r="H81" i="165"/>
  <c r="H80" i="165"/>
  <c r="H79" i="165"/>
  <c r="J79" i="165" s="1"/>
  <c r="H78" i="165"/>
  <c r="J78" i="165"/>
  <c r="H77" i="165"/>
  <c r="H76" i="165"/>
  <c r="J76" i="165"/>
  <c r="H75" i="165"/>
  <c r="J75" i="165" s="1"/>
  <c r="H74" i="165"/>
  <c r="J74" i="165"/>
  <c r="H73" i="165"/>
  <c r="H72" i="165"/>
  <c r="J72" i="165"/>
  <c r="H71" i="165"/>
  <c r="H70" i="165"/>
  <c r="J70" i="165"/>
  <c r="H69" i="165"/>
  <c r="J69" i="165" s="1"/>
  <c r="H68" i="165"/>
  <c r="J68" i="165"/>
  <c r="H67" i="165"/>
  <c r="J67" i="165"/>
  <c r="H66" i="165"/>
  <c r="H65" i="165"/>
  <c r="J65" i="165"/>
  <c r="H64" i="165"/>
  <c r="J64" i="165" s="1"/>
  <c r="H63" i="165"/>
  <c r="H62" i="165"/>
  <c r="J62" i="165"/>
  <c r="H61" i="165"/>
  <c r="J61" i="165" s="1"/>
  <c r="H60" i="165"/>
  <c r="J60" i="165"/>
  <c r="H59" i="165"/>
  <c r="J59" i="165"/>
  <c r="H58" i="165"/>
  <c r="J58" i="165" s="1"/>
  <c r="H57" i="165"/>
  <c r="H56" i="165"/>
  <c r="J56" i="165"/>
  <c r="H55" i="165"/>
  <c r="J55" i="165"/>
  <c r="H54" i="165"/>
  <c r="J54" i="165"/>
  <c r="H53" i="165"/>
  <c r="J53" i="165"/>
  <c r="H52" i="165"/>
  <c r="H51" i="165"/>
  <c r="J51" i="165"/>
  <c r="H50" i="165"/>
  <c r="H49" i="165"/>
  <c r="J49" i="165" s="1"/>
  <c r="H48" i="165"/>
  <c r="J48" i="165" s="1"/>
  <c r="H47" i="165"/>
  <c r="J47" i="165"/>
  <c r="H46" i="165"/>
  <c r="J46" i="165" s="1"/>
  <c r="H45" i="165"/>
  <c r="J45" i="165" s="1"/>
  <c r="H44" i="165"/>
  <c r="J44" i="165" s="1"/>
  <c r="H43" i="165"/>
  <c r="J43" i="165"/>
  <c r="H42" i="165"/>
  <c r="J42" i="165"/>
  <c r="H41" i="165"/>
  <c r="J41" i="165" s="1"/>
  <c r="H40" i="165"/>
  <c r="H39" i="165"/>
  <c r="J39" i="165"/>
  <c r="H38" i="165"/>
  <c r="H37" i="165"/>
  <c r="J37" i="165"/>
  <c r="H36" i="165"/>
  <c r="J36" i="165"/>
  <c r="H35" i="165"/>
  <c r="J35" i="165" s="1"/>
  <c r="H34" i="165"/>
  <c r="H33" i="165"/>
  <c r="J33" i="165" s="1"/>
  <c r="H32" i="165"/>
  <c r="J32" i="165"/>
  <c r="H31" i="165"/>
  <c r="J31" i="165"/>
  <c r="H30" i="165"/>
  <c r="H29" i="165"/>
  <c r="H28" i="165"/>
  <c r="J28" i="165"/>
  <c r="H27" i="165"/>
  <c r="J27" i="165" s="1"/>
  <c r="H26" i="165"/>
  <c r="J26" i="165" s="1"/>
  <c r="H25" i="165"/>
  <c r="J25" i="165"/>
  <c r="H24" i="165"/>
  <c r="H23" i="165"/>
  <c r="J23" i="165"/>
  <c r="H22" i="165"/>
  <c r="H21" i="165"/>
  <c r="J21" i="165"/>
  <c r="H20" i="165"/>
  <c r="J20" i="165"/>
  <c r="H19" i="165"/>
  <c r="J19" i="165" s="1"/>
  <c r="H18" i="165"/>
  <c r="J18" i="165"/>
  <c r="H17" i="165"/>
  <c r="H16" i="165"/>
  <c r="J16" i="165"/>
  <c r="H15" i="165"/>
  <c r="J15" i="165"/>
  <c r="H14" i="165"/>
  <c r="J14" i="165" s="1"/>
  <c r="H13" i="165"/>
  <c r="H12" i="165"/>
  <c r="J12" i="165"/>
  <c r="H11" i="165"/>
  <c r="J11" i="165" s="1"/>
  <c r="H10" i="165"/>
  <c r="J10" i="165" s="1"/>
  <c r="H9" i="165"/>
  <c r="J9" i="165"/>
  <c r="H8" i="165"/>
  <c r="H7" i="165"/>
  <c r="J7" i="165"/>
  <c r="H6" i="165"/>
  <c r="H5" i="165"/>
  <c r="J5" i="165"/>
  <c r="D70" i="166"/>
  <c r="F70" i="166" s="1"/>
  <c r="I70" i="166"/>
  <c r="D71" i="166"/>
  <c r="I71" i="166" s="1"/>
  <c r="J71" i="166" s="1"/>
  <c r="D72" i="166"/>
  <c r="I72" i="166" s="1"/>
  <c r="J72" i="166" s="1"/>
  <c r="D73" i="166"/>
  <c r="I73" i="166"/>
  <c r="D74" i="166"/>
  <c r="I74" i="166"/>
  <c r="J74" i="166" s="1"/>
  <c r="D75" i="166"/>
  <c r="I75" i="166"/>
  <c r="D76" i="166"/>
  <c r="I76" i="166"/>
  <c r="D77" i="166"/>
  <c r="D78" i="166"/>
  <c r="I78" i="166"/>
  <c r="D79" i="166"/>
  <c r="I79" i="166" s="1"/>
  <c r="J79" i="166" s="1"/>
  <c r="D80" i="166"/>
  <c r="I80" i="166" s="1"/>
  <c r="D81" i="166"/>
  <c r="I81" i="166"/>
  <c r="D82" i="166"/>
  <c r="I82" i="166"/>
  <c r="D83" i="166"/>
  <c r="I83" i="166"/>
  <c r="J83" i="166" s="1"/>
  <c r="D84" i="166"/>
  <c r="I84" i="166"/>
  <c r="D85" i="166"/>
  <c r="D86" i="166"/>
  <c r="F86" i="166" s="1"/>
  <c r="I86" i="166"/>
  <c r="D87" i="166"/>
  <c r="I87" i="166" s="1"/>
  <c r="J87" i="166" s="1"/>
  <c r="D88" i="166"/>
  <c r="I88" i="166" s="1"/>
  <c r="J88" i="166" s="1"/>
  <c r="D89" i="166"/>
  <c r="I89" i="166"/>
  <c r="D90" i="166"/>
  <c r="I90" i="166"/>
  <c r="J90" i="166" s="1"/>
  <c r="D91" i="166"/>
  <c r="I91" i="166"/>
  <c r="D92" i="166"/>
  <c r="I92" i="166"/>
  <c r="D93" i="166"/>
  <c r="D94" i="166"/>
  <c r="I94" i="166"/>
  <c r="D95" i="166"/>
  <c r="I95" i="166" s="1"/>
  <c r="J95" i="166" s="1"/>
  <c r="D96" i="166"/>
  <c r="I96" i="166" s="1"/>
  <c r="D97" i="166"/>
  <c r="I97" i="166"/>
  <c r="D98" i="166"/>
  <c r="I98" i="166"/>
  <c r="D99" i="166"/>
  <c r="I99" i="166"/>
  <c r="J99" i="166" s="1"/>
  <c r="D100" i="166"/>
  <c r="I100" i="166"/>
  <c r="D101" i="166"/>
  <c r="D102" i="166"/>
  <c r="F102" i="166" s="1"/>
  <c r="I102" i="166"/>
  <c r="D103" i="166"/>
  <c r="I103" i="166" s="1"/>
  <c r="D104" i="166"/>
  <c r="I104" i="166" s="1"/>
  <c r="J104" i="166" s="1"/>
  <c r="D105" i="166"/>
  <c r="I105" i="166"/>
  <c r="D106" i="166"/>
  <c r="I106" i="166"/>
  <c r="J106" i="166" s="1"/>
  <c r="D107" i="166"/>
  <c r="I107" i="166"/>
  <c r="D108" i="166"/>
  <c r="I108" i="166"/>
  <c r="D109" i="166"/>
  <c r="D110" i="166"/>
  <c r="I110" i="166"/>
  <c r="D111" i="166"/>
  <c r="I111" i="166" s="1"/>
  <c r="J111" i="166" s="1"/>
  <c r="D112" i="166"/>
  <c r="I112" i="166" s="1"/>
  <c r="D113" i="166"/>
  <c r="I113" i="166"/>
  <c r="D114" i="166"/>
  <c r="I114" i="166"/>
  <c r="D115" i="166"/>
  <c r="I115" i="166"/>
  <c r="J115" i="166" s="1"/>
  <c r="D116" i="166"/>
  <c r="I116" i="166"/>
  <c r="D30" i="166"/>
  <c r="I30" i="166" s="1"/>
  <c r="J30" i="166" s="1"/>
  <c r="D31" i="166"/>
  <c r="I31" i="166" s="1"/>
  <c r="J31" i="166" s="1"/>
  <c r="D32" i="166"/>
  <c r="I32" i="166"/>
  <c r="D33" i="166"/>
  <c r="D34" i="166"/>
  <c r="D35" i="166"/>
  <c r="I35" i="166"/>
  <c r="J35" i="166" s="1"/>
  <c r="D36" i="166"/>
  <c r="I36" i="166"/>
  <c r="D37" i="166"/>
  <c r="F37" i="166" s="1"/>
  <c r="I37" i="166"/>
  <c r="D38" i="166"/>
  <c r="I38" i="166" s="1"/>
  <c r="J38" i="166" s="1"/>
  <c r="D39" i="166"/>
  <c r="I39" i="166" s="1"/>
  <c r="J39" i="166" s="1"/>
  <c r="D40" i="166"/>
  <c r="I40" i="166"/>
  <c r="D41" i="166"/>
  <c r="D42" i="166"/>
  <c r="D43" i="166"/>
  <c r="I43" i="166"/>
  <c r="D44" i="166"/>
  <c r="I44" i="166"/>
  <c r="D45" i="166"/>
  <c r="F45" i="166" s="1"/>
  <c r="I45" i="166"/>
  <c r="D46" i="166"/>
  <c r="I46" i="166" s="1"/>
  <c r="J46" i="166" s="1"/>
  <c r="D47" i="166"/>
  <c r="I47" i="166" s="1"/>
  <c r="J47" i="166" s="1"/>
  <c r="D48" i="166"/>
  <c r="I48" i="166"/>
  <c r="D49" i="166"/>
  <c r="D50" i="166"/>
  <c r="D51" i="166"/>
  <c r="I51" i="166"/>
  <c r="J51" i="166" s="1"/>
  <c r="D52" i="166"/>
  <c r="I52" i="166"/>
  <c r="D53" i="166"/>
  <c r="F53" i="166" s="1"/>
  <c r="I53" i="166"/>
  <c r="D54" i="166"/>
  <c r="I54" i="166" s="1"/>
  <c r="J54" i="166" s="1"/>
  <c r="D55" i="166"/>
  <c r="I55" i="166" s="1"/>
  <c r="D56" i="166"/>
  <c r="I56" i="166"/>
  <c r="D57" i="166"/>
  <c r="D58" i="166"/>
  <c r="D59" i="166"/>
  <c r="I59" i="166"/>
  <c r="D60" i="166"/>
  <c r="I60" i="166"/>
  <c r="D61" i="166"/>
  <c r="F61" i="166" s="1"/>
  <c r="I61" i="166"/>
  <c r="D62" i="166"/>
  <c r="I62" i="166" s="1"/>
  <c r="J62" i="166" s="1"/>
  <c r="D63" i="166"/>
  <c r="I63" i="166" s="1"/>
  <c r="J63" i="166" s="1"/>
  <c r="D64" i="166"/>
  <c r="I64" i="166"/>
  <c r="D65" i="166"/>
  <c r="D66" i="166"/>
  <c r="D67" i="166"/>
  <c r="I67" i="166"/>
  <c r="J67" i="166" s="1"/>
  <c r="D68" i="166"/>
  <c r="I68" i="166"/>
  <c r="D69" i="166"/>
  <c r="F69" i="166" s="1"/>
  <c r="I69" i="166"/>
  <c r="K117" i="166"/>
  <c r="F116" i="166"/>
  <c r="F115" i="166"/>
  <c r="F113" i="166"/>
  <c r="F110" i="166"/>
  <c r="F108" i="166"/>
  <c r="F107" i="166"/>
  <c r="F106" i="166"/>
  <c r="F105" i="166"/>
  <c r="F104" i="166"/>
  <c r="F100" i="166"/>
  <c r="F99" i="166"/>
  <c r="F97" i="166"/>
  <c r="F94" i="166"/>
  <c r="F92" i="166"/>
  <c r="F91" i="166"/>
  <c r="F90" i="166"/>
  <c r="F89" i="166"/>
  <c r="F88" i="166"/>
  <c r="F84" i="166"/>
  <c r="F83" i="166"/>
  <c r="F81" i="166"/>
  <c r="F78" i="166"/>
  <c r="F76" i="166"/>
  <c r="F75" i="166"/>
  <c r="F74" i="166"/>
  <c r="F73" i="166"/>
  <c r="F72" i="166"/>
  <c r="F68" i="166"/>
  <c r="F67" i="166"/>
  <c r="F64" i="166"/>
  <c r="F63" i="166"/>
  <c r="F62" i="166"/>
  <c r="F60" i="166"/>
  <c r="F59" i="166"/>
  <c r="F56" i="166"/>
  <c r="F55" i="166"/>
  <c r="F52" i="166"/>
  <c r="F51" i="166"/>
  <c r="F48" i="166"/>
  <c r="F47" i="166"/>
  <c r="F46" i="166"/>
  <c r="F44" i="166"/>
  <c r="F43" i="166"/>
  <c r="F40" i="166"/>
  <c r="F39" i="166"/>
  <c r="F36" i="166"/>
  <c r="F35" i="166"/>
  <c r="F32" i="166"/>
  <c r="F31" i="166"/>
  <c r="F30" i="166"/>
  <c r="D29" i="166"/>
  <c r="I29" i="166"/>
  <c r="F29" i="166"/>
  <c r="D28" i="166"/>
  <c r="D27" i="166"/>
  <c r="I27" i="166" s="1"/>
  <c r="D26" i="166"/>
  <c r="I26" i="166"/>
  <c r="J26" i="166" s="1"/>
  <c r="D25" i="166"/>
  <c r="I25" i="166" s="1"/>
  <c r="J25" i="166" s="1"/>
  <c r="D24" i="166"/>
  <c r="D23" i="166"/>
  <c r="F23" i="166" s="1"/>
  <c r="I23" i="166"/>
  <c r="D22" i="166"/>
  <c r="I22" i="166" s="1"/>
  <c r="J22" i="166" s="1"/>
  <c r="D21" i="166"/>
  <c r="I21" i="166"/>
  <c r="F21" i="166"/>
  <c r="D20" i="166"/>
  <c r="F20" i="166" s="1"/>
  <c r="I20" i="166"/>
  <c r="J20" i="166" s="1"/>
  <c r="D19" i="166"/>
  <c r="F19" i="166" s="1"/>
  <c r="I19" i="166"/>
  <c r="J19" i="166" s="1"/>
  <c r="D18" i="166"/>
  <c r="I18" i="166"/>
  <c r="F18" i="166"/>
  <c r="D17" i="166"/>
  <c r="I17" i="166" s="1"/>
  <c r="J17" i="166" s="1"/>
  <c r="D16" i="166"/>
  <c r="I16" i="166"/>
  <c r="F16" i="166"/>
  <c r="D15" i="166"/>
  <c r="D14" i="166"/>
  <c r="I14" i="166"/>
  <c r="F14" i="166"/>
  <c r="D13" i="166"/>
  <c r="I13" i="166"/>
  <c r="F13" i="166"/>
  <c r="D12" i="166"/>
  <c r="D11" i="166"/>
  <c r="I11" i="166" s="1"/>
  <c r="D10" i="166"/>
  <c r="I10" i="166"/>
  <c r="J10" i="166" s="1"/>
  <c r="D9" i="166"/>
  <c r="I9" i="166" s="1"/>
  <c r="J9" i="166" s="1"/>
  <c r="D8" i="166"/>
  <c r="D7" i="166"/>
  <c r="F7" i="166" s="1"/>
  <c r="I7" i="166"/>
  <c r="D6" i="166"/>
  <c r="I6" i="166" s="1"/>
  <c r="J6" i="166" s="1"/>
  <c r="D5" i="166"/>
  <c r="I5" i="166"/>
  <c r="F5" i="166"/>
  <c r="H117" i="166"/>
  <c r="H118" i="166"/>
  <c r="H119" i="166"/>
  <c r="H116" i="166"/>
  <c r="J116" i="166" s="1"/>
  <c r="H115" i="166"/>
  <c r="H114" i="166"/>
  <c r="J114" i="166"/>
  <c r="H113" i="166"/>
  <c r="J113" i="166" s="1"/>
  <c r="H112" i="166"/>
  <c r="H111" i="166"/>
  <c r="H110" i="166"/>
  <c r="J110" i="166" s="1"/>
  <c r="H109" i="166"/>
  <c r="H108" i="166"/>
  <c r="J108" i="166"/>
  <c r="H107" i="166"/>
  <c r="J107" i="166"/>
  <c r="H106" i="166"/>
  <c r="H105" i="166"/>
  <c r="J105" i="166" s="1"/>
  <c r="H104" i="166"/>
  <c r="H103" i="166"/>
  <c r="H102" i="166"/>
  <c r="J102" i="166"/>
  <c r="H101" i="166"/>
  <c r="H100" i="166"/>
  <c r="J100" i="166" s="1"/>
  <c r="H99" i="166"/>
  <c r="H98" i="166"/>
  <c r="J98" i="166"/>
  <c r="H97" i="166"/>
  <c r="J97" i="166" s="1"/>
  <c r="H96" i="166"/>
  <c r="H95" i="166"/>
  <c r="H94" i="166"/>
  <c r="J94" i="166" s="1"/>
  <c r="H93" i="166"/>
  <c r="H92" i="166"/>
  <c r="J92" i="166"/>
  <c r="H91" i="166"/>
  <c r="J91" i="166"/>
  <c r="H90" i="166"/>
  <c r="H89" i="166"/>
  <c r="J89" i="166" s="1"/>
  <c r="H88" i="166"/>
  <c r="H87" i="166"/>
  <c r="H86" i="166"/>
  <c r="J86" i="166"/>
  <c r="H85" i="166"/>
  <c r="H84" i="166"/>
  <c r="J84" i="166" s="1"/>
  <c r="H83" i="166"/>
  <c r="H82" i="166"/>
  <c r="J82" i="166"/>
  <c r="H81" i="166"/>
  <c r="J81" i="166" s="1"/>
  <c r="H80" i="166"/>
  <c r="H79" i="166"/>
  <c r="H78" i="166"/>
  <c r="J78" i="166" s="1"/>
  <c r="H77" i="166"/>
  <c r="H76" i="166"/>
  <c r="J76" i="166"/>
  <c r="H75" i="166"/>
  <c r="J75" i="166"/>
  <c r="H74" i="166"/>
  <c r="H73" i="166"/>
  <c r="J73" i="166" s="1"/>
  <c r="H72" i="166"/>
  <c r="H71" i="166"/>
  <c r="H70" i="166"/>
  <c r="J70" i="166"/>
  <c r="H69" i="166"/>
  <c r="J69" i="166"/>
  <c r="H68" i="166"/>
  <c r="J68" i="166" s="1"/>
  <c r="H67" i="166"/>
  <c r="H66" i="166"/>
  <c r="H65" i="166"/>
  <c r="H64" i="166"/>
  <c r="J64" i="166" s="1"/>
  <c r="H63" i="166"/>
  <c r="H62" i="166"/>
  <c r="H61" i="166"/>
  <c r="J61" i="166"/>
  <c r="H60" i="166"/>
  <c r="J60" i="166"/>
  <c r="H59" i="166"/>
  <c r="J59" i="166"/>
  <c r="H58" i="166"/>
  <c r="H57" i="166"/>
  <c r="H56" i="166"/>
  <c r="J56" i="166"/>
  <c r="H55" i="166"/>
  <c r="H54" i="166"/>
  <c r="H53" i="166"/>
  <c r="J53" i="166"/>
  <c r="H52" i="166"/>
  <c r="J52" i="166" s="1"/>
  <c r="H51" i="166"/>
  <c r="H50" i="166"/>
  <c r="H49" i="166"/>
  <c r="H48" i="166"/>
  <c r="J48" i="166" s="1"/>
  <c r="H47" i="166"/>
  <c r="H46" i="166"/>
  <c r="H45" i="166"/>
  <c r="J45" i="166"/>
  <c r="H44" i="166"/>
  <c r="J44" i="166"/>
  <c r="H43" i="166"/>
  <c r="J43" i="166"/>
  <c r="H42" i="166"/>
  <c r="H41" i="166"/>
  <c r="H40" i="166"/>
  <c r="J40" i="166"/>
  <c r="H39" i="166"/>
  <c r="H38" i="166"/>
  <c r="H37" i="166"/>
  <c r="J37" i="166"/>
  <c r="H36" i="166"/>
  <c r="J36" i="166" s="1"/>
  <c r="H35" i="166"/>
  <c r="H34" i="166"/>
  <c r="H33" i="166"/>
  <c r="H32" i="166"/>
  <c r="J32" i="166" s="1"/>
  <c r="H31" i="166"/>
  <c r="H30" i="166"/>
  <c r="H29" i="166"/>
  <c r="J29" i="166"/>
  <c r="H28" i="166"/>
  <c r="H27" i="166"/>
  <c r="J27" i="166"/>
  <c r="H26" i="166"/>
  <c r="H25" i="166"/>
  <c r="H24" i="166"/>
  <c r="H23" i="166"/>
  <c r="J23" i="166" s="1"/>
  <c r="H22" i="166"/>
  <c r="H21" i="166"/>
  <c r="J21" i="166"/>
  <c r="H20" i="166"/>
  <c r="H19" i="166"/>
  <c r="H18" i="166"/>
  <c r="J18" i="166"/>
  <c r="H17" i="166"/>
  <c r="H16" i="166"/>
  <c r="J16" i="166" s="1"/>
  <c r="H15" i="166"/>
  <c r="H14" i="166"/>
  <c r="J14" i="166" s="1"/>
  <c r="H13" i="166"/>
  <c r="J13" i="166"/>
  <c r="H12" i="166"/>
  <c r="H11" i="166"/>
  <c r="J11" i="166"/>
  <c r="H10" i="166"/>
  <c r="H9" i="166"/>
  <c r="H8" i="166"/>
  <c r="H7" i="166"/>
  <c r="J7" i="166" s="1"/>
  <c r="H6" i="166"/>
  <c r="H5" i="166"/>
  <c r="J5" i="166"/>
  <c r="D70" i="140"/>
  <c r="I70" i="140" s="1"/>
  <c r="D71" i="140"/>
  <c r="I71" i="140" s="1"/>
  <c r="J71" i="140" s="1"/>
  <c r="D72" i="140"/>
  <c r="I72" i="140"/>
  <c r="D73" i="140"/>
  <c r="F73" i="140" s="1"/>
  <c r="I73" i="140"/>
  <c r="J73" i="140" s="1"/>
  <c r="D74" i="140"/>
  <c r="I74" i="140"/>
  <c r="D75" i="140"/>
  <c r="I75" i="140"/>
  <c r="D76" i="140"/>
  <c r="D77" i="140"/>
  <c r="I77" i="140"/>
  <c r="D78" i="140"/>
  <c r="I78" i="140" s="1"/>
  <c r="D79" i="140"/>
  <c r="I79" i="140" s="1"/>
  <c r="J79" i="140" s="1"/>
  <c r="D80" i="140"/>
  <c r="I80" i="140"/>
  <c r="D81" i="140"/>
  <c r="I81" i="140"/>
  <c r="J81" i="140" s="1"/>
  <c r="D82" i="140"/>
  <c r="I82" i="140"/>
  <c r="D83" i="140"/>
  <c r="I83" i="140"/>
  <c r="D84" i="140"/>
  <c r="D85" i="140"/>
  <c r="I85" i="140"/>
  <c r="D86" i="140"/>
  <c r="I86" i="140" s="1"/>
  <c r="D87" i="140"/>
  <c r="I87" i="140" s="1"/>
  <c r="J87" i="140" s="1"/>
  <c r="D88" i="140"/>
  <c r="I88" i="140"/>
  <c r="D89" i="140"/>
  <c r="F89" i="140" s="1"/>
  <c r="I89" i="140"/>
  <c r="J89" i="140" s="1"/>
  <c r="D90" i="140"/>
  <c r="F90" i="140" s="1"/>
  <c r="I90" i="140"/>
  <c r="J90" i="140" s="1"/>
  <c r="D91" i="140"/>
  <c r="I91" i="140"/>
  <c r="D92" i="140"/>
  <c r="D93" i="140"/>
  <c r="I93" i="140"/>
  <c r="D94" i="140"/>
  <c r="I94" i="140" s="1"/>
  <c r="D95" i="140"/>
  <c r="I95" i="140" s="1"/>
  <c r="J95" i="140" s="1"/>
  <c r="D96" i="140"/>
  <c r="I96" i="140"/>
  <c r="D97" i="140"/>
  <c r="I97" i="140"/>
  <c r="J97" i="140" s="1"/>
  <c r="D98" i="140"/>
  <c r="I98" i="140"/>
  <c r="D99" i="140"/>
  <c r="I99" i="140"/>
  <c r="D100" i="140"/>
  <c r="D101" i="140"/>
  <c r="I101" i="140"/>
  <c r="D102" i="140"/>
  <c r="I102" i="140" s="1"/>
  <c r="D103" i="140"/>
  <c r="I103" i="140" s="1"/>
  <c r="J103" i="140" s="1"/>
  <c r="D104" i="140"/>
  <c r="I104" i="140"/>
  <c r="D105" i="140"/>
  <c r="I105" i="140"/>
  <c r="J105" i="140" s="1"/>
  <c r="D106" i="140"/>
  <c r="I106" i="140"/>
  <c r="D107" i="140"/>
  <c r="I107" i="140"/>
  <c r="D108" i="140"/>
  <c r="D109" i="140"/>
  <c r="I109" i="140"/>
  <c r="D110" i="140"/>
  <c r="I110" i="140" s="1"/>
  <c r="J110" i="140" s="1"/>
  <c r="D111" i="140"/>
  <c r="I111" i="140" s="1"/>
  <c r="J111" i="140" s="1"/>
  <c r="D112" i="140"/>
  <c r="I112" i="140"/>
  <c r="D113" i="140"/>
  <c r="I113" i="140"/>
  <c r="J113" i="140" s="1"/>
  <c r="D114" i="140"/>
  <c r="I114" i="140"/>
  <c r="J114" i="140" s="1"/>
  <c r="D115" i="140"/>
  <c r="I115" i="140"/>
  <c r="D116" i="140"/>
  <c r="D30" i="140"/>
  <c r="I30" i="140" s="1"/>
  <c r="J30" i="140" s="1"/>
  <c r="D31" i="140"/>
  <c r="I31" i="140"/>
  <c r="D32" i="140"/>
  <c r="D33" i="140"/>
  <c r="D34" i="140"/>
  <c r="I34" i="140"/>
  <c r="J34" i="140" s="1"/>
  <c r="D35" i="140"/>
  <c r="I35" i="140"/>
  <c r="D36" i="140"/>
  <c r="I36" i="140" s="1"/>
  <c r="D37" i="140"/>
  <c r="I37" i="140" s="1"/>
  <c r="D38" i="140"/>
  <c r="I38" i="140" s="1"/>
  <c r="D39" i="140"/>
  <c r="I39" i="140"/>
  <c r="D40" i="140"/>
  <c r="D41" i="140"/>
  <c r="D42" i="140"/>
  <c r="F42" i="140" s="1"/>
  <c r="I42" i="140"/>
  <c r="D43" i="140"/>
  <c r="I43" i="140"/>
  <c r="D44" i="140"/>
  <c r="D45" i="140"/>
  <c r="I45" i="140" s="1"/>
  <c r="D46" i="140"/>
  <c r="I46" i="140" s="1"/>
  <c r="J46" i="140" s="1"/>
  <c r="D47" i="140"/>
  <c r="I47" i="140"/>
  <c r="D48" i="140"/>
  <c r="D49" i="140"/>
  <c r="F49" i="140" s="1"/>
  <c r="D50" i="140"/>
  <c r="I50" i="140"/>
  <c r="D51" i="140"/>
  <c r="I51" i="140"/>
  <c r="D52" i="140"/>
  <c r="I52" i="140" s="1"/>
  <c r="D53" i="140"/>
  <c r="I53" i="140" s="1"/>
  <c r="D54" i="140"/>
  <c r="I54" i="140" s="1"/>
  <c r="D55" i="140"/>
  <c r="I55" i="140"/>
  <c r="D56" i="140"/>
  <c r="D57" i="140"/>
  <c r="D58" i="140"/>
  <c r="F58" i="140" s="1"/>
  <c r="I58" i="140"/>
  <c r="D59" i="140"/>
  <c r="I59" i="140"/>
  <c r="D60" i="140"/>
  <c r="D61" i="140"/>
  <c r="I61" i="140" s="1"/>
  <c r="D62" i="140"/>
  <c r="I62" i="140" s="1"/>
  <c r="J62" i="140" s="1"/>
  <c r="D63" i="140"/>
  <c r="I63" i="140"/>
  <c r="D64" i="140"/>
  <c r="D65" i="140"/>
  <c r="D66" i="140"/>
  <c r="I66" i="140"/>
  <c r="D67" i="140"/>
  <c r="I67" i="140"/>
  <c r="D68" i="140"/>
  <c r="I68" i="140" s="1"/>
  <c r="J68" i="140" s="1"/>
  <c r="D69" i="140"/>
  <c r="I69" i="140" s="1"/>
  <c r="J69" i="140" s="1"/>
  <c r="D6" i="140"/>
  <c r="I6" i="140" s="1"/>
  <c r="D7" i="140"/>
  <c r="I7" i="140"/>
  <c r="D8" i="140"/>
  <c r="D9" i="140"/>
  <c r="D10" i="140"/>
  <c r="F10" i="140" s="1"/>
  <c r="I10" i="140"/>
  <c r="D11" i="140"/>
  <c r="I11" i="140"/>
  <c r="D12" i="140"/>
  <c r="D13" i="140"/>
  <c r="I13" i="140" s="1"/>
  <c r="D14" i="140"/>
  <c r="I14" i="140" s="1"/>
  <c r="J14" i="140" s="1"/>
  <c r="D15" i="140"/>
  <c r="I15" i="140"/>
  <c r="D16" i="140"/>
  <c r="D17" i="140"/>
  <c r="D18" i="140"/>
  <c r="I18" i="140"/>
  <c r="D19" i="140"/>
  <c r="I19" i="140"/>
  <c r="D20" i="140"/>
  <c r="I20" i="140" s="1"/>
  <c r="D21" i="140"/>
  <c r="I21" i="140" s="1"/>
  <c r="J21" i="140" s="1"/>
  <c r="D22" i="140"/>
  <c r="I22" i="140" s="1"/>
  <c r="J22" i="140" s="1"/>
  <c r="D23" i="140"/>
  <c r="I23" i="140"/>
  <c r="D24" i="140"/>
  <c r="D25" i="140"/>
  <c r="D26" i="140"/>
  <c r="F26" i="140" s="1"/>
  <c r="I26" i="140"/>
  <c r="D27" i="140"/>
  <c r="I27" i="140"/>
  <c r="D28" i="140"/>
  <c r="D29" i="140"/>
  <c r="I29" i="140" s="1"/>
  <c r="D5" i="140"/>
  <c r="I5" i="140" s="1"/>
  <c r="F104" i="140"/>
  <c r="F103" i="140"/>
  <c r="F102" i="140"/>
  <c r="F101" i="140"/>
  <c r="F99" i="140"/>
  <c r="F98" i="140"/>
  <c r="F97" i="140"/>
  <c r="F96" i="140"/>
  <c r="F95" i="140"/>
  <c r="F94" i="140"/>
  <c r="F93" i="140"/>
  <c r="F91" i="140"/>
  <c r="F88" i="140"/>
  <c r="F87" i="140"/>
  <c r="F86" i="140"/>
  <c r="F85" i="140"/>
  <c r="F84" i="140"/>
  <c r="F83" i="140"/>
  <c r="F82" i="140"/>
  <c r="F81" i="140"/>
  <c r="F80" i="140"/>
  <c r="F79" i="140"/>
  <c r="F78" i="140"/>
  <c r="F77" i="140"/>
  <c r="F75" i="140"/>
  <c r="F74" i="140"/>
  <c r="F72" i="140"/>
  <c r="F71" i="140"/>
  <c r="F70" i="140"/>
  <c r="F68" i="140"/>
  <c r="F67" i="140"/>
  <c r="F66" i="140"/>
  <c r="F65" i="140"/>
  <c r="F63" i="140"/>
  <c r="F62" i="140"/>
  <c r="F61" i="140"/>
  <c r="F59" i="140"/>
  <c r="F55" i="140"/>
  <c r="F54" i="140"/>
  <c r="F52" i="140"/>
  <c r="F51" i="140"/>
  <c r="F50" i="140"/>
  <c r="F47" i="140"/>
  <c r="F46" i="140"/>
  <c r="F45" i="140"/>
  <c r="F43" i="140"/>
  <c r="F39" i="140"/>
  <c r="F38" i="140"/>
  <c r="F36" i="140"/>
  <c r="F35" i="140"/>
  <c r="F34" i="140"/>
  <c r="F33" i="140"/>
  <c r="F31" i="140"/>
  <c r="F30" i="140"/>
  <c r="F29" i="140"/>
  <c r="F27" i="140"/>
  <c r="F23" i="140"/>
  <c r="F22" i="140"/>
  <c r="F20" i="140"/>
  <c r="F19" i="140"/>
  <c r="F18" i="140"/>
  <c r="F15" i="140"/>
  <c r="F14" i="140"/>
  <c r="F13" i="140"/>
  <c r="F11" i="140"/>
  <c r="F7" i="140"/>
  <c r="F6" i="140"/>
  <c r="F5" i="140"/>
  <c r="F115" i="140"/>
  <c r="F114" i="140"/>
  <c r="F113" i="140"/>
  <c r="F112" i="140"/>
  <c r="F111" i="140"/>
  <c r="F110" i="140"/>
  <c r="F109" i="140"/>
  <c r="F107" i="140"/>
  <c r="F106" i="140"/>
  <c r="F105" i="140"/>
  <c r="K117" i="140"/>
  <c r="J115" i="140"/>
  <c r="J112" i="140"/>
  <c r="J109" i="140"/>
  <c r="J107" i="140"/>
  <c r="J106" i="140"/>
  <c r="J104" i="140"/>
  <c r="J102" i="140"/>
  <c r="J101" i="140"/>
  <c r="J99" i="140"/>
  <c r="J98" i="140"/>
  <c r="J96" i="140"/>
  <c r="J94" i="140"/>
  <c r="J93" i="140"/>
  <c r="J91" i="140"/>
  <c r="J88" i="140"/>
  <c r="J86" i="140"/>
  <c r="J85" i="140"/>
  <c r="J83" i="140"/>
  <c r="J82" i="140"/>
  <c r="J80" i="140"/>
  <c r="J78" i="140"/>
  <c r="J77" i="140"/>
  <c r="J75" i="140"/>
  <c r="J74" i="140"/>
  <c r="J72" i="140"/>
  <c r="J70" i="140"/>
  <c r="J6" i="140"/>
  <c r="J7" i="140"/>
  <c r="J10" i="140"/>
  <c r="J11" i="140"/>
  <c r="J13" i="140"/>
  <c r="J15" i="140"/>
  <c r="J18" i="140"/>
  <c r="J19" i="140"/>
  <c r="J20" i="140"/>
  <c r="J23" i="140"/>
  <c r="J26" i="140"/>
  <c r="J27" i="140"/>
  <c r="J29" i="140"/>
  <c r="J31" i="140"/>
  <c r="J35" i="140"/>
  <c r="J36" i="140"/>
  <c r="J37" i="140"/>
  <c r="J38" i="140"/>
  <c r="J39" i="140"/>
  <c r="J42" i="140"/>
  <c r="J43" i="140"/>
  <c r="J45" i="140"/>
  <c r="J47" i="140"/>
  <c r="J50" i="140"/>
  <c r="J51" i="140"/>
  <c r="J52" i="140"/>
  <c r="J53" i="140"/>
  <c r="J54" i="140"/>
  <c r="J55" i="140"/>
  <c r="J58" i="140"/>
  <c r="J59" i="140"/>
  <c r="J61" i="140"/>
  <c r="J63" i="140"/>
  <c r="J66" i="140"/>
  <c r="J67" i="140"/>
  <c r="J5" i="140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D117" i="142"/>
  <c r="F117" i="142" s="1"/>
  <c r="D70" i="142"/>
  <c r="F70" i="142" s="1"/>
  <c r="I70" i="142"/>
  <c r="J70" i="142" s="1"/>
  <c r="D71" i="142"/>
  <c r="I71" i="142" s="1"/>
  <c r="D72" i="142"/>
  <c r="I72" i="142"/>
  <c r="J72" i="142" s="1"/>
  <c r="D73" i="142"/>
  <c r="D74" i="142"/>
  <c r="I74" i="142" s="1"/>
  <c r="D75" i="142"/>
  <c r="I75" i="142" s="1"/>
  <c r="D76" i="142"/>
  <c r="I76" i="142" s="1"/>
  <c r="D77" i="142"/>
  <c r="I77" i="142" s="1"/>
  <c r="J77" i="142" s="1"/>
  <c r="D78" i="142"/>
  <c r="F78" i="142" s="1"/>
  <c r="I78" i="142"/>
  <c r="D79" i="142"/>
  <c r="I79" i="142" s="1"/>
  <c r="J79" i="142" s="1"/>
  <c r="D80" i="142"/>
  <c r="I80" i="142"/>
  <c r="D81" i="142"/>
  <c r="D82" i="142"/>
  <c r="I82" i="142" s="1"/>
  <c r="D83" i="142"/>
  <c r="I83" i="142" s="1"/>
  <c r="J83" i="142" s="1"/>
  <c r="D84" i="142"/>
  <c r="F84" i="142" s="1"/>
  <c r="D85" i="142"/>
  <c r="F85" i="142" s="1"/>
  <c r="D86" i="142"/>
  <c r="I86" i="142"/>
  <c r="D87" i="142"/>
  <c r="I87" i="142" s="1"/>
  <c r="J87" i="142" s="1"/>
  <c r="D88" i="142"/>
  <c r="I88" i="142"/>
  <c r="D89" i="142"/>
  <c r="E74" i="142" s="1"/>
  <c r="D90" i="142"/>
  <c r="I90" i="142" s="1"/>
  <c r="D91" i="142"/>
  <c r="I91" i="142" s="1"/>
  <c r="D92" i="142"/>
  <c r="I92" i="142" s="1"/>
  <c r="J92" i="142" s="1"/>
  <c r="D93" i="142"/>
  <c r="I93" i="142" s="1"/>
  <c r="J93" i="142" s="1"/>
  <c r="D94" i="142"/>
  <c r="F94" i="142" s="1"/>
  <c r="I94" i="142"/>
  <c r="D95" i="142"/>
  <c r="F95" i="142" s="1"/>
  <c r="D96" i="142"/>
  <c r="I96" i="142"/>
  <c r="D97" i="142"/>
  <c r="D98" i="142"/>
  <c r="I98" i="142" s="1"/>
  <c r="D99" i="142"/>
  <c r="I99" i="142" s="1"/>
  <c r="D100" i="142"/>
  <c r="I100" i="142" s="1"/>
  <c r="D101" i="142"/>
  <c r="I101" i="142" s="1"/>
  <c r="J101" i="142" s="1"/>
  <c r="D102" i="142"/>
  <c r="F102" i="142" s="1"/>
  <c r="I102" i="142"/>
  <c r="D103" i="142"/>
  <c r="F103" i="142" s="1"/>
  <c r="D104" i="142"/>
  <c r="I104" i="142"/>
  <c r="J104" i="142" s="1"/>
  <c r="D105" i="142"/>
  <c r="D106" i="142"/>
  <c r="I106" i="142" s="1"/>
  <c r="D107" i="142"/>
  <c r="I107" i="142" s="1"/>
  <c r="D108" i="142"/>
  <c r="I108" i="142" s="1"/>
  <c r="D109" i="142"/>
  <c r="I109" i="142" s="1"/>
  <c r="J109" i="142" s="1"/>
  <c r="D110" i="142"/>
  <c r="F110" i="142" s="1"/>
  <c r="I110" i="142"/>
  <c r="D111" i="142"/>
  <c r="F111" i="142" s="1"/>
  <c r="D112" i="142"/>
  <c r="E112" i="142" s="1"/>
  <c r="I112" i="142"/>
  <c r="D113" i="142"/>
  <c r="D114" i="142"/>
  <c r="I114" i="142" s="1"/>
  <c r="D115" i="142"/>
  <c r="I115" i="142" s="1"/>
  <c r="D116" i="142"/>
  <c r="I116" i="142" s="1"/>
  <c r="J116" i="142" s="1"/>
  <c r="I117" i="142"/>
  <c r="D118" i="142"/>
  <c r="I118" i="142"/>
  <c r="D119" i="142"/>
  <c r="I119" i="142" s="1"/>
  <c r="J119" i="142" s="1"/>
  <c r="D30" i="142"/>
  <c r="F30" i="142" s="1"/>
  <c r="I30" i="142"/>
  <c r="D31" i="142"/>
  <c r="I31" i="142" s="1"/>
  <c r="J31" i="142" s="1"/>
  <c r="D32" i="142"/>
  <c r="I32" i="142"/>
  <c r="D33" i="142"/>
  <c r="I33" i="142"/>
  <c r="D34" i="142"/>
  <c r="I34" i="142"/>
  <c r="D35" i="142"/>
  <c r="F35" i="142" s="1"/>
  <c r="D36" i="142"/>
  <c r="I36" i="142"/>
  <c r="D37" i="142"/>
  <c r="D38" i="142"/>
  <c r="F38" i="142" s="1"/>
  <c r="I38" i="142"/>
  <c r="D39" i="142"/>
  <c r="I39" i="142"/>
  <c r="D40" i="142"/>
  <c r="I40" i="142"/>
  <c r="D41" i="142"/>
  <c r="I41" i="142"/>
  <c r="D42" i="142"/>
  <c r="I42" i="142"/>
  <c r="D43" i="142"/>
  <c r="I43" i="142" s="1"/>
  <c r="D44" i="142"/>
  <c r="I44" i="142"/>
  <c r="D45" i="142"/>
  <c r="D46" i="142"/>
  <c r="F46" i="142" s="1"/>
  <c r="I46" i="142"/>
  <c r="D47" i="142"/>
  <c r="D48" i="142"/>
  <c r="I48" i="142"/>
  <c r="D49" i="142"/>
  <c r="I49" i="142"/>
  <c r="D50" i="142"/>
  <c r="I50" i="142"/>
  <c r="D51" i="142"/>
  <c r="F51" i="142" s="1"/>
  <c r="D52" i="142"/>
  <c r="I52" i="142"/>
  <c r="D53" i="142"/>
  <c r="D54" i="142"/>
  <c r="F54" i="142" s="1"/>
  <c r="I54" i="142"/>
  <c r="D55" i="142"/>
  <c r="I55" i="142"/>
  <c r="J55" i="142" s="1"/>
  <c r="D56" i="142"/>
  <c r="I56" i="142"/>
  <c r="D57" i="142"/>
  <c r="I57" i="142"/>
  <c r="D58" i="142"/>
  <c r="I58" i="142"/>
  <c r="D59" i="142"/>
  <c r="I59" i="142" s="1"/>
  <c r="J59" i="142" s="1"/>
  <c r="D60" i="142"/>
  <c r="I60" i="142"/>
  <c r="D61" i="142"/>
  <c r="D62" i="142"/>
  <c r="F62" i="142" s="1"/>
  <c r="I62" i="142"/>
  <c r="D63" i="142"/>
  <c r="I63" i="142"/>
  <c r="J63" i="142" s="1"/>
  <c r="D64" i="142"/>
  <c r="I64" i="142"/>
  <c r="D65" i="142"/>
  <c r="I65" i="142"/>
  <c r="D66" i="142"/>
  <c r="I66" i="142"/>
  <c r="D67" i="142"/>
  <c r="F67" i="142" s="1"/>
  <c r="D68" i="142"/>
  <c r="I68" i="142"/>
  <c r="D69" i="142"/>
  <c r="D6" i="142"/>
  <c r="F6" i="142" s="1"/>
  <c r="I6" i="142"/>
  <c r="D7" i="142"/>
  <c r="I7" i="142" s="1"/>
  <c r="J7" i="142" s="1"/>
  <c r="D8" i="142"/>
  <c r="I8" i="142"/>
  <c r="D9" i="142"/>
  <c r="I9" i="142"/>
  <c r="D10" i="142"/>
  <c r="I10" i="142"/>
  <c r="D11" i="142"/>
  <c r="I11" i="142" s="1"/>
  <c r="D12" i="142"/>
  <c r="I12" i="142"/>
  <c r="D13" i="142"/>
  <c r="D14" i="142"/>
  <c r="F14" i="142" s="1"/>
  <c r="I14" i="142"/>
  <c r="D15" i="142"/>
  <c r="I15" i="142"/>
  <c r="D16" i="142"/>
  <c r="I16" i="142"/>
  <c r="D17" i="142"/>
  <c r="I17" i="142"/>
  <c r="D18" i="142"/>
  <c r="I18" i="142"/>
  <c r="D19" i="142"/>
  <c r="F19" i="142" s="1"/>
  <c r="D20" i="142"/>
  <c r="I20" i="142"/>
  <c r="D21" i="142"/>
  <c r="E19" i="142" s="1"/>
  <c r="D22" i="142"/>
  <c r="F22" i="142" s="1"/>
  <c r="I22" i="142"/>
  <c r="D23" i="142"/>
  <c r="F23" i="142" s="1"/>
  <c r="I23" i="142"/>
  <c r="J23" i="142" s="1"/>
  <c r="D24" i="142"/>
  <c r="I24" i="142"/>
  <c r="D25" i="142"/>
  <c r="I25" i="142"/>
  <c r="D26" i="142"/>
  <c r="I26" i="142"/>
  <c r="D27" i="142"/>
  <c r="I27" i="142" s="1"/>
  <c r="D28" i="142"/>
  <c r="I28" i="142"/>
  <c r="D29" i="142"/>
  <c r="D5" i="142"/>
  <c r="I5" i="142"/>
  <c r="F88" i="142"/>
  <c r="F87" i="142"/>
  <c r="F83" i="142"/>
  <c r="F82" i="142"/>
  <c r="F80" i="142"/>
  <c r="F79" i="142"/>
  <c r="F77" i="142"/>
  <c r="F76" i="142"/>
  <c r="F74" i="142"/>
  <c r="F72" i="142"/>
  <c r="F71" i="142"/>
  <c r="F68" i="142"/>
  <c r="F66" i="142"/>
  <c r="F65" i="142"/>
  <c r="F64" i="142"/>
  <c r="F60" i="142"/>
  <c r="F58" i="142"/>
  <c r="F57" i="142"/>
  <c r="F56" i="142"/>
  <c r="F55" i="142"/>
  <c r="F52" i="142"/>
  <c r="F50" i="142"/>
  <c r="F49" i="142"/>
  <c r="F48" i="142"/>
  <c r="F44" i="142"/>
  <c r="F42" i="142"/>
  <c r="F41" i="142"/>
  <c r="F40" i="142"/>
  <c r="F39" i="142"/>
  <c r="F36" i="142"/>
  <c r="F34" i="142"/>
  <c r="F33" i="142"/>
  <c r="F32" i="142"/>
  <c r="F28" i="142"/>
  <c r="F26" i="142"/>
  <c r="F25" i="142"/>
  <c r="F24" i="142"/>
  <c r="F20" i="142"/>
  <c r="F18" i="142"/>
  <c r="F17" i="142"/>
  <c r="F16" i="142"/>
  <c r="F12" i="142"/>
  <c r="F10" i="142"/>
  <c r="F9" i="142"/>
  <c r="F8" i="142"/>
  <c r="F5" i="142"/>
  <c r="K119" i="142"/>
  <c r="F119" i="142"/>
  <c r="F118" i="142"/>
  <c r="E118" i="142"/>
  <c r="E119" i="142"/>
  <c r="E117" i="142"/>
  <c r="F115" i="142"/>
  <c r="F114" i="142"/>
  <c r="F113" i="142"/>
  <c r="E113" i="142"/>
  <c r="F109" i="142"/>
  <c r="F107" i="142"/>
  <c r="F106" i="142"/>
  <c r="F101" i="142"/>
  <c r="F99" i="142"/>
  <c r="F98" i="142"/>
  <c r="F97" i="142"/>
  <c r="F93" i="142"/>
  <c r="F91" i="142"/>
  <c r="F90" i="142"/>
  <c r="E78" i="142"/>
  <c r="E73" i="142"/>
  <c r="E62" i="142"/>
  <c r="E5" i="142"/>
  <c r="K117" i="142"/>
  <c r="K118" i="142"/>
  <c r="H5" i="142"/>
  <c r="J5" i="142" s="1"/>
  <c r="H6" i="142"/>
  <c r="J6" i="142"/>
  <c r="H7" i="142"/>
  <c r="H8" i="142"/>
  <c r="J8" i="142"/>
  <c r="H9" i="142"/>
  <c r="J9" i="142"/>
  <c r="H10" i="142"/>
  <c r="J10" i="142"/>
  <c r="H11" i="142"/>
  <c r="J11" i="142"/>
  <c r="H12" i="142"/>
  <c r="J12" i="142"/>
  <c r="H13" i="142"/>
  <c r="H14" i="142"/>
  <c r="J14" i="142"/>
  <c r="H15" i="142"/>
  <c r="H16" i="142"/>
  <c r="J16" i="142"/>
  <c r="H17" i="142"/>
  <c r="J17" i="142"/>
  <c r="H18" i="142"/>
  <c r="J18" i="142"/>
  <c r="H19" i="142"/>
  <c r="H20" i="142"/>
  <c r="J20" i="142"/>
  <c r="H21" i="142"/>
  <c r="H22" i="142"/>
  <c r="J22" i="142"/>
  <c r="H23" i="142"/>
  <c r="H24" i="142"/>
  <c r="J24" i="142"/>
  <c r="H25" i="142"/>
  <c r="J25" i="142" s="1"/>
  <c r="H26" i="142"/>
  <c r="J26" i="142"/>
  <c r="H27" i="142"/>
  <c r="J27" i="142"/>
  <c r="H28" i="142"/>
  <c r="J28" i="142"/>
  <c r="H29" i="142"/>
  <c r="H117" i="142"/>
  <c r="J117" i="142"/>
  <c r="H118" i="142"/>
  <c r="J118" i="142" s="1"/>
  <c r="H119" i="142"/>
  <c r="H72" i="142"/>
  <c r="H73" i="142"/>
  <c r="H74" i="142"/>
  <c r="J74" i="142"/>
  <c r="H75" i="142"/>
  <c r="J75" i="142"/>
  <c r="H76" i="142"/>
  <c r="J76" i="142"/>
  <c r="H77" i="142"/>
  <c r="H78" i="142"/>
  <c r="H79" i="142"/>
  <c r="H80" i="142"/>
  <c r="J80" i="142" s="1"/>
  <c r="H81" i="142"/>
  <c r="H82" i="142"/>
  <c r="J82" i="142"/>
  <c r="H83" i="142"/>
  <c r="H84" i="142"/>
  <c r="H85" i="142"/>
  <c r="H86" i="142"/>
  <c r="H87" i="142"/>
  <c r="H88" i="142"/>
  <c r="J88" i="142" s="1"/>
  <c r="H89" i="142"/>
  <c r="H90" i="142"/>
  <c r="J90" i="142"/>
  <c r="H91" i="142"/>
  <c r="J91" i="142"/>
  <c r="H92" i="142"/>
  <c r="H93" i="142"/>
  <c r="H94" i="142"/>
  <c r="H95" i="142"/>
  <c r="H96" i="142"/>
  <c r="J96" i="142"/>
  <c r="H97" i="142"/>
  <c r="H98" i="142"/>
  <c r="J98" i="142"/>
  <c r="H99" i="142"/>
  <c r="J99" i="142"/>
  <c r="H100" i="142"/>
  <c r="J100" i="142" s="1"/>
  <c r="H101" i="142"/>
  <c r="H102" i="142"/>
  <c r="H103" i="142"/>
  <c r="H104" i="142"/>
  <c r="H105" i="142"/>
  <c r="H106" i="142"/>
  <c r="J106" i="142"/>
  <c r="H107" i="142"/>
  <c r="J107" i="142"/>
  <c r="H108" i="142"/>
  <c r="J108" i="142" s="1"/>
  <c r="H109" i="142"/>
  <c r="H110" i="142"/>
  <c r="H111" i="142"/>
  <c r="H112" i="142"/>
  <c r="J112" i="142" s="1"/>
  <c r="H113" i="142"/>
  <c r="H114" i="142"/>
  <c r="J114" i="142"/>
  <c r="H115" i="142"/>
  <c r="J115" i="142"/>
  <c r="H116" i="142"/>
  <c r="H71" i="142"/>
  <c r="J71" i="142" s="1"/>
  <c r="H70" i="142"/>
  <c r="H40" i="142"/>
  <c r="J40" i="142" s="1"/>
  <c r="H41" i="142"/>
  <c r="J41" i="142"/>
  <c r="H42" i="142"/>
  <c r="J42" i="142" s="1"/>
  <c r="H43" i="142"/>
  <c r="J43" i="142"/>
  <c r="H44" i="142"/>
  <c r="J44" i="142" s="1"/>
  <c r="H45" i="142"/>
  <c r="H46" i="142"/>
  <c r="J46" i="142" s="1"/>
  <c r="H47" i="142"/>
  <c r="H48" i="142"/>
  <c r="J48" i="142" s="1"/>
  <c r="H49" i="142"/>
  <c r="J49" i="142"/>
  <c r="H50" i="142"/>
  <c r="J50" i="142" s="1"/>
  <c r="H51" i="142"/>
  <c r="H52" i="142"/>
  <c r="J52" i="142" s="1"/>
  <c r="H53" i="142"/>
  <c r="H54" i="142"/>
  <c r="J54" i="142" s="1"/>
  <c r="H55" i="142"/>
  <c r="H56" i="142"/>
  <c r="J56" i="142" s="1"/>
  <c r="H57" i="142"/>
  <c r="J57" i="142"/>
  <c r="H58" i="142"/>
  <c r="J58" i="142" s="1"/>
  <c r="H59" i="142"/>
  <c r="H60" i="142"/>
  <c r="J60" i="142" s="1"/>
  <c r="H61" i="142"/>
  <c r="H62" i="142"/>
  <c r="J62" i="142" s="1"/>
  <c r="H63" i="142"/>
  <c r="H64" i="142"/>
  <c r="J64" i="142" s="1"/>
  <c r="H65" i="142"/>
  <c r="J65" i="142" s="1"/>
  <c r="H66" i="142"/>
  <c r="J66" i="142" s="1"/>
  <c r="H67" i="142"/>
  <c r="H68" i="142"/>
  <c r="J68" i="142" s="1"/>
  <c r="H69" i="142"/>
  <c r="H30" i="142"/>
  <c r="J30" i="142"/>
  <c r="H31" i="142"/>
  <c r="H32" i="142"/>
  <c r="J32" i="142" s="1"/>
  <c r="H33" i="142"/>
  <c r="J33" i="142" s="1"/>
  <c r="H34" i="142"/>
  <c r="J34" i="142"/>
  <c r="H35" i="142"/>
  <c r="H36" i="142"/>
  <c r="J36" i="142"/>
  <c r="H37" i="142"/>
  <c r="H38" i="142"/>
  <c r="J38" i="142"/>
  <c r="H39" i="142"/>
  <c r="K116" i="142" l="1"/>
  <c r="K115" i="142"/>
  <c r="K114" i="142"/>
  <c r="K112" i="142"/>
  <c r="K108" i="142"/>
  <c r="K70" i="142"/>
  <c r="J4" i="143" s="1"/>
  <c r="F47" i="142"/>
  <c r="E47" i="142"/>
  <c r="E103" i="142"/>
  <c r="E102" i="142"/>
  <c r="E101" i="142"/>
  <c r="I105" i="142"/>
  <c r="J105" i="142" s="1"/>
  <c r="E80" i="142"/>
  <c r="F37" i="142"/>
  <c r="E37" i="142"/>
  <c r="E36" i="142"/>
  <c r="E35" i="142"/>
  <c r="E34" i="142"/>
  <c r="E33" i="142"/>
  <c r="I37" i="142"/>
  <c r="J37" i="142" s="1"/>
  <c r="E9" i="142"/>
  <c r="E55" i="142"/>
  <c r="E54" i="142"/>
  <c r="E104" i="142"/>
  <c r="J78" i="142"/>
  <c r="K103" i="164"/>
  <c r="E10" i="142"/>
  <c r="F45" i="142"/>
  <c r="I45" i="142"/>
  <c r="J45" i="142" s="1"/>
  <c r="K42" i="142" s="1"/>
  <c r="E45" i="142"/>
  <c r="E44" i="142"/>
  <c r="E43" i="142"/>
  <c r="E89" i="142"/>
  <c r="F63" i="142"/>
  <c r="E63" i="142"/>
  <c r="J102" i="142"/>
  <c r="K99" i="142" s="1"/>
  <c r="E87" i="142"/>
  <c r="E85" i="142"/>
  <c r="E83" i="142"/>
  <c r="E82" i="142"/>
  <c r="I89" i="142"/>
  <c r="J89" i="142" s="1"/>
  <c r="K88" i="142" s="1"/>
  <c r="I17" i="140"/>
  <c r="J17" i="140" s="1"/>
  <c r="F17" i="140"/>
  <c r="E14" i="142"/>
  <c r="E18" i="142"/>
  <c r="F89" i="142"/>
  <c r="F53" i="142"/>
  <c r="E53" i="142"/>
  <c r="E52" i="142"/>
  <c r="E51" i="142"/>
  <c r="E50" i="142"/>
  <c r="E49" i="142"/>
  <c r="I53" i="142"/>
  <c r="J53" i="142" s="1"/>
  <c r="F16" i="140"/>
  <c r="I16" i="140"/>
  <c r="J16" i="140" s="1"/>
  <c r="F57" i="140"/>
  <c r="I57" i="140"/>
  <c r="J57" i="140" s="1"/>
  <c r="I100" i="140"/>
  <c r="J100" i="140" s="1"/>
  <c r="F100" i="140"/>
  <c r="E7" i="142"/>
  <c r="E6" i="142"/>
  <c r="E111" i="142"/>
  <c r="E110" i="142"/>
  <c r="I113" i="142"/>
  <c r="J113" i="142" s="1"/>
  <c r="K113" i="142" s="1"/>
  <c r="E88" i="142"/>
  <c r="E21" i="142"/>
  <c r="J15" i="142"/>
  <c r="F61" i="142"/>
  <c r="I61" i="142"/>
  <c r="J61" i="142" s="1"/>
  <c r="K56" i="142" s="1"/>
  <c r="E61" i="142"/>
  <c r="E60" i="142"/>
  <c r="E59" i="142"/>
  <c r="E25" i="142"/>
  <c r="F15" i="142"/>
  <c r="E15" i="142"/>
  <c r="J86" i="142"/>
  <c r="E71" i="142"/>
  <c r="F73" i="142"/>
  <c r="I73" i="142"/>
  <c r="J73" i="142" s="1"/>
  <c r="K71" i="142" s="1"/>
  <c r="E26" i="142"/>
  <c r="E97" i="142"/>
  <c r="F69" i="142"/>
  <c r="E69" i="142"/>
  <c r="E68" i="142"/>
  <c r="E67" i="142"/>
  <c r="E66" i="142"/>
  <c r="I69" i="142"/>
  <c r="J69" i="142" s="1"/>
  <c r="E86" i="142"/>
  <c r="E30" i="142"/>
  <c r="E23" i="142"/>
  <c r="E22" i="142"/>
  <c r="J110" i="142"/>
  <c r="E95" i="142"/>
  <c r="E94" i="142"/>
  <c r="E93" i="142"/>
  <c r="I97" i="142"/>
  <c r="J97" i="142" s="1"/>
  <c r="E70" i="142"/>
  <c r="E41" i="142"/>
  <c r="F13" i="142"/>
  <c r="I13" i="142"/>
  <c r="J13" i="142" s="1"/>
  <c r="E13" i="142"/>
  <c r="E12" i="142"/>
  <c r="E11" i="142"/>
  <c r="E8" i="142"/>
  <c r="E96" i="142"/>
  <c r="E42" i="142"/>
  <c r="F31" i="142"/>
  <c r="E31" i="142"/>
  <c r="F21" i="142"/>
  <c r="E20" i="142"/>
  <c r="E17" i="142"/>
  <c r="I21" i="142"/>
  <c r="J21" i="142" s="1"/>
  <c r="J39" i="142"/>
  <c r="E46" i="142"/>
  <c r="E57" i="142"/>
  <c r="E105" i="142"/>
  <c r="F7" i="142"/>
  <c r="E39" i="142"/>
  <c r="E38" i="142"/>
  <c r="J94" i="142"/>
  <c r="F81" i="142"/>
  <c r="E81" i="142"/>
  <c r="E79" i="142"/>
  <c r="E77" i="142"/>
  <c r="I81" i="142"/>
  <c r="J81" i="142" s="1"/>
  <c r="K80" i="142" s="1"/>
  <c r="I77" i="166"/>
  <c r="J77" i="166" s="1"/>
  <c r="F77" i="166"/>
  <c r="E58" i="142"/>
  <c r="F105" i="142"/>
  <c r="F29" i="142"/>
  <c r="I29" i="142"/>
  <c r="J29" i="142" s="1"/>
  <c r="E29" i="142"/>
  <c r="E28" i="142"/>
  <c r="E27" i="142"/>
  <c r="I47" i="142"/>
  <c r="J47" i="142" s="1"/>
  <c r="K46" i="142" s="1"/>
  <c r="E24" i="142"/>
  <c r="E40" i="142"/>
  <c r="E56" i="142"/>
  <c r="E72" i="142"/>
  <c r="F96" i="142"/>
  <c r="F104" i="142"/>
  <c r="F112" i="142"/>
  <c r="F86" i="142"/>
  <c r="E75" i="142"/>
  <c r="E90" i="142"/>
  <c r="E98" i="142"/>
  <c r="E106" i="142"/>
  <c r="E114" i="142"/>
  <c r="F56" i="140"/>
  <c r="I56" i="140"/>
  <c r="J56" i="140" s="1"/>
  <c r="I33" i="140"/>
  <c r="J33" i="140" s="1"/>
  <c r="I49" i="166"/>
  <c r="J49" i="166" s="1"/>
  <c r="F49" i="166"/>
  <c r="J96" i="166"/>
  <c r="E76" i="142"/>
  <c r="I111" i="142"/>
  <c r="J111" i="142" s="1"/>
  <c r="K111" i="142" s="1"/>
  <c r="I103" i="142"/>
  <c r="J103" i="142" s="1"/>
  <c r="K103" i="142" s="1"/>
  <c r="I95" i="142"/>
  <c r="J95" i="142" s="1"/>
  <c r="F32" i="140"/>
  <c r="I32" i="140"/>
  <c r="J32" i="140" s="1"/>
  <c r="I85" i="166"/>
  <c r="J85" i="166" s="1"/>
  <c r="F85" i="166"/>
  <c r="E91" i="142"/>
  <c r="E99" i="142"/>
  <c r="E107" i="142"/>
  <c r="E115" i="142"/>
  <c r="F11" i="142"/>
  <c r="F27" i="142"/>
  <c r="F43" i="142"/>
  <c r="F59" i="142"/>
  <c r="F75" i="142"/>
  <c r="I108" i="140"/>
  <c r="J108" i="140" s="1"/>
  <c r="F108" i="140"/>
  <c r="I63" i="160"/>
  <c r="J63" i="160" s="1"/>
  <c r="F63" i="160"/>
  <c r="F40" i="160"/>
  <c r="I40" i="160"/>
  <c r="J40" i="160" s="1"/>
  <c r="F25" i="140"/>
  <c r="I25" i="140"/>
  <c r="J25" i="140" s="1"/>
  <c r="I15" i="166"/>
  <c r="J15" i="166" s="1"/>
  <c r="F15" i="166"/>
  <c r="J73" i="165"/>
  <c r="E92" i="142"/>
  <c r="E100" i="142"/>
  <c r="E108" i="142"/>
  <c r="E116" i="142"/>
  <c r="F24" i="140"/>
  <c r="I24" i="140"/>
  <c r="J24" i="140" s="1"/>
  <c r="I65" i="140"/>
  <c r="J65" i="140" s="1"/>
  <c r="F57" i="166"/>
  <c r="I57" i="166"/>
  <c r="J57" i="166" s="1"/>
  <c r="J103" i="166"/>
  <c r="I93" i="166"/>
  <c r="J93" i="166" s="1"/>
  <c r="F93" i="166"/>
  <c r="E16" i="142"/>
  <c r="E32" i="142"/>
  <c r="E48" i="142"/>
  <c r="E64" i="142"/>
  <c r="F92" i="142"/>
  <c r="F100" i="142"/>
  <c r="F108" i="142"/>
  <c r="F116" i="142"/>
  <c r="I85" i="142"/>
  <c r="J85" i="142" s="1"/>
  <c r="F64" i="140"/>
  <c r="I64" i="140"/>
  <c r="J64" i="140" s="1"/>
  <c r="F41" i="140"/>
  <c r="I41" i="140"/>
  <c r="J41" i="140" s="1"/>
  <c r="I116" i="140"/>
  <c r="J116" i="140" s="1"/>
  <c r="F116" i="140"/>
  <c r="I24" i="166"/>
  <c r="J24" i="166" s="1"/>
  <c r="F24" i="166"/>
  <c r="E65" i="142"/>
  <c r="E109" i="142"/>
  <c r="I19" i="142"/>
  <c r="J19" i="142" s="1"/>
  <c r="I67" i="142"/>
  <c r="J67" i="142" s="1"/>
  <c r="K62" i="142" s="1"/>
  <c r="I51" i="142"/>
  <c r="J51" i="142" s="1"/>
  <c r="I35" i="142"/>
  <c r="J35" i="142" s="1"/>
  <c r="F40" i="140"/>
  <c r="I40" i="140"/>
  <c r="J40" i="140" s="1"/>
  <c r="I76" i="140"/>
  <c r="J76" i="140" s="1"/>
  <c r="F76" i="140"/>
  <c r="J112" i="166"/>
  <c r="I84" i="142"/>
  <c r="J84" i="142" s="1"/>
  <c r="K84" i="142" s="1"/>
  <c r="I8" i="166"/>
  <c r="J8" i="166" s="1"/>
  <c r="F8" i="166"/>
  <c r="J55" i="166"/>
  <c r="I101" i="166"/>
  <c r="J101" i="166" s="1"/>
  <c r="F101" i="166"/>
  <c r="I65" i="166"/>
  <c r="J65" i="166" s="1"/>
  <c r="F65" i="166"/>
  <c r="I33" i="166"/>
  <c r="J33" i="166" s="1"/>
  <c r="F33" i="166"/>
  <c r="K84" i="165"/>
  <c r="J17" i="165"/>
  <c r="K13" i="165" s="1"/>
  <c r="E84" i="142"/>
  <c r="F9" i="140"/>
  <c r="I9" i="140"/>
  <c r="J9" i="140" s="1"/>
  <c r="I84" i="140"/>
  <c r="J84" i="140" s="1"/>
  <c r="F8" i="140"/>
  <c r="I8" i="140"/>
  <c r="J8" i="140" s="1"/>
  <c r="I49" i="140"/>
  <c r="J49" i="140" s="1"/>
  <c r="I109" i="166"/>
  <c r="J109" i="166" s="1"/>
  <c r="F109" i="166"/>
  <c r="J80" i="166"/>
  <c r="K75" i="164"/>
  <c r="F48" i="140"/>
  <c r="I48" i="140"/>
  <c r="J48" i="140" s="1"/>
  <c r="I92" i="140"/>
  <c r="J92" i="140" s="1"/>
  <c r="F92" i="140"/>
  <c r="F41" i="166"/>
  <c r="I41" i="166"/>
  <c r="J41" i="166" s="1"/>
  <c r="F9" i="166"/>
  <c r="F25" i="166"/>
  <c r="F79" i="166"/>
  <c r="F95" i="166"/>
  <c r="F111" i="166"/>
  <c r="F22" i="165"/>
  <c r="E18" i="165"/>
  <c r="E19" i="165"/>
  <c r="E20" i="165"/>
  <c r="E21" i="165"/>
  <c r="E22" i="165"/>
  <c r="E9" i="165"/>
  <c r="E13" i="165"/>
  <c r="E14" i="165"/>
  <c r="I22" i="165"/>
  <c r="J22" i="165" s="1"/>
  <c r="E16" i="165"/>
  <c r="F80" i="166"/>
  <c r="F96" i="166"/>
  <c r="F112" i="166"/>
  <c r="I66" i="166"/>
  <c r="J66" i="166" s="1"/>
  <c r="I58" i="166"/>
  <c r="J58" i="166" s="1"/>
  <c r="I50" i="166"/>
  <c r="J50" i="166" s="1"/>
  <c r="I42" i="166"/>
  <c r="J42" i="166" s="1"/>
  <c r="I34" i="166"/>
  <c r="J34" i="166" s="1"/>
  <c r="F21" i="140"/>
  <c r="F37" i="140"/>
  <c r="F53" i="140"/>
  <c r="F69" i="140"/>
  <c r="F10" i="166"/>
  <c r="F26" i="166"/>
  <c r="F34" i="166"/>
  <c r="F50" i="166"/>
  <c r="F66" i="166"/>
  <c r="F82" i="166"/>
  <c r="F98" i="166"/>
  <c r="F114" i="166"/>
  <c r="J65" i="164"/>
  <c r="K28" i="164" s="1"/>
  <c r="F11" i="166"/>
  <c r="F27" i="166"/>
  <c r="F20" i="164"/>
  <c r="E15" i="164"/>
  <c r="E18" i="164"/>
  <c r="E19" i="164"/>
  <c r="E20" i="164"/>
  <c r="I20" i="164"/>
  <c r="J20" i="164" s="1"/>
  <c r="K12" i="164" s="1"/>
  <c r="E55" i="163"/>
  <c r="E56" i="163"/>
  <c r="E57" i="163"/>
  <c r="F61" i="163"/>
  <c r="E58" i="163"/>
  <c r="I61" i="163"/>
  <c r="J61" i="163" s="1"/>
  <c r="E61" i="163"/>
  <c r="E44" i="163"/>
  <c r="E47" i="163"/>
  <c r="E49" i="163"/>
  <c r="E54" i="163"/>
  <c r="E59" i="163"/>
  <c r="E60" i="163"/>
  <c r="E12" i="163"/>
  <c r="E15" i="163"/>
  <c r="E17" i="163"/>
  <c r="E31" i="163"/>
  <c r="E115" i="163"/>
  <c r="I119" i="163"/>
  <c r="J119" i="163" s="1"/>
  <c r="E88" i="163"/>
  <c r="E108" i="163"/>
  <c r="E89" i="163"/>
  <c r="E109" i="163"/>
  <c r="E110" i="163"/>
  <c r="E91" i="163"/>
  <c r="E111" i="163"/>
  <c r="E112" i="163"/>
  <c r="E95" i="163"/>
  <c r="E113" i="163"/>
  <c r="E97" i="163"/>
  <c r="E114" i="163"/>
  <c r="E63" i="163"/>
  <c r="E98" i="163"/>
  <c r="E65" i="163"/>
  <c r="E100" i="163"/>
  <c r="E76" i="163"/>
  <c r="E103" i="163"/>
  <c r="E79" i="163"/>
  <c r="E104" i="163"/>
  <c r="E81" i="163"/>
  <c r="E105" i="163"/>
  <c r="E86" i="163"/>
  <c r="E107" i="163"/>
  <c r="F40" i="162"/>
  <c r="I40" i="162"/>
  <c r="J40" i="162" s="1"/>
  <c r="F6" i="166"/>
  <c r="F22" i="166"/>
  <c r="F38" i="166"/>
  <c r="F54" i="166"/>
  <c r="F17" i="166"/>
  <c r="F71" i="166"/>
  <c r="F87" i="166"/>
  <c r="F103" i="166"/>
  <c r="F12" i="166"/>
  <c r="F28" i="166"/>
  <c r="J49" i="164"/>
  <c r="K48" i="164" s="1"/>
  <c r="F12" i="140"/>
  <c r="F28" i="140"/>
  <c r="F44" i="140"/>
  <c r="F60" i="140"/>
  <c r="I12" i="166"/>
  <c r="J12" i="166" s="1"/>
  <c r="I28" i="166"/>
  <c r="J28" i="166" s="1"/>
  <c r="I28" i="140"/>
  <c r="J28" i="140" s="1"/>
  <c r="I12" i="140"/>
  <c r="J12" i="140" s="1"/>
  <c r="I60" i="140"/>
  <c r="J60" i="140" s="1"/>
  <c r="I44" i="140"/>
  <c r="J44" i="140" s="1"/>
  <c r="F42" i="166"/>
  <c r="F58" i="166"/>
  <c r="K44" i="164"/>
  <c r="K95" i="164"/>
  <c r="K58" i="164"/>
  <c r="E101" i="163"/>
  <c r="F6" i="165"/>
  <c r="E5" i="165"/>
  <c r="E6" i="165"/>
  <c r="I6" i="165"/>
  <c r="J6" i="165" s="1"/>
  <c r="F17" i="165"/>
  <c r="E22" i="164"/>
  <c r="E6" i="164"/>
  <c r="F15" i="164"/>
  <c r="F33" i="164"/>
  <c r="E83" i="163"/>
  <c r="E84" i="163"/>
  <c r="I86" i="163"/>
  <c r="J86" i="163" s="1"/>
  <c r="K79" i="163" s="1"/>
  <c r="E80" i="163"/>
  <c r="E82" i="163"/>
  <c r="J50" i="162"/>
  <c r="J81" i="162"/>
  <c r="F96" i="160"/>
  <c r="I96" i="160"/>
  <c r="J96" i="160" s="1"/>
  <c r="J59" i="162"/>
  <c r="J49" i="162"/>
  <c r="I20" i="162"/>
  <c r="J20" i="162" s="1"/>
  <c r="E12" i="165"/>
  <c r="E87" i="163"/>
  <c r="F94" i="163"/>
  <c r="I94" i="163"/>
  <c r="J94" i="163" s="1"/>
  <c r="E93" i="163"/>
  <c r="E94" i="163"/>
  <c r="I21" i="162"/>
  <c r="J21" i="162" s="1"/>
  <c r="F21" i="162"/>
  <c r="I48" i="162"/>
  <c r="J48" i="162" s="1"/>
  <c r="J98" i="162"/>
  <c r="E11" i="165"/>
  <c r="F8" i="165"/>
  <c r="F24" i="165"/>
  <c r="E33" i="164"/>
  <c r="E17" i="164"/>
  <c r="F6" i="164"/>
  <c r="F22" i="164"/>
  <c r="F70" i="164"/>
  <c r="F86" i="164"/>
  <c r="F102" i="164"/>
  <c r="F118" i="164"/>
  <c r="E102" i="163"/>
  <c r="E67" i="163"/>
  <c r="E68" i="163"/>
  <c r="E69" i="163"/>
  <c r="I69" i="163"/>
  <c r="J69" i="163" s="1"/>
  <c r="E62" i="163"/>
  <c r="E64" i="163"/>
  <c r="F69" i="163"/>
  <c r="E66" i="163"/>
  <c r="E35" i="163"/>
  <c r="E36" i="163"/>
  <c r="E37" i="163"/>
  <c r="E24" i="163"/>
  <c r="E25" i="163"/>
  <c r="E26" i="163"/>
  <c r="E27" i="163"/>
  <c r="I37" i="163"/>
  <c r="J37" i="163" s="1"/>
  <c r="E29" i="163"/>
  <c r="E30" i="163"/>
  <c r="E32" i="163"/>
  <c r="F37" i="163"/>
  <c r="E34" i="163"/>
  <c r="I5" i="162"/>
  <c r="J5" i="162" s="1"/>
  <c r="F5" i="162"/>
  <c r="J97" i="162"/>
  <c r="E10" i="165"/>
  <c r="I8" i="165"/>
  <c r="J8" i="165" s="1"/>
  <c r="I24" i="165"/>
  <c r="J24" i="165" s="1"/>
  <c r="E32" i="164"/>
  <c r="E16" i="164"/>
  <c r="E70" i="163"/>
  <c r="F14" i="162"/>
  <c r="I14" i="162"/>
  <c r="J14" i="162" s="1"/>
  <c r="J66" i="162"/>
  <c r="F56" i="162"/>
  <c r="I56" i="162"/>
  <c r="J56" i="162" s="1"/>
  <c r="F62" i="135"/>
  <c r="I62" i="135"/>
  <c r="J62" i="135" s="1"/>
  <c r="E24" i="165"/>
  <c r="E8" i="165"/>
  <c r="F9" i="165"/>
  <c r="F25" i="165"/>
  <c r="F63" i="165"/>
  <c r="E14" i="164"/>
  <c r="F7" i="164"/>
  <c r="F23" i="164"/>
  <c r="F41" i="164"/>
  <c r="E5" i="163"/>
  <c r="E6" i="163"/>
  <c r="I6" i="163"/>
  <c r="J6" i="163" s="1"/>
  <c r="E99" i="163"/>
  <c r="I102" i="163"/>
  <c r="J102" i="163" s="1"/>
  <c r="E96" i="163"/>
  <c r="J65" i="162"/>
  <c r="F48" i="165"/>
  <c r="F64" i="165"/>
  <c r="F80" i="165"/>
  <c r="F96" i="165"/>
  <c r="F112" i="165"/>
  <c r="I66" i="165"/>
  <c r="J66" i="165" s="1"/>
  <c r="I50" i="165"/>
  <c r="J50" i="165" s="1"/>
  <c r="K48" i="165" s="1"/>
  <c r="I34" i="165"/>
  <c r="J34" i="165" s="1"/>
  <c r="I115" i="165"/>
  <c r="J115" i="165" s="1"/>
  <c r="E13" i="164"/>
  <c r="I7" i="164"/>
  <c r="J7" i="164" s="1"/>
  <c r="F42" i="164"/>
  <c r="F58" i="164"/>
  <c r="I61" i="164"/>
  <c r="J61" i="164" s="1"/>
  <c r="K60" i="164" s="1"/>
  <c r="I45" i="164"/>
  <c r="J45" i="164" s="1"/>
  <c r="I110" i="164"/>
  <c r="J110" i="164" s="1"/>
  <c r="I94" i="164"/>
  <c r="J94" i="164" s="1"/>
  <c r="K66" i="164" s="1"/>
  <c r="I78" i="164"/>
  <c r="J78" i="164" s="1"/>
  <c r="E7" i="163"/>
  <c r="I7" i="163"/>
  <c r="J7" i="163" s="1"/>
  <c r="F7" i="163"/>
  <c r="E38" i="163"/>
  <c r="E39" i="163"/>
  <c r="E40" i="163"/>
  <c r="E41" i="163"/>
  <c r="F45" i="163"/>
  <c r="E42" i="163"/>
  <c r="E43" i="163"/>
  <c r="I45" i="163"/>
  <c r="J45" i="163" s="1"/>
  <c r="E45" i="163"/>
  <c r="J75" i="162"/>
  <c r="I64" i="162"/>
  <c r="J64" i="162" s="1"/>
  <c r="J34" i="162"/>
  <c r="F82" i="165"/>
  <c r="F98" i="165"/>
  <c r="F114" i="165"/>
  <c r="E27" i="164"/>
  <c r="E11" i="164"/>
  <c r="F44" i="164"/>
  <c r="F60" i="164"/>
  <c r="E92" i="163"/>
  <c r="J33" i="162"/>
  <c r="F74" i="162"/>
  <c r="I74" i="162"/>
  <c r="J74" i="162" s="1"/>
  <c r="E19" i="163"/>
  <c r="E20" i="163"/>
  <c r="E21" i="163"/>
  <c r="E22" i="163"/>
  <c r="I22" i="163"/>
  <c r="J22" i="163" s="1"/>
  <c r="F86" i="163"/>
  <c r="F110" i="163"/>
  <c r="I110" i="163"/>
  <c r="J110" i="163" s="1"/>
  <c r="E71" i="163"/>
  <c r="E72" i="163"/>
  <c r="F78" i="163"/>
  <c r="E73" i="163"/>
  <c r="E74" i="163"/>
  <c r="I78" i="163"/>
  <c r="J78" i="163" s="1"/>
  <c r="E77" i="163"/>
  <c r="E78" i="163"/>
  <c r="F64" i="162"/>
  <c r="J43" i="162"/>
  <c r="E25" i="164"/>
  <c r="E9" i="164"/>
  <c r="I117" i="164"/>
  <c r="J117" i="164" s="1"/>
  <c r="E90" i="163"/>
  <c r="F16" i="163"/>
  <c r="E11" i="163"/>
  <c r="E16" i="163"/>
  <c r="I16" i="163"/>
  <c r="J16" i="163" s="1"/>
  <c r="E23" i="163"/>
  <c r="I23" i="163"/>
  <c r="J23" i="163" s="1"/>
  <c r="F23" i="163"/>
  <c r="E51" i="163"/>
  <c r="E52" i="163"/>
  <c r="E53" i="163"/>
  <c r="I53" i="163"/>
  <c r="J53" i="163" s="1"/>
  <c r="E46" i="163"/>
  <c r="E48" i="163"/>
  <c r="F53" i="163"/>
  <c r="E50" i="163"/>
  <c r="I102" i="162"/>
  <c r="J102" i="162" s="1"/>
  <c r="F102" i="162"/>
  <c r="F29" i="161"/>
  <c r="I29" i="161"/>
  <c r="J29" i="161" s="1"/>
  <c r="F101" i="161"/>
  <c r="I101" i="161"/>
  <c r="J101" i="161" s="1"/>
  <c r="F11" i="165"/>
  <c r="F27" i="165"/>
  <c r="E8" i="164"/>
  <c r="F9" i="164"/>
  <c r="F25" i="164"/>
  <c r="I116" i="164"/>
  <c r="J116" i="164" s="1"/>
  <c r="K113" i="164" s="1"/>
  <c r="J82" i="162"/>
  <c r="E33" i="163"/>
  <c r="I31" i="162"/>
  <c r="J31" i="162" s="1"/>
  <c r="F31" i="162"/>
  <c r="F91" i="162"/>
  <c r="I91" i="162"/>
  <c r="J91" i="162" s="1"/>
  <c r="F7" i="161"/>
  <c r="I7" i="161"/>
  <c r="J7" i="161" s="1"/>
  <c r="E18" i="163"/>
  <c r="F52" i="161"/>
  <c r="F29" i="160"/>
  <c r="I29" i="160"/>
  <c r="J29" i="160" s="1"/>
  <c r="F64" i="160"/>
  <c r="I64" i="160"/>
  <c r="J64" i="160" s="1"/>
  <c r="F21" i="135"/>
  <c r="I21" i="135"/>
  <c r="J21" i="135" s="1"/>
  <c r="F63" i="135"/>
  <c r="I63" i="135"/>
  <c r="J63" i="135" s="1"/>
  <c r="F47" i="135"/>
  <c r="I47" i="135"/>
  <c r="J47" i="135" s="1"/>
  <c r="C109" i="160"/>
  <c r="D107" i="160"/>
  <c r="F81" i="162"/>
  <c r="F97" i="162"/>
  <c r="F39" i="160"/>
  <c r="I39" i="160"/>
  <c r="J39" i="160" s="1"/>
  <c r="F23" i="161"/>
  <c r="I23" i="161"/>
  <c r="J23" i="161" s="1"/>
  <c r="I61" i="161"/>
  <c r="J61" i="161" s="1"/>
  <c r="F50" i="161"/>
  <c r="I50" i="161"/>
  <c r="J50" i="161" s="1"/>
  <c r="F70" i="161"/>
  <c r="I70" i="161"/>
  <c r="J70" i="161" s="1"/>
  <c r="D106" i="161"/>
  <c r="D107" i="161"/>
  <c r="C108" i="161"/>
  <c r="E14" i="163"/>
  <c r="F41" i="163"/>
  <c r="F57" i="163"/>
  <c r="F73" i="163"/>
  <c r="F89" i="163"/>
  <c r="F105" i="163"/>
  <c r="E13" i="163"/>
  <c r="F42" i="163"/>
  <c r="F58" i="163"/>
  <c r="F74" i="163"/>
  <c r="F90" i="163"/>
  <c r="F106" i="163"/>
  <c r="F16" i="162"/>
  <c r="I9" i="161"/>
  <c r="J9" i="161" s="1"/>
  <c r="F9" i="161"/>
  <c r="F60" i="161"/>
  <c r="F78" i="161"/>
  <c r="I78" i="161"/>
  <c r="J78" i="161" s="1"/>
  <c r="F48" i="160"/>
  <c r="I48" i="160"/>
  <c r="J48" i="160" s="1"/>
  <c r="F104" i="160"/>
  <c r="I104" i="160"/>
  <c r="J104" i="160" s="1"/>
  <c r="C109" i="162"/>
  <c r="D108" i="162"/>
  <c r="I25" i="161"/>
  <c r="J25" i="161" s="1"/>
  <c r="F25" i="161"/>
  <c r="F61" i="161"/>
  <c r="F37" i="161"/>
  <c r="I37" i="161"/>
  <c r="J37" i="161" s="1"/>
  <c r="I47" i="160"/>
  <c r="J47" i="160" s="1"/>
  <c r="F103" i="160"/>
  <c r="I103" i="160"/>
  <c r="J103" i="160" s="1"/>
  <c r="E10" i="163"/>
  <c r="F18" i="161"/>
  <c r="F69" i="161"/>
  <c r="I69" i="161"/>
  <c r="J69" i="161" s="1"/>
  <c r="I58" i="161"/>
  <c r="J58" i="161" s="1"/>
  <c r="F58" i="161"/>
  <c r="E9" i="163"/>
  <c r="F12" i="162"/>
  <c r="F28" i="162"/>
  <c r="F88" i="162"/>
  <c r="F36" i="161"/>
  <c r="F86" i="161"/>
  <c r="I86" i="161"/>
  <c r="J86" i="161" s="1"/>
  <c r="J18" i="160"/>
  <c r="E8" i="163"/>
  <c r="F9" i="163"/>
  <c r="F25" i="163"/>
  <c r="I116" i="163"/>
  <c r="J116" i="163" s="1"/>
  <c r="F7" i="162"/>
  <c r="F23" i="162"/>
  <c r="F105" i="162"/>
  <c r="F68" i="161"/>
  <c r="I45" i="161"/>
  <c r="J45" i="161" s="1"/>
  <c r="F32" i="163"/>
  <c r="F48" i="163"/>
  <c r="F64" i="163"/>
  <c r="I66" i="163"/>
  <c r="J66" i="163" s="1"/>
  <c r="I50" i="163"/>
  <c r="J50" i="163" s="1"/>
  <c r="I34" i="163"/>
  <c r="J34" i="163" s="1"/>
  <c r="I115" i="163"/>
  <c r="J115" i="163" s="1"/>
  <c r="K89" i="163" s="1"/>
  <c r="I61" i="162"/>
  <c r="J61" i="162" s="1"/>
  <c r="I45" i="162"/>
  <c r="J45" i="162" s="1"/>
  <c r="F85" i="161"/>
  <c r="I19" i="160"/>
  <c r="J19" i="160" s="1"/>
  <c r="F47" i="160"/>
  <c r="F56" i="160"/>
  <c r="I56" i="160"/>
  <c r="J56" i="160" s="1"/>
  <c r="F94" i="161"/>
  <c r="I94" i="161"/>
  <c r="J94" i="161" s="1"/>
  <c r="F55" i="160"/>
  <c r="I55" i="160"/>
  <c r="J55" i="160" s="1"/>
  <c r="F32" i="160"/>
  <c r="I32" i="160"/>
  <c r="J32" i="160" s="1"/>
  <c r="J71" i="135"/>
  <c r="D109" i="135"/>
  <c r="C110" i="135"/>
  <c r="D117" i="166"/>
  <c r="E117" i="166"/>
  <c r="C118" i="166"/>
  <c r="F82" i="163"/>
  <c r="F98" i="163"/>
  <c r="F114" i="163"/>
  <c r="F8" i="162"/>
  <c r="F24" i="162"/>
  <c r="F45" i="161"/>
  <c r="F66" i="161"/>
  <c r="I66" i="161"/>
  <c r="J66" i="161" s="1"/>
  <c r="I31" i="160"/>
  <c r="J31" i="160" s="1"/>
  <c r="J36" i="135"/>
  <c r="F19" i="162"/>
  <c r="F53" i="161"/>
  <c r="I53" i="161"/>
  <c r="J53" i="161" s="1"/>
  <c r="J73" i="161"/>
  <c r="I78" i="160"/>
  <c r="J78" i="160" s="1"/>
  <c r="F78" i="160"/>
  <c r="I52" i="161"/>
  <c r="J52" i="161" s="1"/>
  <c r="F102" i="161"/>
  <c r="I102" i="161"/>
  <c r="J102" i="161" s="1"/>
  <c r="F13" i="160"/>
  <c r="I13" i="160"/>
  <c r="J13" i="160" s="1"/>
  <c r="E117" i="140"/>
  <c r="C118" i="140"/>
  <c r="F8" i="160"/>
  <c r="F24" i="160"/>
  <c r="F44" i="160"/>
  <c r="F60" i="160"/>
  <c r="F92" i="160"/>
  <c r="I88" i="135"/>
  <c r="J88" i="135" s="1"/>
  <c r="I72" i="135"/>
  <c r="J72" i="135" s="1"/>
  <c r="J64" i="3"/>
  <c r="F15" i="160"/>
  <c r="J60" i="135"/>
  <c r="F46" i="135"/>
  <c r="F64" i="161"/>
  <c r="F12" i="135"/>
  <c r="I12" i="135"/>
  <c r="J12" i="135" s="1"/>
  <c r="F31" i="135"/>
  <c r="I31" i="135"/>
  <c r="J31" i="135" s="1"/>
  <c r="J99" i="135"/>
  <c r="F5" i="160"/>
  <c r="F21" i="160"/>
  <c r="F35" i="160"/>
  <c r="F51" i="160"/>
  <c r="F67" i="160"/>
  <c r="F99" i="160"/>
  <c r="J44" i="135"/>
  <c r="F82" i="161"/>
  <c r="F98" i="161"/>
  <c r="I57" i="161"/>
  <c r="J57" i="161" s="1"/>
  <c r="I41" i="161"/>
  <c r="J41" i="161" s="1"/>
  <c r="F36" i="160"/>
  <c r="F52" i="160"/>
  <c r="F68" i="160"/>
  <c r="F100" i="160"/>
  <c r="I75" i="160"/>
  <c r="J75" i="160" s="1"/>
  <c r="F28" i="135"/>
  <c r="I28" i="135"/>
  <c r="J28" i="135" s="1"/>
  <c r="F30" i="135"/>
  <c r="J83" i="135"/>
  <c r="F96" i="135"/>
  <c r="I96" i="135"/>
  <c r="J96" i="135" s="1"/>
  <c r="D107" i="135"/>
  <c r="D108" i="135"/>
  <c r="I56" i="161"/>
  <c r="J56" i="161" s="1"/>
  <c r="I40" i="161"/>
  <c r="J40" i="161" s="1"/>
  <c r="I105" i="161"/>
  <c r="J105" i="161" s="1"/>
  <c r="I89" i="161"/>
  <c r="J89" i="161" s="1"/>
  <c r="I59" i="160"/>
  <c r="J59" i="160" s="1"/>
  <c r="I43" i="160"/>
  <c r="J43" i="160" s="1"/>
  <c r="I91" i="160"/>
  <c r="J91" i="160" s="1"/>
  <c r="I55" i="135"/>
  <c r="J55" i="135" s="1"/>
  <c r="J40" i="3"/>
  <c r="F95" i="135"/>
  <c r="F80" i="135"/>
  <c r="I80" i="135"/>
  <c r="J80" i="135" s="1"/>
  <c r="J68" i="135"/>
  <c r="F54" i="135"/>
  <c r="I39" i="135"/>
  <c r="J39" i="135" s="1"/>
  <c r="F17" i="161"/>
  <c r="F103" i="135"/>
  <c r="F79" i="135"/>
  <c r="J60" i="3"/>
  <c r="F12" i="161"/>
  <c r="F28" i="161"/>
  <c r="F18" i="160"/>
  <c r="J5" i="135"/>
  <c r="J52" i="135"/>
  <c r="F38" i="135"/>
  <c r="I104" i="135"/>
  <c r="J104" i="135" s="1"/>
  <c r="F87" i="135"/>
  <c r="F20" i="135"/>
  <c r="I20" i="135"/>
  <c r="J20" i="135" s="1"/>
  <c r="I103" i="135"/>
  <c r="J103" i="135" s="1"/>
  <c r="J91" i="135"/>
  <c r="C91" i="3"/>
  <c r="F107" i="160" l="1"/>
  <c r="I107" i="160"/>
  <c r="J107" i="160" s="1"/>
  <c r="K16" i="163"/>
  <c r="K11" i="163"/>
  <c r="K14" i="163"/>
  <c r="K10" i="163"/>
  <c r="K9" i="163"/>
  <c r="K12" i="163"/>
  <c r="K15" i="163"/>
  <c r="K13" i="163"/>
  <c r="K42" i="163"/>
  <c r="K90" i="163"/>
  <c r="K113" i="163"/>
  <c r="K34" i="163"/>
  <c r="K25" i="163"/>
  <c r="K26" i="163"/>
  <c r="K27" i="163"/>
  <c r="K33" i="163"/>
  <c r="K32" i="163"/>
  <c r="K29" i="163"/>
  <c r="K30" i="163"/>
  <c r="T3" i="143" s="1"/>
  <c r="K24" i="163"/>
  <c r="K31" i="163"/>
  <c r="C110" i="160"/>
  <c r="D109" i="160" s="1"/>
  <c r="D108" i="160"/>
  <c r="K91" i="163"/>
  <c r="K109" i="163"/>
  <c r="K44" i="163"/>
  <c r="K46" i="163"/>
  <c r="F117" i="166"/>
  <c r="I117" i="166"/>
  <c r="J117" i="166" s="1"/>
  <c r="K59" i="163"/>
  <c r="K29" i="164"/>
  <c r="D110" i="135"/>
  <c r="C111" i="135"/>
  <c r="K105" i="163"/>
  <c r="K115" i="165"/>
  <c r="K114" i="165"/>
  <c r="K79" i="165"/>
  <c r="K92" i="165"/>
  <c r="K112" i="165"/>
  <c r="K105" i="165"/>
  <c r="K107" i="165"/>
  <c r="K91" i="165"/>
  <c r="K90" i="165"/>
  <c r="K102" i="165"/>
  <c r="K103" i="165"/>
  <c r="K99" i="165"/>
  <c r="K96" i="165"/>
  <c r="K111" i="165"/>
  <c r="K104" i="165"/>
  <c r="K98" i="165"/>
  <c r="K110" i="165"/>
  <c r="K93" i="165"/>
  <c r="K81" i="165"/>
  <c r="K88" i="165"/>
  <c r="K89" i="165"/>
  <c r="K108" i="165"/>
  <c r="K106" i="165"/>
  <c r="K87" i="165"/>
  <c r="K83" i="165"/>
  <c r="K72" i="165"/>
  <c r="K77" i="165"/>
  <c r="K82" i="165"/>
  <c r="K95" i="165"/>
  <c r="K94" i="165"/>
  <c r="K97" i="165"/>
  <c r="K78" i="165"/>
  <c r="K101" i="165"/>
  <c r="K100" i="165"/>
  <c r="K85" i="165"/>
  <c r="K80" i="165"/>
  <c r="K76" i="165"/>
  <c r="K113" i="165"/>
  <c r="K74" i="165"/>
  <c r="E121" i="163"/>
  <c r="E121" i="164"/>
  <c r="C119" i="140"/>
  <c r="E118" i="140"/>
  <c r="D118" i="140"/>
  <c r="K118" i="140"/>
  <c r="I106" i="161"/>
  <c r="J106" i="161" s="1"/>
  <c r="F106" i="161"/>
  <c r="K31" i="165"/>
  <c r="K19" i="163"/>
  <c r="K75" i="165"/>
  <c r="I109" i="135"/>
  <c r="J109" i="135" s="1"/>
  <c r="F109" i="135"/>
  <c r="D117" i="140"/>
  <c r="K20" i="163"/>
  <c r="K51" i="165"/>
  <c r="K28" i="163"/>
  <c r="K19" i="165"/>
  <c r="K109" i="165"/>
  <c r="K115" i="163"/>
  <c r="K73" i="163"/>
  <c r="K111" i="163"/>
  <c r="K114" i="163"/>
  <c r="K112" i="163"/>
  <c r="K52" i="163"/>
  <c r="K71" i="165"/>
  <c r="K90" i="164"/>
  <c r="K82" i="164"/>
  <c r="K69" i="165"/>
  <c r="I108" i="135"/>
  <c r="J108" i="135" s="1"/>
  <c r="F108" i="135"/>
  <c r="K24" i="165"/>
  <c r="K23" i="165"/>
  <c r="K11" i="165"/>
  <c r="K93" i="163"/>
  <c r="K54" i="163"/>
  <c r="K8" i="163"/>
  <c r="I107" i="135"/>
  <c r="J107" i="135" s="1"/>
  <c r="F107" i="135"/>
  <c r="K94" i="164"/>
  <c r="K87" i="164"/>
  <c r="K79" i="164"/>
  <c r="K93" i="164"/>
  <c r="K92" i="164"/>
  <c r="K85" i="164"/>
  <c r="K91" i="164"/>
  <c r="K80" i="164"/>
  <c r="K84" i="164"/>
  <c r="K81" i="164"/>
  <c r="K88" i="164"/>
  <c r="K86" i="164"/>
  <c r="K83" i="164"/>
  <c r="K89" i="164"/>
  <c r="K98" i="163"/>
  <c r="K65" i="164"/>
  <c r="K64" i="164"/>
  <c r="K63" i="164"/>
  <c r="K62" i="164"/>
  <c r="K86" i="165"/>
  <c r="C92" i="3"/>
  <c r="D91" i="3" s="1"/>
  <c r="D90" i="3"/>
  <c r="K51" i="164"/>
  <c r="F108" i="162"/>
  <c r="I108" i="162"/>
  <c r="J108" i="162" s="1"/>
  <c r="K74" i="163"/>
  <c r="K22" i="164"/>
  <c r="K48" i="163"/>
  <c r="K106" i="163"/>
  <c r="K12" i="165"/>
  <c r="K78" i="164"/>
  <c r="K72" i="163"/>
  <c r="K60" i="163"/>
  <c r="K37" i="164"/>
  <c r="K99" i="163"/>
  <c r="K108" i="163"/>
  <c r="K76" i="163"/>
  <c r="K62" i="165"/>
  <c r="K13" i="142"/>
  <c r="K110" i="142"/>
  <c r="K54" i="142"/>
  <c r="K53" i="163"/>
  <c r="K110" i="164"/>
  <c r="K17" i="163"/>
  <c r="K49" i="163"/>
  <c r="K30" i="164"/>
  <c r="U3" i="143" s="1"/>
  <c r="K68" i="163"/>
  <c r="K87" i="163"/>
  <c r="K95" i="163"/>
  <c r="K56" i="165"/>
  <c r="K98" i="164"/>
  <c r="K53" i="165"/>
  <c r="K94" i="142"/>
  <c r="K39" i="142"/>
  <c r="K105" i="164"/>
  <c r="K12" i="142"/>
  <c r="K45" i="164"/>
  <c r="K38" i="163"/>
  <c r="K57" i="163"/>
  <c r="K15" i="164"/>
  <c r="K58" i="163"/>
  <c r="K35" i="163"/>
  <c r="K88" i="163"/>
  <c r="K39" i="163"/>
  <c r="K26" i="164"/>
  <c r="K109" i="164"/>
  <c r="K25" i="165"/>
  <c r="K33" i="164"/>
  <c r="K54" i="165"/>
  <c r="K35" i="142"/>
  <c r="K28" i="142"/>
  <c r="K29" i="142"/>
  <c r="K21" i="142"/>
  <c r="K75" i="142"/>
  <c r="K61" i="142"/>
  <c r="K60" i="142"/>
  <c r="K101" i="142"/>
  <c r="K102" i="142"/>
  <c r="K106" i="164"/>
  <c r="K77" i="142"/>
  <c r="K78" i="142"/>
  <c r="K79" i="142"/>
  <c r="K59" i="142"/>
  <c r="K23" i="142"/>
  <c r="K61" i="164"/>
  <c r="K86" i="163"/>
  <c r="K85" i="163"/>
  <c r="K99" i="164"/>
  <c r="K77" i="164"/>
  <c r="K55" i="163"/>
  <c r="K14" i="164"/>
  <c r="K67" i="164"/>
  <c r="K69" i="164"/>
  <c r="K64" i="165"/>
  <c r="K38" i="164"/>
  <c r="K51" i="142"/>
  <c r="K21" i="164"/>
  <c r="K41" i="142"/>
  <c r="K39" i="165"/>
  <c r="K34" i="142"/>
  <c r="K39" i="164"/>
  <c r="K92" i="142"/>
  <c r="K107" i="142"/>
  <c r="K25" i="142"/>
  <c r="K110" i="163"/>
  <c r="K45" i="163"/>
  <c r="K34" i="164"/>
  <c r="K100" i="164"/>
  <c r="K56" i="164"/>
  <c r="K104" i="164"/>
  <c r="K56" i="163"/>
  <c r="K96" i="163"/>
  <c r="K96" i="164"/>
  <c r="K111" i="164"/>
  <c r="K84" i="163"/>
  <c r="K25" i="164"/>
  <c r="K33" i="165"/>
  <c r="K23" i="164"/>
  <c r="K67" i="142"/>
  <c r="K70" i="165"/>
  <c r="V4" i="143" s="1"/>
  <c r="K8" i="164"/>
  <c r="K95" i="142"/>
  <c r="K30" i="142"/>
  <c r="J3" i="143" s="1"/>
  <c r="K15" i="142"/>
  <c r="K98" i="142"/>
  <c r="K53" i="142"/>
  <c r="K41" i="164"/>
  <c r="K105" i="142"/>
  <c r="K104" i="142"/>
  <c r="K83" i="142"/>
  <c r="K24" i="142"/>
  <c r="K57" i="164"/>
  <c r="K112" i="164"/>
  <c r="K101" i="164"/>
  <c r="K17" i="164"/>
  <c r="K115" i="164"/>
  <c r="K97" i="163"/>
  <c r="K107" i="164"/>
  <c r="K62" i="163"/>
  <c r="K64" i="163"/>
  <c r="K24" i="164"/>
  <c r="K19" i="142"/>
  <c r="K10" i="165"/>
  <c r="K18" i="165"/>
  <c r="K108" i="164"/>
  <c r="K58" i="165"/>
  <c r="K47" i="165"/>
  <c r="K73" i="142"/>
  <c r="K66" i="142"/>
  <c r="K27" i="164"/>
  <c r="K48" i="142"/>
  <c r="K109" i="142"/>
  <c r="K87" i="142"/>
  <c r="K23" i="163"/>
  <c r="K7" i="164"/>
  <c r="K69" i="163"/>
  <c r="K46" i="164"/>
  <c r="K35" i="164"/>
  <c r="K36" i="164"/>
  <c r="K5" i="164"/>
  <c r="U2" i="143" s="1"/>
  <c r="K114" i="164"/>
  <c r="K50" i="164"/>
  <c r="K70" i="164"/>
  <c r="U4" i="143" s="1"/>
  <c r="K75" i="163"/>
  <c r="K77" i="163"/>
  <c r="K31" i="164"/>
  <c r="K41" i="163"/>
  <c r="K65" i="163"/>
  <c r="K14" i="165"/>
  <c r="K55" i="164"/>
  <c r="K82" i="142"/>
  <c r="K49" i="142"/>
  <c r="K68" i="165"/>
  <c r="K18" i="142"/>
  <c r="K17" i="142"/>
  <c r="K31" i="142"/>
  <c r="K22" i="163"/>
  <c r="K21" i="163"/>
  <c r="K32" i="164"/>
  <c r="K47" i="164"/>
  <c r="K59" i="164"/>
  <c r="K49" i="164"/>
  <c r="K107" i="163"/>
  <c r="K67" i="163"/>
  <c r="K42" i="164"/>
  <c r="K43" i="164"/>
  <c r="K10" i="164"/>
  <c r="K55" i="165"/>
  <c r="K9" i="165"/>
  <c r="K45" i="165"/>
  <c r="K14" i="142"/>
  <c r="K38" i="142"/>
  <c r="K36" i="165"/>
  <c r="K76" i="142"/>
  <c r="K37" i="142"/>
  <c r="K93" i="142"/>
  <c r="K72" i="142"/>
  <c r="K46" i="165"/>
  <c r="K37" i="165"/>
  <c r="K86" i="142"/>
  <c r="K57" i="165"/>
  <c r="K32" i="142"/>
  <c r="K63" i="142"/>
  <c r="K50" i="163"/>
  <c r="K34" i="165"/>
  <c r="K32" i="165"/>
  <c r="K8" i="165"/>
  <c r="K7" i="165"/>
  <c r="K94" i="163"/>
  <c r="K6" i="165"/>
  <c r="K9" i="164"/>
  <c r="K6" i="164"/>
  <c r="K53" i="164"/>
  <c r="K76" i="164"/>
  <c r="K11" i="164"/>
  <c r="K73" i="164"/>
  <c r="K44" i="165"/>
  <c r="K40" i="165"/>
  <c r="K85" i="142"/>
  <c r="K50" i="142"/>
  <c r="K52" i="142"/>
  <c r="K58" i="142"/>
  <c r="K66" i="163"/>
  <c r="K50" i="165"/>
  <c r="K43" i="165"/>
  <c r="K37" i="163"/>
  <c r="K43" i="163"/>
  <c r="K59" i="165"/>
  <c r="K100" i="163"/>
  <c r="K16" i="164"/>
  <c r="K13" i="164"/>
  <c r="K18" i="164"/>
  <c r="K61" i="165"/>
  <c r="K74" i="164"/>
  <c r="K42" i="165"/>
  <c r="K51" i="163"/>
  <c r="K28" i="165"/>
  <c r="K8" i="142"/>
  <c r="K45" i="142"/>
  <c r="K43" i="142"/>
  <c r="K44" i="142"/>
  <c r="K22" i="142"/>
  <c r="K9" i="142"/>
  <c r="K74" i="142"/>
  <c r="K65" i="165"/>
  <c r="K66" i="165"/>
  <c r="E121" i="165"/>
  <c r="K52" i="164"/>
  <c r="K19" i="164"/>
  <c r="K103" i="163"/>
  <c r="K68" i="164"/>
  <c r="K35" i="165"/>
  <c r="K40" i="163"/>
  <c r="K52" i="165"/>
  <c r="K73" i="165"/>
  <c r="K29" i="165"/>
  <c r="K26" i="142"/>
  <c r="K91" i="142"/>
  <c r="K97" i="142"/>
  <c r="K69" i="142"/>
  <c r="K16" i="142"/>
  <c r="K106" i="142"/>
  <c r="K6" i="142"/>
  <c r="C119" i="166"/>
  <c r="D118" i="166"/>
  <c r="K118" i="166"/>
  <c r="E118" i="166"/>
  <c r="C110" i="162"/>
  <c r="D109" i="162"/>
  <c r="C109" i="161"/>
  <c r="D108" i="161"/>
  <c r="K102" i="163"/>
  <c r="K101" i="163"/>
  <c r="K92" i="163"/>
  <c r="K70" i="163"/>
  <c r="T4" i="143" s="1"/>
  <c r="K47" i="163"/>
  <c r="K54" i="164"/>
  <c r="K20" i="164"/>
  <c r="K104" i="163"/>
  <c r="K5" i="165"/>
  <c r="V2" i="143" s="1"/>
  <c r="K38" i="165"/>
  <c r="K63" i="165"/>
  <c r="K41" i="165"/>
  <c r="K81" i="142"/>
  <c r="K96" i="142"/>
  <c r="K57" i="142"/>
  <c r="K11" i="142"/>
  <c r="K27" i="142"/>
  <c r="K40" i="142"/>
  <c r="K7" i="142"/>
  <c r="K55" i="142"/>
  <c r="K7" i="163"/>
  <c r="K83" i="163"/>
  <c r="K80" i="163"/>
  <c r="K36" i="163"/>
  <c r="K18" i="163"/>
  <c r="K40" i="164"/>
  <c r="K22" i="165"/>
  <c r="K97" i="164"/>
  <c r="K15" i="165"/>
  <c r="K17" i="165"/>
  <c r="K16" i="165"/>
  <c r="K20" i="165"/>
  <c r="K30" i="165"/>
  <c r="V3" i="143" s="1"/>
  <c r="K33" i="142"/>
  <c r="K67" i="165"/>
  <c r="K10" i="142"/>
  <c r="K89" i="142"/>
  <c r="K71" i="164"/>
  <c r="K64" i="142"/>
  <c r="K68" i="142"/>
  <c r="K5" i="142"/>
  <c r="J2" i="143" s="1"/>
  <c r="K90" i="142"/>
  <c r="I107" i="161"/>
  <c r="J107" i="161" s="1"/>
  <c r="F107" i="161"/>
  <c r="K78" i="163"/>
  <c r="K6" i="163"/>
  <c r="K5" i="163"/>
  <c r="T2" i="143" s="1"/>
  <c r="K71" i="163"/>
  <c r="K82" i="163"/>
  <c r="K81" i="163"/>
  <c r="K102" i="164"/>
  <c r="K61" i="163"/>
  <c r="K63" i="163"/>
  <c r="K21" i="165"/>
  <c r="K49" i="165"/>
  <c r="K47" i="142"/>
  <c r="K27" i="165"/>
  <c r="K26" i="165"/>
  <c r="K72" i="164"/>
  <c r="K60" i="165"/>
  <c r="K65" i="142"/>
  <c r="K20" i="142"/>
  <c r="K100" i="142"/>
  <c r="K36" i="142"/>
  <c r="I109" i="160" l="1"/>
  <c r="J109" i="160" s="1"/>
  <c r="F109" i="160"/>
  <c r="F117" i="140"/>
  <c r="I117" i="140"/>
  <c r="J117" i="140" s="1"/>
  <c r="E96" i="140"/>
  <c r="E7" i="140"/>
  <c r="E54" i="140"/>
  <c r="E57" i="140"/>
  <c r="E63" i="140"/>
  <c r="E41" i="140"/>
  <c r="E29" i="140"/>
  <c r="E96" i="166"/>
  <c r="E61" i="166"/>
  <c r="E88" i="166"/>
  <c r="D119" i="166"/>
  <c r="I119" i="166" s="1"/>
  <c r="J119" i="166" s="1"/>
  <c r="K119" i="166"/>
  <c r="F119" i="166"/>
  <c r="E119" i="166"/>
  <c r="E59" i="166"/>
  <c r="E72" i="166"/>
  <c r="K73" i="166"/>
  <c r="I91" i="3"/>
  <c r="J91" i="3" s="1"/>
  <c r="F91" i="3"/>
  <c r="I118" i="166"/>
  <c r="J118" i="166" s="1"/>
  <c r="F118" i="166"/>
  <c r="E83" i="166"/>
  <c r="E112" i="166"/>
  <c r="E81" i="166"/>
  <c r="E97" i="166"/>
  <c r="E89" i="166"/>
  <c r="E37" i="166"/>
  <c r="E5" i="166"/>
  <c r="E23" i="166"/>
  <c r="E67" i="166"/>
  <c r="E114" i="166"/>
  <c r="E108" i="166"/>
  <c r="E13" i="166"/>
  <c r="E32" i="166"/>
  <c r="E45" i="166"/>
  <c r="E76" i="166"/>
  <c r="E86" i="166"/>
  <c r="E115" i="166"/>
  <c r="E16" i="166"/>
  <c r="E93" i="166"/>
  <c r="E35" i="166"/>
  <c r="E78" i="166"/>
  <c r="E47" i="166"/>
  <c r="E69" i="166"/>
  <c r="E31" i="166"/>
  <c r="E84" i="166"/>
  <c r="E54" i="166"/>
  <c r="E29" i="166"/>
  <c r="E98" i="166"/>
  <c r="E60" i="166"/>
  <c r="E80" i="166"/>
  <c r="E85" i="166"/>
  <c r="E7" i="166"/>
  <c r="E100" i="166"/>
  <c r="E91" i="166"/>
  <c r="E104" i="166"/>
  <c r="E25" i="166"/>
  <c r="E10" i="166"/>
  <c r="E56" i="166"/>
  <c r="E99" i="166"/>
  <c r="E49" i="166"/>
  <c r="E6" i="166"/>
  <c r="E11" i="166"/>
  <c r="E74" i="166"/>
  <c r="E40" i="166"/>
  <c r="E24" i="166"/>
  <c r="E65" i="166"/>
  <c r="E116" i="166"/>
  <c r="E109" i="166"/>
  <c r="E43" i="166"/>
  <c r="E34" i="166"/>
  <c r="E21" i="166"/>
  <c r="E95" i="166"/>
  <c r="E106" i="166"/>
  <c r="E9" i="166"/>
  <c r="E102" i="166"/>
  <c r="E57" i="166"/>
  <c r="E70" i="166"/>
  <c r="E33" i="166"/>
  <c r="E75" i="166"/>
  <c r="E62" i="166"/>
  <c r="E42" i="166"/>
  <c r="E105" i="166"/>
  <c r="E12" i="166"/>
  <c r="E14" i="166"/>
  <c r="E53" i="166"/>
  <c r="E46" i="166"/>
  <c r="E27" i="166"/>
  <c r="E64" i="166"/>
  <c r="E20" i="166"/>
  <c r="E92" i="166"/>
  <c r="E87" i="166"/>
  <c r="E82" i="166"/>
  <c r="E79" i="166"/>
  <c r="E38" i="166"/>
  <c r="E22" i="166"/>
  <c r="E8" i="166"/>
  <c r="E30" i="166"/>
  <c r="E44" i="166"/>
  <c r="E113" i="166"/>
  <c r="E17" i="166"/>
  <c r="E71" i="166"/>
  <c r="E28" i="166"/>
  <c r="E52" i="166"/>
  <c r="E58" i="166"/>
  <c r="E55" i="166"/>
  <c r="E50" i="166"/>
  <c r="E101" i="166"/>
  <c r="E103" i="166"/>
  <c r="E73" i="166"/>
  <c r="E51" i="166"/>
  <c r="E19" i="166"/>
  <c r="E77" i="166"/>
  <c r="E107" i="166"/>
  <c r="E36" i="166"/>
  <c r="E15" i="166"/>
  <c r="E26" i="166"/>
  <c r="E94" i="166"/>
  <c r="E48" i="166"/>
  <c r="E111" i="166"/>
  <c r="E90" i="166"/>
  <c r="E68" i="166"/>
  <c r="E66" i="166"/>
  <c r="E39" i="166"/>
  <c r="E18" i="166"/>
  <c r="E41" i="166"/>
  <c r="K39" i="166"/>
  <c r="I108" i="160"/>
  <c r="J108" i="160" s="1"/>
  <c r="F108" i="160"/>
  <c r="K75" i="166"/>
  <c r="C112" i="135"/>
  <c r="K67" i="166"/>
  <c r="I90" i="3"/>
  <c r="J90" i="3" s="1"/>
  <c r="F90" i="3"/>
  <c r="C111" i="160"/>
  <c r="C93" i="3"/>
  <c r="D92" i="3" s="1"/>
  <c r="I110" i="135"/>
  <c r="J110" i="135" s="1"/>
  <c r="F110" i="135"/>
  <c r="K69" i="166"/>
  <c r="I108" i="161"/>
  <c r="J108" i="161" s="1"/>
  <c r="F108" i="161"/>
  <c r="C110" i="161"/>
  <c r="D109" i="161" s="1"/>
  <c r="K115" i="166"/>
  <c r="K113" i="166"/>
  <c r="K116" i="166"/>
  <c r="K114" i="166"/>
  <c r="K64" i="166"/>
  <c r="K43" i="166"/>
  <c r="I109" i="162"/>
  <c r="J109" i="162" s="1"/>
  <c r="F109" i="162"/>
  <c r="K68" i="166"/>
  <c r="C111" i="162"/>
  <c r="D110" i="162"/>
  <c r="I118" i="140"/>
  <c r="J118" i="140" s="1"/>
  <c r="F118" i="140"/>
  <c r="K72" i="166"/>
  <c r="K78" i="166"/>
  <c r="K11" i="166"/>
  <c r="D119" i="140"/>
  <c r="I119" i="140" s="1"/>
  <c r="J119" i="140" s="1"/>
  <c r="E119" i="140"/>
  <c r="F119" i="140"/>
  <c r="K119" i="140"/>
  <c r="K79" i="166"/>
  <c r="I92" i="3" l="1"/>
  <c r="J92" i="3" s="1"/>
  <c r="F92" i="3"/>
  <c r="I109" i="161"/>
  <c r="J109" i="161" s="1"/>
  <c r="F109" i="161"/>
  <c r="E13" i="140"/>
  <c r="E23" i="140"/>
  <c r="E93" i="140"/>
  <c r="E48" i="140"/>
  <c r="E82" i="140"/>
  <c r="E81" i="140"/>
  <c r="E15" i="140"/>
  <c r="E12" i="140"/>
  <c r="E25" i="140"/>
  <c r="E51" i="140"/>
  <c r="E74" i="140"/>
  <c r="E5" i="140"/>
  <c r="E38" i="140"/>
  <c r="E108" i="140"/>
  <c r="C112" i="162"/>
  <c r="D111" i="162" s="1"/>
  <c r="E78" i="140"/>
  <c r="E28" i="140"/>
  <c r="E50" i="140"/>
  <c r="E113" i="140"/>
  <c r="E26" i="140"/>
  <c r="E32" i="140"/>
  <c r="E107" i="140"/>
  <c r="E90" i="140"/>
  <c r="E99" i="140"/>
  <c r="E62" i="140"/>
  <c r="E42" i="140"/>
  <c r="E36" i="140"/>
  <c r="E72" i="140"/>
  <c r="E76" i="140"/>
  <c r="C113" i="135"/>
  <c r="D112" i="135" s="1"/>
  <c r="C111" i="161"/>
  <c r="D110" i="161" s="1"/>
  <c r="E10" i="140"/>
  <c r="E11" i="140"/>
  <c r="E92" i="140"/>
  <c r="E85" i="140"/>
  <c r="E45" i="140"/>
  <c r="E97" i="140"/>
  <c r="E75" i="140"/>
  <c r="E66" i="140"/>
  <c r="E22" i="140"/>
  <c r="E44" i="140"/>
  <c r="E47" i="140"/>
  <c r="E58" i="140"/>
  <c r="E16" i="140"/>
  <c r="E35" i="140"/>
  <c r="E79" i="140"/>
  <c r="E60" i="140"/>
  <c r="E71" i="140"/>
  <c r="E73" i="140"/>
  <c r="E84" i="140"/>
  <c r="E68" i="140"/>
  <c r="E27" i="140"/>
  <c r="I110" i="162"/>
  <c r="J110" i="162" s="1"/>
  <c r="F110" i="162"/>
  <c r="E34" i="140"/>
  <c r="E56" i="140"/>
  <c r="E61" i="140"/>
  <c r="E112" i="140"/>
  <c r="E39" i="140"/>
  <c r="E86" i="140"/>
  <c r="E109" i="140"/>
  <c r="E65" i="140"/>
  <c r="E8" i="140"/>
  <c r="E70" i="140"/>
  <c r="E55" i="140"/>
  <c r="E110" i="140"/>
  <c r="E43" i="140"/>
  <c r="E106" i="140"/>
  <c r="C112" i="160"/>
  <c r="D111" i="160"/>
  <c r="E30" i="140"/>
  <c r="E40" i="140"/>
  <c r="E19" i="140"/>
  <c r="E83" i="140"/>
  <c r="E102" i="140"/>
  <c r="E6" i="140"/>
  <c r="E104" i="140"/>
  <c r="D93" i="3"/>
  <c r="C94" i="3"/>
  <c r="E37" i="140"/>
  <c r="E64" i="140"/>
  <c r="E91" i="140"/>
  <c r="E17" i="140"/>
  <c r="E77" i="140"/>
  <c r="E80" i="140"/>
  <c r="E103" i="140"/>
  <c r="K80" i="166"/>
  <c r="K9" i="166"/>
  <c r="K94" i="166"/>
  <c r="K57" i="166"/>
  <c r="K51" i="166"/>
  <c r="K98" i="166"/>
  <c r="K23" i="166"/>
  <c r="K92" i="166"/>
  <c r="K93" i="166"/>
  <c r="K107" i="166"/>
  <c r="K56" i="166"/>
  <c r="K60" i="166"/>
  <c r="K58" i="166"/>
  <c r="K63" i="166"/>
  <c r="K82" i="166"/>
  <c r="K87" i="166"/>
  <c r="K104" i="166"/>
  <c r="K47" i="166"/>
  <c r="K86" i="166"/>
  <c r="K50" i="166"/>
  <c r="K53" i="166"/>
  <c r="K37" i="166"/>
  <c r="K81" i="166"/>
  <c r="K46" i="166"/>
  <c r="K24" i="166"/>
  <c r="K16" i="166"/>
  <c r="K52" i="166"/>
  <c r="K70" i="166"/>
  <c r="W4" i="143" s="1"/>
  <c r="K7" i="166"/>
  <c r="K91" i="166"/>
  <c r="K108" i="166"/>
  <c r="K6" i="166"/>
  <c r="K28" i="166"/>
  <c r="K34" i="166"/>
  <c r="K49" i="166"/>
  <c r="K89" i="166"/>
  <c r="K105" i="166"/>
  <c r="K62" i="166"/>
  <c r="K74" i="166"/>
  <c r="K27" i="166"/>
  <c r="K30" i="166"/>
  <c r="W3" i="143" s="1"/>
  <c r="K26" i="166"/>
  <c r="K88" i="166"/>
  <c r="K17" i="166"/>
  <c r="K18" i="166"/>
  <c r="K35" i="166"/>
  <c r="K25" i="166"/>
  <c r="K109" i="166"/>
  <c r="K77" i="166"/>
  <c r="K41" i="166"/>
  <c r="K14" i="166"/>
  <c r="K31" i="166"/>
  <c r="K106" i="166"/>
  <c r="K19" i="166"/>
  <c r="K40" i="166"/>
  <c r="K55" i="166"/>
  <c r="K12" i="166"/>
  <c r="K65" i="166"/>
  <c r="K97" i="166"/>
  <c r="K103" i="166"/>
  <c r="K48" i="166"/>
  <c r="K95" i="166"/>
  <c r="K102" i="166"/>
  <c r="K101" i="166"/>
  <c r="K32" i="166"/>
  <c r="K83" i="166"/>
  <c r="K8" i="166"/>
  <c r="K10" i="166"/>
  <c r="K36" i="166"/>
  <c r="K59" i="166"/>
  <c r="K5" i="166"/>
  <c r="W2" i="143" s="1"/>
  <c r="K21" i="166"/>
  <c r="K84" i="166"/>
  <c r="K111" i="166"/>
  <c r="K110" i="166"/>
  <c r="K13" i="166"/>
  <c r="K85" i="166"/>
  <c r="K20" i="166"/>
  <c r="K76" i="166"/>
  <c r="K22" i="166"/>
  <c r="K71" i="166"/>
  <c r="K15" i="166"/>
  <c r="K42" i="166"/>
  <c r="K61" i="166"/>
  <c r="K45" i="166"/>
  <c r="K100" i="166"/>
  <c r="K112" i="166"/>
  <c r="K44" i="166"/>
  <c r="K54" i="166"/>
  <c r="K38" i="166"/>
  <c r="K99" i="166"/>
  <c r="K33" i="166"/>
  <c r="K96" i="166"/>
  <c r="K66" i="166"/>
  <c r="K90" i="166"/>
  <c r="K29" i="166"/>
  <c r="E67" i="140"/>
  <c r="E21" i="140"/>
  <c r="E116" i="140"/>
  <c r="E20" i="140"/>
  <c r="E100" i="140"/>
  <c r="E105" i="140"/>
  <c r="E101" i="140"/>
  <c r="E63" i="166"/>
  <c r="E95" i="140"/>
  <c r="E98" i="140"/>
  <c r="E59" i="140"/>
  <c r="E46" i="140"/>
  <c r="E18" i="140"/>
  <c r="E31" i="140"/>
  <c r="E115" i="140"/>
  <c r="E14" i="140"/>
  <c r="E53" i="140"/>
  <c r="E33" i="140"/>
  <c r="E49" i="140"/>
  <c r="E52" i="140"/>
  <c r="E24" i="140"/>
  <c r="E114" i="140"/>
  <c r="D110" i="160"/>
  <c r="D111" i="135"/>
  <c r="E94" i="140"/>
  <c r="E89" i="140"/>
  <c r="E9" i="140"/>
  <c r="E88" i="140"/>
  <c r="E111" i="140"/>
  <c r="E87" i="140"/>
  <c r="E69" i="140"/>
  <c r="K113" i="140"/>
  <c r="K62" i="140"/>
  <c r="K102" i="140"/>
  <c r="K103" i="140"/>
  <c r="K105" i="140"/>
  <c r="K115" i="140"/>
  <c r="K6" i="140"/>
  <c r="K14" i="140"/>
  <c r="K41" i="140"/>
  <c r="K63" i="140"/>
  <c r="K44" i="140"/>
  <c r="K12" i="140"/>
  <c r="K33" i="140"/>
  <c r="K114" i="140"/>
  <c r="K17" i="140"/>
  <c r="K88" i="140"/>
  <c r="K36" i="140"/>
  <c r="K116" i="140"/>
  <c r="K100" i="140"/>
  <c r="K64" i="140"/>
  <c r="K28" i="140"/>
  <c r="K37" i="140"/>
  <c r="K22" i="140"/>
  <c r="K99" i="140"/>
  <c r="K95" i="140"/>
  <c r="K86" i="140"/>
  <c r="K93" i="140"/>
  <c r="K35" i="140"/>
  <c r="K30" i="140"/>
  <c r="X3" i="143" s="1"/>
  <c r="K25" i="140"/>
  <c r="K79" i="140"/>
  <c r="K101" i="140"/>
  <c r="K59" i="140"/>
  <c r="K13" i="140"/>
  <c r="K19" i="140"/>
  <c r="K15" i="140"/>
  <c r="K110" i="140"/>
  <c r="K47" i="140"/>
  <c r="K108" i="140"/>
  <c r="K60" i="140"/>
  <c r="K48" i="140"/>
  <c r="K107" i="140"/>
  <c r="K52" i="140"/>
  <c r="K58" i="140"/>
  <c r="K70" i="140"/>
  <c r="X4" i="143" s="1"/>
  <c r="K49" i="140"/>
  <c r="K97" i="140"/>
  <c r="K16" i="140"/>
  <c r="K65" i="140"/>
  <c r="K31" i="140"/>
  <c r="K45" i="140"/>
  <c r="K23" i="140"/>
  <c r="K43" i="140"/>
  <c r="K109" i="140"/>
  <c r="K50" i="140"/>
  <c r="K94" i="140"/>
  <c r="K77" i="140"/>
  <c r="K18" i="140"/>
  <c r="K57" i="140"/>
  <c r="K73" i="140"/>
  <c r="K98" i="140"/>
  <c r="K74" i="140"/>
  <c r="K90" i="140"/>
  <c r="K32" i="140"/>
  <c r="K26" i="140"/>
  <c r="K92" i="140"/>
  <c r="K5" i="140"/>
  <c r="X2" i="143" s="1"/>
  <c r="K85" i="140"/>
  <c r="K69" i="140"/>
  <c r="K21" i="140"/>
  <c r="K72" i="140"/>
  <c r="K55" i="140"/>
  <c r="K66" i="140"/>
  <c r="K112" i="140"/>
  <c r="K84" i="140"/>
  <c r="K91" i="140"/>
  <c r="K80" i="140"/>
  <c r="K111" i="140"/>
  <c r="K76" i="140"/>
  <c r="K51" i="140"/>
  <c r="K83" i="140"/>
  <c r="K87" i="140"/>
  <c r="K11" i="140"/>
  <c r="K61" i="140"/>
  <c r="K67" i="140"/>
  <c r="K20" i="140"/>
  <c r="K56" i="140"/>
  <c r="K78" i="140"/>
  <c r="K71" i="140"/>
  <c r="K81" i="140"/>
  <c r="K68" i="140"/>
  <c r="K104" i="140"/>
  <c r="K27" i="140"/>
  <c r="K29" i="140"/>
  <c r="K82" i="140"/>
  <c r="K54" i="140"/>
  <c r="K106" i="140"/>
  <c r="K10" i="140"/>
  <c r="K8" i="140"/>
  <c r="K9" i="140"/>
  <c r="K7" i="140"/>
  <c r="K96" i="140"/>
  <c r="K75" i="140"/>
  <c r="K39" i="140"/>
  <c r="K53" i="140"/>
  <c r="K46" i="140"/>
  <c r="K34" i="140"/>
  <c r="K38" i="140"/>
  <c r="K40" i="140"/>
  <c r="K89" i="140"/>
  <c r="K24" i="140"/>
  <c r="K42" i="140"/>
  <c r="E110" i="166"/>
  <c r="F110" i="161" l="1"/>
  <c r="I110" i="161"/>
  <c r="J110" i="161" s="1"/>
  <c r="F111" i="162"/>
  <c r="I111" i="162"/>
  <c r="J111" i="162" s="1"/>
  <c r="F112" i="135"/>
  <c r="I112" i="135"/>
  <c r="J112" i="135" s="1"/>
  <c r="C114" i="135"/>
  <c r="C112" i="161"/>
  <c r="D111" i="161" s="1"/>
  <c r="I111" i="160"/>
  <c r="J111" i="160" s="1"/>
  <c r="F111" i="160"/>
  <c r="F111" i="135"/>
  <c r="I111" i="135"/>
  <c r="J111" i="135" s="1"/>
  <c r="I110" i="160"/>
  <c r="J110" i="160" s="1"/>
  <c r="F110" i="160"/>
  <c r="C95" i="3"/>
  <c r="I93" i="3"/>
  <c r="J93" i="3" s="1"/>
  <c r="F93" i="3"/>
  <c r="C113" i="160"/>
  <c r="D112" i="160"/>
  <c r="C113" i="162"/>
  <c r="D112" i="162"/>
  <c r="I111" i="161" l="1"/>
  <c r="J111" i="161" s="1"/>
  <c r="F111" i="161"/>
  <c r="D114" i="135"/>
  <c r="C115" i="135"/>
  <c r="D113" i="135"/>
  <c r="C113" i="161"/>
  <c r="D112" i="161"/>
  <c r="C96" i="3"/>
  <c r="D95" i="3"/>
  <c r="F112" i="162"/>
  <c r="I112" i="162"/>
  <c r="J112" i="162" s="1"/>
  <c r="D94" i="3"/>
  <c r="F112" i="160"/>
  <c r="I112" i="160"/>
  <c r="J112" i="160" s="1"/>
  <c r="C114" i="162"/>
  <c r="D113" i="162"/>
  <c r="C114" i="160"/>
  <c r="D113" i="160" s="1"/>
  <c r="I113" i="160" l="1"/>
  <c r="J113" i="160" s="1"/>
  <c r="F113" i="160"/>
  <c r="C115" i="162"/>
  <c r="D114" i="162" s="1"/>
  <c r="I113" i="135"/>
  <c r="J113" i="135" s="1"/>
  <c r="F113" i="135"/>
  <c r="I113" i="162"/>
  <c r="J113" i="162" s="1"/>
  <c r="F113" i="162"/>
  <c r="I94" i="3"/>
  <c r="J94" i="3" s="1"/>
  <c r="F94" i="3"/>
  <c r="I95" i="3"/>
  <c r="J95" i="3" s="1"/>
  <c r="F95" i="3"/>
  <c r="C97" i="3"/>
  <c r="D96" i="3" s="1"/>
  <c r="I112" i="161"/>
  <c r="J112" i="161" s="1"/>
  <c r="F112" i="161"/>
  <c r="C114" i="161"/>
  <c r="D113" i="161"/>
  <c r="C115" i="160"/>
  <c r="D114" i="160"/>
  <c r="C116" i="135"/>
  <c r="D115" i="135"/>
  <c r="K115" i="135"/>
  <c r="I114" i="135"/>
  <c r="J114" i="135" s="1"/>
  <c r="F114" i="135"/>
  <c r="I96" i="3" l="1"/>
  <c r="J96" i="3" s="1"/>
  <c r="F96" i="3"/>
  <c r="I114" i="162"/>
  <c r="J114" i="162" s="1"/>
  <c r="F114" i="162"/>
  <c r="I114" i="160"/>
  <c r="J114" i="160" s="1"/>
  <c r="F114" i="160"/>
  <c r="C116" i="162"/>
  <c r="D115" i="162" s="1"/>
  <c r="K116" i="135"/>
  <c r="C117" i="135"/>
  <c r="E116" i="135"/>
  <c r="C116" i="160"/>
  <c r="D115" i="160" s="1"/>
  <c r="D97" i="3"/>
  <c r="C98" i="3"/>
  <c r="I115" i="135"/>
  <c r="J115" i="135" s="1"/>
  <c r="F115" i="135"/>
  <c r="I113" i="161"/>
  <c r="J113" i="161" s="1"/>
  <c r="F113" i="161"/>
  <c r="C115" i="161"/>
  <c r="D114" i="161" s="1"/>
  <c r="I115" i="162" l="1"/>
  <c r="J115" i="162" s="1"/>
  <c r="F115" i="162"/>
  <c r="I115" i="160"/>
  <c r="J115" i="160" s="1"/>
  <c r="F115" i="160"/>
  <c r="I114" i="161"/>
  <c r="J114" i="161" s="1"/>
  <c r="F114" i="161"/>
  <c r="C117" i="162"/>
  <c r="E116" i="162"/>
  <c r="K116" i="162"/>
  <c r="D116" i="162"/>
  <c r="E117" i="135"/>
  <c r="C118" i="135"/>
  <c r="D117" i="135"/>
  <c r="K117" i="135"/>
  <c r="C116" i="161"/>
  <c r="D115" i="161"/>
  <c r="C117" i="160"/>
  <c r="D116" i="160"/>
  <c r="D98" i="3"/>
  <c r="C99" i="3"/>
  <c r="I97" i="3"/>
  <c r="J97" i="3" s="1"/>
  <c r="F97" i="3"/>
  <c r="D116" i="135"/>
  <c r="I117" i="135" l="1"/>
  <c r="J117" i="135" s="1"/>
  <c r="F117" i="135"/>
  <c r="C118" i="160"/>
  <c r="D117" i="160"/>
  <c r="C118" i="162"/>
  <c r="D117" i="162"/>
  <c r="E117" i="162"/>
  <c r="K117" i="162"/>
  <c r="I116" i="162"/>
  <c r="J116" i="162" s="1"/>
  <c r="F116" i="162"/>
  <c r="F116" i="135"/>
  <c r="I116" i="135"/>
  <c r="J116" i="135" s="1"/>
  <c r="K118" i="135"/>
  <c r="E118" i="135"/>
  <c r="C119" i="135"/>
  <c r="D118" i="135" s="1"/>
  <c r="F115" i="161"/>
  <c r="I115" i="161"/>
  <c r="J115" i="161" s="1"/>
  <c r="C100" i="3"/>
  <c r="D99" i="3"/>
  <c r="F116" i="160"/>
  <c r="I116" i="160"/>
  <c r="J116" i="160" s="1"/>
  <c r="I98" i="3"/>
  <c r="J98" i="3" s="1"/>
  <c r="F98" i="3"/>
  <c r="C117" i="161"/>
  <c r="K116" i="161"/>
  <c r="D116" i="161"/>
  <c r="E116" i="161"/>
  <c r="F118" i="135" l="1"/>
  <c r="I118" i="135"/>
  <c r="J118" i="135" s="1"/>
  <c r="I117" i="160"/>
  <c r="J117" i="160" s="1"/>
  <c r="F117" i="160"/>
  <c r="C101" i="3"/>
  <c r="C119" i="160"/>
  <c r="D118" i="160" s="1"/>
  <c r="E118" i="160"/>
  <c r="K118" i="160"/>
  <c r="F117" i="162"/>
  <c r="I117" i="162"/>
  <c r="J117" i="162" s="1"/>
  <c r="C119" i="162"/>
  <c r="D118" i="162"/>
  <c r="K118" i="162"/>
  <c r="E118" i="162"/>
  <c r="F116" i="161"/>
  <c r="I116" i="161"/>
  <c r="J116" i="161" s="1"/>
  <c r="I99" i="3"/>
  <c r="J99" i="3" s="1"/>
  <c r="F99" i="3"/>
  <c r="C118" i="161"/>
  <c r="K117" i="161"/>
  <c r="D117" i="161"/>
  <c r="E117" i="161"/>
  <c r="K119" i="135"/>
  <c r="E119" i="135"/>
  <c r="F119" i="135"/>
  <c r="D119" i="135"/>
  <c r="E113" i="135" s="1"/>
  <c r="I118" i="160" l="1"/>
  <c r="J118" i="160" s="1"/>
  <c r="F118" i="160"/>
  <c r="E111" i="135"/>
  <c r="E115" i="135"/>
  <c r="E112" i="135"/>
  <c r="C102" i="3"/>
  <c r="D101" i="3"/>
  <c r="E114" i="135"/>
  <c r="I118" i="162"/>
  <c r="J118" i="162" s="1"/>
  <c r="F118" i="162"/>
  <c r="E115" i="162"/>
  <c r="E113" i="162"/>
  <c r="E114" i="162"/>
  <c r="F117" i="161"/>
  <c r="I117" i="161"/>
  <c r="J117" i="161" s="1"/>
  <c r="C119" i="161"/>
  <c r="K118" i="161"/>
  <c r="E118" i="161"/>
  <c r="D118" i="161"/>
  <c r="K119" i="162"/>
  <c r="D119" i="162"/>
  <c r="F119" i="162"/>
  <c r="E119" i="162"/>
  <c r="D100" i="3"/>
  <c r="I119" i="135"/>
  <c r="J119" i="135" s="1"/>
  <c r="E70" i="135"/>
  <c r="E93" i="135"/>
  <c r="E21" i="135"/>
  <c r="E76" i="135"/>
  <c r="E88" i="135"/>
  <c r="E49" i="135"/>
  <c r="E84" i="135"/>
  <c r="E69" i="135"/>
  <c r="E6" i="135"/>
  <c r="E67" i="135"/>
  <c r="E75" i="135"/>
  <c r="E98" i="135"/>
  <c r="E44" i="135"/>
  <c r="E34" i="135"/>
  <c r="E12" i="135"/>
  <c r="E7" i="135"/>
  <c r="E63" i="135"/>
  <c r="E24" i="135"/>
  <c r="E23" i="135"/>
  <c r="E15" i="135"/>
  <c r="E17" i="135"/>
  <c r="E104" i="135"/>
  <c r="E5" i="135"/>
  <c r="E78" i="135"/>
  <c r="E37" i="135"/>
  <c r="E72" i="135"/>
  <c r="E51" i="135"/>
  <c r="E55" i="135"/>
  <c r="E68" i="135"/>
  <c r="E71" i="135"/>
  <c r="E13" i="135"/>
  <c r="E19" i="135"/>
  <c r="E80" i="135"/>
  <c r="E74" i="135"/>
  <c r="E26" i="135"/>
  <c r="E102" i="135"/>
  <c r="E64" i="135"/>
  <c r="E54" i="135"/>
  <c r="E65" i="135"/>
  <c r="E11" i="135"/>
  <c r="E8" i="135"/>
  <c r="E38" i="135"/>
  <c r="E16" i="135"/>
  <c r="E85" i="135"/>
  <c r="E20" i="135"/>
  <c r="E28" i="135"/>
  <c r="E50" i="135"/>
  <c r="E82" i="135"/>
  <c r="E14" i="135"/>
  <c r="E81" i="135"/>
  <c r="E22" i="135"/>
  <c r="E52" i="135"/>
  <c r="E9" i="135"/>
  <c r="E42" i="135"/>
  <c r="E99" i="135"/>
  <c r="E96" i="135"/>
  <c r="E101" i="135"/>
  <c r="E35" i="135"/>
  <c r="E29" i="135"/>
  <c r="E56" i="135"/>
  <c r="E40" i="135"/>
  <c r="E94" i="135"/>
  <c r="E43" i="135"/>
  <c r="E66" i="135"/>
  <c r="E39" i="135"/>
  <c r="E77" i="135"/>
  <c r="E36" i="135"/>
  <c r="E46" i="135"/>
  <c r="E89" i="135"/>
  <c r="E41" i="135"/>
  <c r="E83" i="135"/>
  <c r="E97" i="135"/>
  <c r="E87" i="135"/>
  <c r="E61" i="135"/>
  <c r="E103" i="135"/>
  <c r="E33" i="135"/>
  <c r="E32" i="135"/>
  <c r="E27" i="135"/>
  <c r="E57" i="135"/>
  <c r="E100" i="135"/>
  <c r="E62" i="135"/>
  <c r="E95" i="135"/>
  <c r="E10" i="135"/>
  <c r="E47" i="135"/>
  <c r="E73" i="135"/>
  <c r="E90" i="135"/>
  <c r="E59" i="135"/>
  <c r="E31" i="135"/>
  <c r="E45" i="135"/>
  <c r="E79" i="135"/>
  <c r="E18" i="135"/>
  <c r="E86" i="135"/>
  <c r="E53" i="135"/>
  <c r="E30" i="135"/>
  <c r="E25" i="135"/>
  <c r="E58" i="135"/>
  <c r="E48" i="135"/>
  <c r="E109" i="135"/>
  <c r="E108" i="135"/>
  <c r="E91" i="135"/>
  <c r="E60" i="135"/>
  <c r="E107" i="135"/>
  <c r="E105" i="135"/>
  <c r="E110" i="135"/>
  <c r="E106" i="135"/>
  <c r="E92" i="135"/>
  <c r="E119" i="160"/>
  <c r="D119" i="160"/>
  <c r="K119" i="160"/>
  <c r="F119" i="160"/>
  <c r="K119" i="161" l="1"/>
  <c r="F119" i="161"/>
  <c r="E119" i="161"/>
  <c r="D119" i="161"/>
  <c r="K77" i="135"/>
  <c r="K56" i="135"/>
  <c r="K67" i="135"/>
  <c r="K81" i="135"/>
  <c r="K48" i="135"/>
  <c r="K9" i="135"/>
  <c r="K41" i="135"/>
  <c r="K57" i="135"/>
  <c r="K35" i="135"/>
  <c r="K75" i="135"/>
  <c r="K34" i="135"/>
  <c r="K54" i="135"/>
  <c r="K51" i="135"/>
  <c r="K74" i="135"/>
  <c r="K16" i="135"/>
  <c r="K33" i="135"/>
  <c r="K79" i="135"/>
  <c r="K73" i="135"/>
  <c r="K98" i="135"/>
  <c r="K11" i="135"/>
  <c r="K69" i="135"/>
  <c r="K23" i="135"/>
  <c r="K89" i="135"/>
  <c r="K95" i="135"/>
  <c r="K10" i="135"/>
  <c r="K93" i="135"/>
  <c r="K58" i="135"/>
  <c r="K65" i="135"/>
  <c r="K78" i="135"/>
  <c r="K14" i="135"/>
  <c r="K53" i="135"/>
  <c r="K43" i="135"/>
  <c r="K94" i="135"/>
  <c r="K26" i="135"/>
  <c r="K59" i="135"/>
  <c r="K18" i="135"/>
  <c r="K40" i="135"/>
  <c r="K90" i="135"/>
  <c r="K66" i="135"/>
  <c r="K42" i="135"/>
  <c r="K24" i="135"/>
  <c r="K15" i="135"/>
  <c r="K92" i="135"/>
  <c r="K97" i="135"/>
  <c r="K17" i="135"/>
  <c r="K37" i="135"/>
  <c r="K82" i="135"/>
  <c r="K76" i="135"/>
  <c r="K52" i="135"/>
  <c r="K85" i="135"/>
  <c r="K31" i="135"/>
  <c r="K32" i="135"/>
  <c r="K108" i="135"/>
  <c r="K6" i="135"/>
  <c r="K49" i="135"/>
  <c r="K71" i="135"/>
  <c r="K64" i="135"/>
  <c r="K103" i="135"/>
  <c r="K70" i="135"/>
  <c r="P4" i="143" s="1"/>
  <c r="K63" i="135"/>
  <c r="K22" i="135"/>
  <c r="K105" i="135"/>
  <c r="K7" i="135"/>
  <c r="K106" i="135"/>
  <c r="K50" i="135"/>
  <c r="K39" i="135"/>
  <c r="K8" i="135"/>
  <c r="K25" i="135"/>
  <c r="K109" i="135"/>
  <c r="K13" i="135"/>
  <c r="K68" i="135"/>
  <c r="K38" i="135"/>
  <c r="K19" i="135"/>
  <c r="K100" i="135"/>
  <c r="K21" i="135"/>
  <c r="K5" i="135"/>
  <c r="P2" i="143" s="1"/>
  <c r="K36" i="135"/>
  <c r="K20" i="135"/>
  <c r="K88" i="135"/>
  <c r="K96" i="135"/>
  <c r="K27" i="135"/>
  <c r="K101" i="135"/>
  <c r="K55" i="135"/>
  <c r="K12" i="135"/>
  <c r="K102" i="135"/>
  <c r="K91" i="135"/>
  <c r="K72" i="135"/>
  <c r="K30" i="135"/>
  <c r="P3" i="143" s="1"/>
  <c r="K80" i="135"/>
  <c r="K104" i="135"/>
  <c r="K83" i="135"/>
  <c r="K84" i="135"/>
  <c r="K99" i="135"/>
  <c r="K87" i="135"/>
  <c r="K86" i="135"/>
  <c r="K47" i="135"/>
  <c r="K60" i="135"/>
  <c r="K111" i="135"/>
  <c r="K110" i="135"/>
  <c r="K107" i="135"/>
  <c r="K61" i="135"/>
  <c r="K112" i="135"/>
  <c r="K29" i="135"/>
  <c r="K44" i="135"/>
  <c r="K45" i="135"/>
  <c r="K28" i="135"/>
  <c r="K62" i="135"/>
  <c r="K114" i="135"/>
  <c r="K46" i="135"/>
  <c r="K113" i="135"/>
  <c r="F118" i="161"/>
  <c r="I118" i="161"/>
  <c r="J118" i="161" s="1"/>
  <c r="E115" i="161"/>
  <c r="I119" i="160"/>
  <c r="J119" i="160" s="1"/>
  <c r="E21" i="160"/>
  <c r="E71" i="160"/>
  <c r="E60" i="160"/>
  <c r="E26" i="160"/>
  <c r="E89" i="160"/>
  <c r="E61" i="160"/>
  <c r="E79" i="160"/>
  <c r="E98" i="160"/>
  <c r="E29" i="160"/>
  <c r="E86" i="160"/>
  <c r="E82" i="160"/>
  <c r="E101" i="160"/>
  <c r="E59" i="160"/>
  <c r="E46" i="160"/>
  <c r="E62" i="160"/>
  <c r="E33" i="160"/>
  <c r="E28" i="160"/>
  <c r="E45" i="160"/>
  <c r="E100" i="160"/>
  <c r="E90" i="160"/>
  <c r="E68" i="160"/>
  <c r="E34" i="160"/>
  <c r="E56" i="160"/>
  <c r="E65" i="160"/>
  <c r="E76" i="160"/>
  <c r="E38" i="160"/>
  <c r="E58" i="160"/>
  <c r="E80" i="160"/>
  <c r="E53" i="160"/>
  <c r="E6" i="160"/>
  <c r="E77" i="160"/>
  <c r="E84" i="160"/>
  <c r="E16" i="160"/>
  <c r="E67" i="160"/>
  <c r="E69" i="160"/>
  <c r="E12" i="160"/>
  <c r="E5" i="160"/>
  <c r="E54" i="160"/>
  <c r="E103" i="160"/>
  <c r="E102" i="160"/>
  <c r="E81" i="160"/>
  <c r="E92" i="160"/>
  <c r="E35" i="160"/>
  <c r="E88" i="160"/>
  <c r="E40" i="160"/>
  <c r="E91" i="160"/>
  <c r="E64" i="160"/>
  <c r="E95" i="160"/>
  <c r="E83" i="160"/>
  <c r="E85" i="160"/>
  <c r="E18" i="160"/>
  <c r="E63" i="160"/>
  <c r="E57" i="160"/>
  <c r="E15" i="160"/>
  <c r="E27" i="160"/>
  <c r="E72" i="160"/>
  <c r="E8" i="160"/>
  <c r="E36" i="160"/>
  <c r="E70" i="160"/>
  <c r="E87" i="160"/>
  <c r="E66" i="160"/>
  <c r="E20" i="160"/>
  <c r="E94" i="160"/>
  <c r="E78" i="160"/>
  <c r="E96" i="160"/>
  <c r="E48" i="160"/>
  <c r="E93" i="160"/>
  <c r="E14" i="160"/>
  <c r="E73" i="160"/>
  <c r="E25" i="160"/>
  <c r="E44" i="160"/>
  <c r="E30" i="160"/>
  <c r="E47" i="160"/>
  <c r="E55" i="160"/>
  <c r="E39" i="160"/>
  <c r="E22" i="160"/>
  <c r="E42" i="160"/>
  <c r="E107" i="160"/>
  <c r="E17" i="160"/>
  <c r="E97" i="160"/>
  <c r="E23" i="160"/>
  <c r="E32" i="160"/>
  <c r="E104" i="160"/>
  <c r="E31" i="160"/>
  <c r="E52" i="160"/>
  <c r="E75" i="160"/>
  <c r="E51" i="160"/>
  <c r="E50" i="160"/>
  <c r="E13" i="160"/>
  <c r="E99" i="160"/>
  <c r="E24" i="160"/>
  <c r="E11" i="160"/>
  <c r="E10" i="160"/>
  <c r="E41" i="160"/>
  <c r="E74" i="160"/>
  <c r="E19" i="160"/>
  <c r="E43" i="160"/>
  <c r="E9" i="160"/>
  <c r="E108" i="160"/>
  <c r="E37" i="160"/>
  <c r="E106" i="160"/>
  <c r="E109" i="160"/>
  <c r="E7" i="160"/>
  <c r="E111" i="160"/>
  <c r="E49" i="160"/>
  <c r="E105" i="160"/>
  <c r="E110" i="160"/>
  <c r="E112" i="160"/>
  <c r="I100" i="3"/>
  <c r="J100" i="3" s="1"/>
  <c r="F100" i="3"/>
  <c r="E115" i="160"/>
  <c r="E116" i="160"/>
  <c r="E117" i="160"/>
  <c r="C103" i="3"/>
  <c r="D102" i="3"/>
  <c r="K113" i="162"/>
  <c r="E113" i="160"/>
  <c r="I101" i="3"/>
  <c r="J101" i="3" s="1"/>
  <c r="F101" i="3"/>
  <c r="E114" i="160"/>
  <c r="I119" i="162"/>
  <c r="J119" i="162" s="1"/>
  <c r="E13" i="162"/>
  <c r="E15" i="162"/>
  <c r="E9" i="162"/>
  <c r="E50" i="162"/>
  <c r="E16" i="162"/>
  <c r="E31" i="162"/>
  <c r="E76" i="162"/>
  <c r="E39" i="162"/>
  <c r="E44" i="162"/>
  <c r="E80" i="162"/>
  <c r="E93" i="162"/>
  <c r="E88" i="162"/>
  <c r="E43" i="162"/>
  <c r="E65" i="162"/>
  <c r="E24" i="162"/>
  <c r="E78" i="162"/>
  <c r="E61" i="162"/>
  <c r="E102" i="162"/>
  <c r="E53" i="162"/>
  <c r="E23" i="162"/>
  <c r="E81" i="162"/>
  <c r="E36" i="162"/>
  <c r="E40" i="162"/>
  <c r="E42" i="162"/>
  <c r="E75" i="162"/>
  <c r="E19" i="162"/>
  <c r="E45" i="162"/>
  <c r="E83" i="162"/>
  <c r="E28" i="162"/>
  <c r="E38" i="162"/>
  <c r="E34" i="162"/>
  <c r="E27" i="162"/>
  <c r="E10" i="162"/>
  <c r="E95" i="162"/>
  <c r="E70" i="162"/>
  <c r="E59" i="162"/>
  <c r="E54" i="162"/>
  <c r="E29" i="162"/>
  <c r="E74" i="162"/>
  <c r="E30" i="162"/>
  <c r="E47" i="162"/>
  <c r="E56" i="162"/>
  <c r="E90" i="162"/>
  <c r="E72" i="162"/>
  <c r="E46" i="162"/>
  <c r="E11" i="162"/>
  <c r="E58" i="162"/>
  <c r="E91" i="162"/>
  <c r="E99" i="162"/>
  <c r="E25" i="162"/>
  <c r="E71" i="162"/>
  <c r="E55" i="162"/>
  <c r="E79" i="162"/>
  <c r="E84" i="162"/>
  <c r="E12" i="162"/>
  <c r="E37" i="162"/>
  <c r="E60" i="162"/>
  <c r="E18" i="162"/>
  <c r="E96" i="162"/>
  <c r="E22" i="162"/>
  <c r="E26" i="162"/>
  <c r="E68" i="162"/>
  <c r="E32" i="162"/>
  <c r="E14" i="162"/>
  <c r="E63" i="162"/>
  <c r="E104" i="162"/>
  <c r="E17" i="162"/>
  <c r="E67" i="162"/>
  <c r="E89" i="162"/>
  <c r="E77" i="162"/>
  <c r="E51" i="162"/>
  <c r="E5" i="162"/>
  <c r="E48" i="162"/>
  <c r="E86" i="162"/>
  <c r="E52" i="162"/>
  <c r="E105" i="162"/>
  <c r="E20" i="162"/>
  <c r="E92" i="162"/>
  <c r="E21" i="162"/>
  <c r="E87" i="162"/>
  <c r="E94" i="162"/>
  <c r="E6" i="162"/>
  <c r="E98" i="162"/>
  <c r="E101" i="162"/>
  <c r="E8" i="162"/>
  <c r="E41" i="162"/>
  <c r="E49" i="162"/>
  <c r="E73" i="162"/>
  <c r="E57" i="162"/>
  <c r="E106" i="162"/>
  <c r="E33" i="162"/>
  <c r="E103" i="162"/>
  <c r="E100" i="162"/>
  <c r="E69" i="162"/>
  <c r="E35" i="162"/>
  <c r="E64" i="162"/>
  <c r="E107" i="162"/>
  <c r="E97" i="162"/>
  <c r="E62" i="162"/>
  <c r="E7" i="162"/>
  <c r="E85" i="162"/>
  <c r="E108" i="162"/>
  <c r="E66" i="162"/>
  <c r="E82" i="162"/>
  <c r="E110" i="162"/>
  <c r="E109" i="162"/>
  <c r="E111" i="162"/>
  <c r="E112" i="162"/>
  <c r="K115" i="160"/>
  <c r="K114" i="160"/>
  <c r="K116" i="160"/>
  <c r="K32" i="162" l="1"/>
  <c r="K53" i="162"/>
  <c r="K19" i="162"/>
  <c r="K80" i="162"/>
  <c r="K93" i="162"/>
  <c r="K79" i="162"/>
  <c r="K69" i="162"/>
  <c r="K29" i="162"/>
  <c r="K6" i="162"/>
  <c r="K77" i="162"/>
  <c r="K70" i="162"/>
  <c r="S4" i="143" s="1"/>
  <c r="K22" i="162"/>
  <c r="K58" i="162"/>
  <c r="K27" i="162"/>
  <c r="K85" i="162"/>
  <c r="K73" i="162"/>
  <c r="K28" i="162"/>
  <c r="K17" i="162"/>
  <c r="K101" i="162"/>
  <c r="K51" i="162"/>
  <c r="K52" i="162"/>
  <c r="K16" i="162"/>
  <c r="K18" i="162"/>
  <c r="K11" i="162"/>
  <c r="K90" i="162"/>
  <c r="K26" i="162"/>
  <c r="K76" i="162"/>
  <c r="K92" i="162"/>
  <c r="K63" i="162"/>
  <c r="K41" i="162"/>
  <c r="K57" i="162"/>
  <c r="K15" i="162"/>
  <c r="K96" i="162"/>
  <c r="K47" i="162"/>
  <c r="K37" i="162"/>
  <c r="K12" i="162"/>
  <c r="K54" i="162"/>
  <c r="K8" i="162"/>
  <c r="K82" i="162"/>
  <c r="K100" i="162"/>
  <c r="K56" i="162"/>
  <c r="K36" i="162"/>
  <c r="K21" i="162"/>
  <c r="K95" i="162"/>
  <c r="K94" i="162"/>
  <c r="K61" i="162"/>
  <c r="K105" i="162"/>
  <c r="K75" i="162"/>
  <c r="K9" i="162"/>
  <c r="K86" i="162"/>
  <c r="K44" i="162"/>
  <c r="K48" i="162"/>
  <c r="K42" i="162"/>
  <c r="K65" i="162"/>
  <c r="K13" i="162"/>
  <c r="K72" i="162"/>
  <c r="K99" i="162"/>
  <c r="K25" i="162"/>
  <c r="K50" i="162"/>
  <c r="K10" i="162"/>
  <c r="K34" i="162"/>
  <c r="K84" i="162"/>
  <c r="K46" i="162"/>
  <c r="K67" i="162"/>
  <c r="K68" i="162"/>
  <c r="K60" i="162"/>
  <c r="K89" i="162"/>
  <c r="K106" i="162"/>
  <c r="K35" i="162"/>
  <c r="K39" i="162"/>
  <c r="K49" i="162"/>
  <c r="K38" i="162"/>
  <c r="K31" i="162"/>
  <c r="K33" i="162"/>
  <c r="K40" i="162"/>
  <c r="K59" i="162"/>
  <c r="K78" i="162"/>
  <c r="K97" i="162"/>
  <c r="K83" i="162"/>
  <c r="K14" i="162"/>
  <c r="K66" i="162"/>
  <c r="K5" i="162"/>
  <c r="S2" i="143" s="1"/>
  <c r="K107" i="162"/>
  <c r="K43" i="162"/>
  <c r="K81" i="162"/>
  <c r="K20" i="162"/>
  <c r="K64" i="162"/>
  <c r="K62" i="162"/>
  <c r="K71" i="162"/>
  <c r="K24" i="162"/>
  <c r="K87" i="162"/>
  <c r="K88" i="162"/>
  <c r="K98" i="162"/>
  <c r="K74" i="162"/>
  <c r="K104" i="162"/>
  <c r="K7" i="162"/>
  <c r="K55" i="162"/>
  <c r="K45" i="162"/>
  <c r="K108" i="162"/>
  <c r="K102" i="162"/>
  <c r="K30" i="162"/>
  <c r="S3" i="143" s="1"/>
  <c r="K103" i="162"/>
  <c r="K23" i="162"/>
  <c r="K110" i="162"/>
  <c r="K109" i="162"/>
  <c r="K91" i="162"/>
  <c r="K115" i="162"/>
  <c r="K112" i="162"/>
  <c r="K111" i="162"/>
  <c r="K61" i="160"/>
  <c r="K93" i="160"/>
  <c r="K36" i="160"/>
  <c r="K49" i="160"/>
  <c r="K71" i="160"/>
  <c r="K16" i="160"/>
  <c r="K42" i="160"/>
  <c r="K81" i="160"/>
  <c r="K21" i="160"/>
  <c r="K45" i="160"/>
  <c r="K51" i="160"/>
  <c r="K79" i="160"/>
  <c r="K37" i="160"/>
  <c r="K105" i="160"/>
  <c r="K83" i="160"/>
  <c r="K27" i="160"/>
  <c r="K82" i="160"/>
  <c r="K24" i="160"/>
  <c r="K95" i="160"/>
  <c r="K98" i="160"/>
  <c r="K33" i="160"/>
  <c r="K68" i="160"/>
  <c r="K85" i="160"/>
  <c r="K20" i="160"/>
  <c r="K57" i="160"/>
  <c r="K92" i="160"/>
  <c r="K86" i="160"/>
  <c r="K72" i="160"/>
  <c r="K89" i="160"/>
  <c r="K52" i="160"/>
  <c r="K101" i="160"/>
  <c r="K41" i="160"/>
  <c r="K17" i="160"/>
  <c r="K26" i="160"/>
  <c r="K84" i="160"/>
  <c r="K80" i="160"/>
  <c r="K74" i="160"/>
  <c r="K12" i="160"/>
  <c r="K66" i="160"/>
  <c r="K90" i="160"/>
  <c r="K77" i="160"/>
  <c r="K67" i="160"/>
  <c r="K73" i="160"/>
  <c r="K50" i="160"/>
  <c r="K25" i="160"/>
  <c r="K70" i="160"/>
  <c r="Q4" i="143" s="1"/>
  <c r="K34" i="160"/>
  <c r="K60" i="160"/>
  <c r="K58" i="160"/>
  <c r="K11" i="160"/>
  <c r="K65" i="160"/>
  <c r="K7" i="160"/>
  <c r="K8" i="160"/>
  <c r="K14" i="160"/>
  <c r="K44" i="160"/>
  <c r="K10" i="160"/>
  <c r="K28" i="160"/>
  <c r="K69" i="160"/>
  <c r="K76" i="160"/>
  <c r="K5" i="160"/>
  <c r="Q2" i="143" s="1"/>
  <c r="K9" i="160"/>
  <c r="K53" i="160"/>
  <c r="K97" i="160"/>
  <c r="K106" i="160"/>
  <c r="K100" i="160"/>
  <c r="K15" i="160"/>
  <c r="K87" i="160"/>
  <c r="K19" i="160"/>
  <c r="K48" i="160"/>
  <c r="K6" i="160"/>
  <c r="K23" i="160"/>
  <c r="K22" i="160"/>
  <c r="K109" i="160"/>
  <c r="K32" i="160"/>
  <c r="K40" i="160"/>
  <c r="K56" i="160"/>
  <c r="K88" i="160"/>
  <c r="K64" i="160"/>
  <c r="K55" i="160"/>
  <c r="K59" i="160"/>
  <c r="K31" i="160"/>
  <c r="K108" i="160"/>
  <c r="K102" i="160"/>
  <c r="K99" i="160"/>
  <c r="K47" i="160"/>
  <c r="K46" i="160"/>
  <c r="K30" i="160"/>
  <c r="Q3" i="143" s="1"/>
  <c r="K18" i="160"/>
  <c r="K91" i="160"/>
  <c r="K96" i="160"/>
  <c r="K29" i="160"/>
  <c r="K13" i="160"/>
  <c r="K104" i="160"/>
  <c r="K38" i="160"/>
  <c r="K78" i="160"/>
  <c r="K103" i="160"/>
  <c r="K35" i="160"/>
  <c r="K75" i="160"/>
  <c r="K107" i="160"/>
  <c r="K43" i="160"/>
  <c r="K54" i="160"/>
  <c r="K39" i="160"/>
  <c r="K62" i="160"/>
  <c r="K111" i="160"/>
  <c r="K94" i="160"/>
  <c r="K63" i="160"/>
  <c r="K113" i="160"/>
  <c r="K112" i="160"/>
  <c r="K110" i="160"/>
  <c r="K117" i="160"/>
  <c r="K114" i="162"/>
  <c r="E121" i="162"/>
  <c r="I119" i="161"/>
  <c r="J119" i="161" s="1"/>
  <c r="E59" i="161"/>
  <c r="E54" i="161"/>
  <c r="E47" i="161"/>
  <c r="E43" i="161"/>
  <c r="E97" i="161"/>
  <c r="E100" i="161"/>
  <c r="E99" i="161"/>
  <c r="E13" i="161"/>
  <c r="E55" i="161"/>
  <c r="E90" i="161"/>
  <c r="E8" i="161"/>
  <c r="E5" i="161"/>
  <c r="E68" i="161"/>
  <c r="E46" i="161"/>
  <c r="E96" i="161"/>
  <c r="E61" i="161"/>
  <c r="E29" i="161"/>
  <c r="E33" i="161"/>
  <c r="E21" i="161"/>
  <c r="E70" i="161"/>
  <c r="E74" i="161"/>
  <c r="E78" i="161"/>
  <c r="E50" i="161"/>
  <c r="E38" i="161"/>
  <c r="E28" i="161"/>
  <c r="E35" i="161"/>
  <c r="E92" i="161"/>
  <c r="E27" i="161"/>
  <c r="E23" i="161"/>
  <c r="E36" i="161"/>
  <c r="E95" i="161"/>
  <c r="E85" i="161"/>
  <c r="E19" i="161"/>
  <c r="E98" i="161"/>
  <c r="E18" i="161"/>
  <c r="E76" i="161"/>
  <c r="E77" i="161"/>
  <c r="E94" i="161"/>
  <c r="E7" i="161"/>
  <c r="E42" i="161"/>
  <c r="E25" i="161"/>
  <c r="E16" i="161"/>
  <c r="E45" i="161"/>
  <c r="E31" i="161"/>
  <c r="E48" i="161"/>
  <c r="E17" i="161"/>
  <c r="E75" i="161"/>
  <c r="E26" i="161"/>
  <c r="E37" i="161"/>
  <c r="E6" i="161"/>
  <c r="E93" i="161"/>
  <c r="E51" i="161"/>
  <c r="E9" i="161"/>
  <c r="E40" i="161"/>
  <c r="E91" i="161"/>
  <c r="E20" i="161"/>
  <c r="E53" i="161"/>
  <c r="E72" i="161"/>
  <c r="E24" i="161"/>
  <c r="E41" i="161"/>
  <c r="E83" i="161"/>
  <c r="E81" i="161"/>
  <c r="E80" i="161"/>
  <c r="E89" i="161"/>
  <c r="E10" i="161"/>
  <c r="E57" i="161"/>
  <c r="E30" i="161"/>
  <c r="E39" i="161"/>
  <c r="E49" i="161"/>
  <c r="E105" i="161"/>
  <c r="E101" i="161"/>
  <c r="E66" i="161"/>
  <c r="E44" i="161"/>
  <c r="E69" i="161"/>
  <c r="E86" i="161"/>
  <c r="E82" i="161"/>
  <c r="E63" i="161"/>
  <c r="E11" i="161"/>
  <c r="E52" i="161"/>
  <c r="E12" i="161"/>
  <c r="E106" i="161"/>
  <c r="E73" i="161"/>
  <c r="E32" i="161"/>
  <c r="E79" i="161"/>
  <c r="E107" i="161"/>
  <c r="E71" i="161"/>
  <c r="E62" i="161"/>
  <c r="E34" i="161"/>
  <c r="E56" i="161"/>
  <c r="E64" i="161"/>
  <c r="E84" i="161"/>
  <c r="E14" i="161"/>
  <c r="E15" i="161"/>
  <c r="E58" i="161"/>
  <c r="E88" i="161"/>
  <c r="E87" i="161"/>
  <c r="E102" i="161"/>
  <c r="E60" i="161"/>
  <c r="E65" i="161"/>
  <c r="E67" i="161"/>
  <c r="E22" i="161"/>
  <c r="E103" i="161"/>
  <c r="E104" i="161"/>
  <c r="E108" i="161"/>
  <c r="E110" i="161"/>
  <c r="E109" i="161"/>
  <c r="E112" i="161"/>
  <c r="E111" i="161"/>
  <c r="E113" i="161"/>
  <c r="E114" i="161"/>
  <c r="I102" i="3"/>
  <c r="J102" i="3" s="1"/>
  <c r="F102" i="3"/>
  <c r="C104" i="3"/>
  <c r="D103" i="3"/>
  <c r="E121" i="160"/>
  <c r="I103" i="3" l="1"/>
  <c r="J103" i="3" s="1"/>
  <c r="F103" i="3"/>
  <c r="C105" i="3"/>
  <c r="K82" i="161"/>
  <c r="K28" i="161"/>
  <c r="K24" i="161"/>
  <c r="K85" i="161"/>
  <c r="K68" i="161"/>
  <c r="K31" i="161"/>
  <c r="K81" i="161"/>
  <c r="K52" i="161"/>
  <c r="K51" i="161"/>
  <c r="K11" i="161"/>
  <c r="K27" i="161"/>
  <c r="K32" i="161"/>
  <c r="K48" i="161"/>
  <c r="K74" i="161"/>
  <c r="K54" i="161"/>
  <c r="K12" i="161"/>
  <c r="K15" i="161"/>
  <c r="K59" i="161"/>
  <c r="K26" i="161"/>
  <c r="K97" i="161"/>
  <c r="K33" i="161"/>
  <c r="K75" i="161"/>
  <c r="K67" i="161"/>
  <c r="K38" i="161"/>
  <c r="K77" i="161"/>
  <c r="K44" i="161"/>
  <c r="K36" i="161"/>
  <c r="K39" i="161"/>
  <c r="K22" i="161"/>
  <c r="K19" i="161"/>
  <c r="K90" i="161"/>
  <c r="K16" i="161"/>
  <c r="K14" i="161"/>
  <c r="K47" i="161"/>
  <c r="K63" i="161"/>
  <c r="K91" i="161"/>
  <c r="K64" i="161"/>
  <c r="K35" i="161"/>
  <c r="K49" i="161"/>
  <c r="K8" i="161"/>
  <c r="K20" i="161"/>
  <c r="K98" i="161"/>
  <c r="K13" i="161"/>
  <c r="K79" i="161"/>
  <c r="K69" i="161"/>
  <c r="K100" i="161"/>
  <c r="K6" i="161"/>
  <c r="K21" i="161"/>
  <c r="K95" i="161"/>
  <c r="K62" i="161"/>
  <c r="K93" i="161"/>
  <c r="K84" i="161"/>
  <c r="K18" i="161"/>
  <c r="K83" i="161"/>
  <c r="K46" i="161"/>
  <c r="K99" i="161"/>
  <c r="K25" i="161"/>
  <c r="K30" i="161"/>
  <c r="R3" i="143" s="1"/>
  <c r="K80" i="161"/>
  <c r="K34" i="161"/>
  <c r="K17" i="161"/>
  <c r="K58" i="161"/>
  <c r="K10" i="161"/>
  <c r="K86" i="161"/>
  <c r="K9" i="161"/>
  <c r="K57" i="161"/>
  <c r="K53" i="161"/>
  <c r="K107" i="161"/>
  <c r="K102" i="161"/>
  <c r="K73" i="161"/>
  <c r="K60" i="161"/>
  <c r="K66" i="161"/>
  <c r="K41" i="161"/>
  <c r="K92" i="161"/>
  <c r="K5" i="161"/>
  <c r="R2" i="143" s="1"/>
  <c r="K29" i="161"/>
  <c r="K56" i="161"/>
  <c r="K45" i="161"/>
  <c r="K55" i="161"/>
  <c r="K50" i="161"/>
  <c r="K71" i="161"/>
  <c r="K101" i="161"/>
  <c r="K96" i="161"/>
  <c r="K23" i="161"/>
  <c r="K89" i="161"/>
  <c r="K40" i="161"/>
  <c r="K87" i="161"/>
  <c r="K88" i="161"/>
  <c r="K76" i="161"/>
  <c r="K37" i="161"/>
  <c r="K78" i="161"/>
  <c r="K70" i="161"/>
  <c r="R4" i="143" s="1"/>
  <c r="K110" i="161"/>
  <c r="K103" i="161"/>
  <c r="K61" i="161"/>
  <c r="K42" i="161"/>
  <c r="K104" i="161"/>
  <c r="K7" i="161"/>
  <c r="K72" i="161"/>
  <c r="K108" i="161"/>
  <c r="K65" i="161"/>
  <c r="K94" i="161"/>
  <c r="K43" i="161"/>
  <c r="K105" i="161"/>
  <c r="K106" i="161"/>
  <c r="K109" i="161"/>
  <c r="K111" i="161"/>
  <c r="K112" i="161"/>
  <c r="K114" i="161"/>
  <c r="K115" i="161"/>
  <c r="E121" i="161"/>
  <c r="K113" i="161"/>
  <c r="C106" i="3" l="1"/>
  <c r="D104" i="3"/>
  <c r="I104" i="3" l="1"/>
  <c r="J104" i="3" s="1"/>
  <c r="F104" i="3"/>
  <c r="C107" i="3"/>
  <c r="D105" i="3"/>
  <c r="C108" i="3" l="1"/>
  <c r="D107" i="3"/>
  <c r="I105" i="3"/>
  <c r="J105" i="3" s="1"/>
  <c r="F105" i="3"/>
  <c r="D106" i="3"/>
  <c r="I107" i="3" l="1"/>
  <c r="J107" i="3" s="1"/>
  <c r="F107" i="3"/>
  <c r="I106" i="3"/>
  <c r="J106" i="3" s="1"/>
  <c r="F106" i="3"/>
  <c r="C109" i="3"/>
  <c r="C110" i="3" l="1"/>
  <c r="D108" i="3"/>
  <c r="I108" i="3" l="1"/>
  <c r="J108" i="3" s="1"/>
  <c r="F108" i="3"/>
  <c r="C111" i="3"/>
  <c r="D109" i="3"/>
  <c r="I109" i="3" l="1"/>
  <c r="J109" i="3" s="1"/>
  <c r="F109" i="3"/>
  <c r="C112" i="3"/>
  <c r="D110" i="3"/>
  <c r="C113" i="3" l="1"/>
  <c r="I110" i="3"/>
  <c r="J110" i="3" s="1"/>
  <c r="F110" i="3"/>
  <c r="D111" i="3"/>
  <c r="C114" i="3" l="1"/>
  <c r="I111" i="3"/>
  <c r="J111" i="3" s="1"/>
  <c r="F111" i="3"/>
  <c r="D112" i="3"/>
  <c r="C115" i="3" l="1"/>
  <c r="D114" i="3" s="1"/>
  <c r="I112" i="3"/>
  <c r="J112" i="3" s="1"/>
  <c r="F112" i="3"/>
  <c r="D113" i="3"/>
  <c r="I114" i="3" l="1"/>
  <c r="J114" i="3" s="1"/>
  <c r="F114" i="3"/>
  <c r="I113" i="3"/>
  <c r="J113" i="3" s="1"/>
  <c r="F113" i="3"/>
  <c r="C116" i="3"/>
  <c r="D115" i="3"/>
  <c r="C117" i="3" l="1"/>
  <c r="I115" i="3"/>
  <c r="J115" i="3" s="1"/>
  <c r="F115" i="3"/>
  <c r="C118" i="3" l="1"/>
  <c r="D117" i="3"/>
  <c r="D116" i="3"/>
  <c r="I116" i="3" l="1"/>
  <c r="J116" i="3" s="1"/>
  <c r="F116" i="3"/>
  <c r="I117" i="3"/>
  <c r="J117" i="3" s="1"/>
  <c r="F117" i="3"/>
  <c r="C119" i="3"/>
  <c r="K118" i="3"/>
  <c r="E118" i="3"/>
  <c r="K119" i="3" l="1"/>
  <c r="D119" i="3"/>
  <c r="E119" i="3"/>
  <c r="F119" i="3"/>
  <c r="D118" i="3"/>
  <c r="I118" i="3" l="1"/>
  <c r="J118" i="3" s="1"/>
  <c r="F118" i="3"/>
  <c r="E117" i="3"/>
  <c r="E116" i="3"/>
  <c r="E115" i="3"/>
  <c r="E113" i="3"/>
  <c r="E111" i="3"/>
  <c r="E114" i="3"/>
  <c r="E112" i="3"/>
  <c r="I119" i="3"/>
  <c r="J119" i="3" s="1"/>
  <c r="E91" i="3"/>
  <c r="E58" i="3"/>
  <c r="E9" i="3"/>
  <c r="E52" i="3"/>
  <c r="E22" i="3"/>
  <c r="E56" i="3"/>
  <c r="E84" i="3"/>
  <c r="E44" i="3"/>
  <c r="E72" i="3"/>
  <c r="E90" i="3"/>
  <c r="E57" i="3"/>
  <c r="E83" i="3"/>
  <c r="E54" i="3"/>
  <c r="E78" i="3"/>
  <c r="E36" i="3"/>
  <c r="E55" i="3"/>
  <c r="E26" i="3"/>
  <c r="E23" i="3"/>
  <c r="E24" i="3"/>
  <c r="E37" i="3"/>
  <c r="E28" i="3"/>
  <c r="E8" i="3"/>
  <c r="E89" i="3"/>
  <c r="E73" i="3"/>
  <c r="E79" i="3"/>
  <c r="E5" i="3"/>
  <c r="E14" i="3"/>
  <c r="E38" i="3"/>
  <c r="E62" i="3"/>
  <c r="E66" i="3"/>
  <c r="E81" i="3"/>
  <c r="E21" i="3"/>
  <c r="E27" i="3"/>
  <c r="E88" i="3"/>
  <c r="E85" i="3"/>
  <c r="E67" i="3"/>
  <c r="E71" i="3"/>
  <c r="E53" i="3"/>
  <c r="E42" i="3"/>
  <c r="E65" i="3"/>
  <c r="E18" i="3"/>
  <c r="E17" i="3"/>
  <c r="E39" i="3"/>
  <c r="E20" i="3"/>
  <c r="E30" i="3"/>
  <c r="E29" i="3"/>
  <c r="E77" i="3"/>
  <c r="E43" i="3"/>
  <c r="E87" i="3"/>
  <c r="E16" i="3"/>
  <c r="E76" i="3"/>
  <c r="E31" i="3"/>
  <c r="E70" i="3"/>
  <c r="E80" i="3"/>
  <c r="E64" i="3"/>
  <c r="E19" i="3"/>
  <c r="E69" i="3"/>
  <c r="E51" i="3"/>
  <c r="E32" i="3"/>
  <c r="E13" i="3"/>
  <c r="E75" i="3"/>
  <c r="E11" i="3"/>
  <c r="E82" i="3"/>
  <c r="E47" i="3"/>
  <c r="E34" i="3"/>
  <c r="E63" i="3"/>
  <c r="E60" i="3"/>
  <c r="E6" i="3"/>
  <c r="E49" i="3"/>
  <c r="E40" i="3"/>
  <c r="E33" i="3"/>
  <c r="E41" i="3"/>
  <c r="E12" i="3"/>
  <c r="E59" i="3"/>
  <c r="E25" i="3"/>
  <c r="E68" i="3"/>
  <c r="E15" i="3"/>
  <c r="E7" i="3"/>
  <c r="E48" i="3"/>
  <c r="E61" i="3"/>
  <c r="E50" i="3"/>
  <c r="E74" i="3"/>
  <c r="E92" i="3"/>
  <c r="E86" i="3"/>
  <c r="E45" i="3"/>
  <c r="E46" i="3"/>
  <c r="E10" i="3"/>
  <c r="E35" i="3"/>
  <c r="E95" i="3"/>
  <c r="E93" i="3"/>
  <c r="E94" i="3"/>
  <c r="E98" i="3"/>
  <c r="E96" i="3"/>
  <c r="E100" i="3"/>
  <c r="E97" i="3"/>
  <c r="E99" i="3"/>
  <c r="E101" i="3"/>
  <c r="E102" i="3"/>
  <c r="E103" i="3"/>
  <c r="E104" i="3"/>
  <c r="E106" i="3"/>
  <c r="E107" i="3"/>
  <c r="E109" i="3"/>
  <c r="E110" i="3"/>
  <c r="E105" i="3"/>
  <c r="E108" i="3"/>
  <c r="K33" i="3" l="1"/>
  <c r="K59" i="3"/>
  <c r="K35" i="3"/>
  <c r="K58" i="3"/>
  <c r="K34" i="3"/>
  <c r="K49" i="3"/>
  <c r="K5" i="3"/>
  <c r="C2" i="143" s="1"/>
  <c r="K41" i="3"/>
  <c r="K55" i="3"/>
  <c r="K46" i="3"/>
  <c r="K50" i="3"/>
  <c r="K56" i="3"/>
  <c r="K48" i="3"/>
  <c r="K37" i="3"/>
  <c r="K44" i="3"/>
  <c r="K53" i="3"/>
  <c r="K47" i="3"/>
  <c r="K36" i="3"/>
  <c r="K57" i="3"/>
  <c r="K63" i="3"/>
  <c r="K31" i="3"/>
  <c r="K30" i="3"/>
  <c r="C3" i="143" s="1"/>
  <c r="K52" i="3"/>
  <c r="K51" i="3"/>
  <c r="K87" i="3"/>
  <c r="K84" i="3"/>
  <c r="K83" i="3"/>
  <c r="K79" i="3"/>
  <c r="K71" i="3"/>
  <c r="K75" i="3"/>
  <c r="K72" i="3"/>
  <c r="K45" i="3"/>
  <c r="K32" i="3"/>
  <c r="K70" i="3"/>
  <c r="C4" i="143" s="1"/>
  <c r="K64" i="3"/>
  <c r="K43" i="3"/>
  <c r="K38" i="3"/>
  <c r="K80" i="3"/>
  <c r="K74" i="3"/>
  <c r="K92" i="3"/>
  <c r="K68" i="3"/>
  <c r="K91" i="3"/>
  <c r="K67" i="3"/>
  <c r="K78" i="3"/>
  <c r="K66" i="3"/>
  <c r="K54" i="3"/>
  <c r="K85" i="3"/>
  <c r="K73" i="3"/>
  <c r="K62" i="3"/>
  <c r="K69" i="3"/>
  <c r="K82" i="3"/>
  <c r="K88" i="3"/>
  <c r="K39" i="3"/>
  <c r="K77" i="3"/>
  <c r="K65" i="3"/>
  <c r="K86" i="3"/>
  <c r="K61" i="3"/>
  <c r="K42" i="3"/>
  <c r="K81" i="3"/>
  <c r="K76" i="3"/>
  <c r="K24" i="3"/>
  <c r="K12" i="3"/>
  <c r="K22" i="3"/>
  <c r="K21" i="3"/>
  <c r="K29" i="3"/>
  <c r="K18" i="3"/>
  <c r="K10" i="3"/>
  <c r="K15" i="3"/>
  <c r="K27" i="3"/>
  <c r="K28" i="3"/>
  <c r="K40" i="3"/>
  <c r="K26" i="3"/>
  <c r="K14" i="3"/>
  <c r="K25" i="3"/>
  <c r="K20" i="3"/>
  <c r="K23" i="3"/>
  <c r="K7" i="3"/>
  <c r="K17" i="3"/>
  <c r="K8" i="3"/>
  <c r="K9" i="3"/>
  <c r="K19" i="3"/>
  <c r="K60" i="3"/>
  <c r="K13" i="3"/>
  <c r="K6" i="3"/>
  <c r="K16" i="3"/>
  <c r="K11" i="3"/>
  <c r="K90" i="3"/>
  <c r="K93" i="3"/>
  <c r="K89" i="3"/>
  <c r="K95" i="3"/>
  <c r="K94" i="3"/>
  <c r="K96" i="3"/>
  <c r="K97" i="3"/>
  <c r="K98" i="3"/>
  <c r="K99" i="3"/>
  <c r="K101" i="3"/>
  <c r="K103" i="3"/>
  <c r="K102" i="3"/>
  <c r="K100" i="3"/>
  <c r="K105" i="3"/>
  <c r="K104" i="3"/>
  <c r="K107" i="3"/>
  <c r="K106" i="3"/>
  <c r="K108" i="3"/>
  <c r="K109" i="3"/>
  <c r="K111" i="3"/>
  <c r="K110" i="3"/>
  <c r="K117" i="3"/>
  <c r="K115" i="3"/>
  <c r="K113" i="3"/>
  <c r="K114" i="3"/>
  <c r="K112" i="3"/>
  <c r="K1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0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0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0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6" authorId="0" shapeId="0" xr:uid="{00000000-0006-0000-0000-000004000000}">
      <text>
        <r>
          <rPr>
            <sz val="9"/>
            <color indexed="81"/>
            <rFont val="Arial"/>
          </rPr>
          <t xml:space="preserve">File obtained in 2005 from Felicitie Bell at Social Security administration: "United States life table functions and actuarial functions at 3.0 percent interest"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9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9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9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9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A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A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A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A00-000004000000}">
      <text>
        <r>
          <rPr>
            <b/>
            <sz val="9"/>
            <color indexed="81"/>
            <rFont val="Arial"/>
          </rPr>
          <t>http://www.ssa.gov/policy/docs/statcomps/supplement/2011/4c.html#table4.c6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1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1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1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85" authorId="0" shapeId="0" xr:uid="{00000000-0006-0000-0100-000004000000}">
      <text>
        <r>
          <rPr>
            <b/>
            <sz val="9"/>
            <color indexed="81"/>
            <rFont val="Arial"/>
          </rPr>
          <t>File obtained in 2005 from Felicitie Bell at Social Security administration: "United States life table functions and actuarial functions at 3% interest"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2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2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2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200-000004000000}">
      <text>
        <r>
          <rPr>
            <b/>
            <sz val="9"/>
            <color indexed="81"/>
            <rFont val="Arial"/>
          </rPr>
          <t>http://www.ssa.gov/policy/docs/statcomps/supplement/2004/4c.html#table4.c6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3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3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3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300-000004000000}">
      <text>
        <r>
          <rPr>
            <b/>
            <sz val="9"/>
            <color indexed="81"/>
            <rFont val="Arial"/>
          </rPr>
          <t>http://www.ssa.gov/policy/docs/statcomps/supplement/2005/4c.html#table4.c6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4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4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4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400-000004000000}">
      <text>
        <r>
          <rPr>
            <b/>
            <sz val="9"/>
            <color indexed="81"/>
            <rFont val="Arial"/>
          </rPr>
          <t>http://www.ssa.gov/policy/docs/statcomps/supplement/2006/4c.html#table4.c6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5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5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5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500-000004000000}">
      <text>
        <r>
          <rPr>
            <b/>
            <sz val="9"/>
            <color indexed="81"/>
            <rFont val="Arial"/>
          </rPr>
          <t>http://www.ssa.gov/policy/docs/statcomps/supplement/2007/4c.html#table4.c6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6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6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6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600-000004000000}">
      <text>
        <r>
          <rPr>
            <b/>
            <sz val="9"/>
            <color indexed="81"/>
            <rFont val="Arial"/>
          </rPr>
          <t>http://www.ssa.gov/policy/docs/statcomps/supplement/2008/4c.html#table4.c6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7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7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7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700-000004000000}">
      <text>
        <r>
          <rPr>
            <b/>
            <sz val="9"/>
            <color indexed="81"/>
            <rFont val="Arial"/>
          </rPr>
          <t>http://www.ssa.gov/policy/docs/statcomps/supplement/2009/4c.html#table4.c6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 Stewart</author>
  </authors>
  <commentList>
    <comment ref="C4" authorId="0" shapeId="0" xr:uid="{00000000-0006-0000-0800-000001000000}">
      <text>
        <r>
          <rPr>
            <sz val="9"/>
            <color indexed="81"/>
            <rFont val="Arial"/>
          </rPr>
          <t xml:space="preserve">http://www.cdc.gov/nchs/products/life_tables.htm
</t>
        </r>
      </text>
    </comment>
    <comment ref="F4" authorId="0" shapeId="0" xr:uid="{00000000-0006-0000-0800-000002000000}">
      <text>
        <r>
          <rPr>
            <sz val="9"/>
            <color indexed="81"/>
            <rFont val="Arial"/>
          </rPr>
          <t>Probability of dying between ages x and x + 1
q(x)</t>
        </r>
      </text>
    </comment>
    <comment ref="H4" authorId="0" shapeId="0" xr:uid="{00000000-0006-0000-0800-000003000000}">
      <text>
        <r>
          <rPr>
            <sz val="9"/>
            <color indexed="81"/>
            <rFont val="Arial"/>
          </rPr>
          <t>Mean score for this age group on a 0-1 scale
Methods described in:
Stewart, S. T., Cutler, D. M. &amp; Rosen, A. B. (2013). U.S. Trends in Quality-Adjusted Life 
Expectancy from 1987 to 2008: Combining National Surveys to More Broadly Track the Health of the Nation. American Journal of Public Health, 103(11): e78–e87.</t>
        </r>
        <r>
          <rPr>
            <b/>
            <sz val="9"/>
            <color indexed="81"/>
            <rFont val="Arial"/>
          </rPr>
          <t xml:space="preserve">
</t>
        </r>
        <r>
          <rPr>
            <sz val="9"/>
            <color indexed="81"/>
            <rFont val="Arial"/>
          </rPr>
          <t xml:space="preserve">
</t>
        </r>
      </text>
    </comment>
    <comment ref="B100" authorId="0" shapeId="0" xr:uid="{00000000-0006-0000-0800-000004000000}">
      <text>
        <r>
          <rPr>
            <b/>
            <sz val="9"/>
            <color indexed="81"/>
            <rFont val="Arial"/>
          </rPr>
          <t>http://www.ssa.gov/policy/docs/statcomps/supplement/2010/4c.html#table4.c6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<sst xmlns="http://schemas.openxmlformats.org/spreadsheetml/2006/main" count="270" uniqueCount="57">
  <si>
    <t>birth</t>
    <phoneticPr fontId="11" type="noConversion"/>
  </si>
  <si>
    <t>age 65</t>
    <phoneticPr fontId="11" type="noConversion"/>
  </si>
  <si>
    <t>100+</t>
  </si>
  <si>
    <t>age</t>
  </si>
  <si>
    <t>age 25</t>
    <phoneticPr fontId="11" type="noConversion"/>
  </si>
  <si>
    <t>5 to 14</t>
  </si>
  <si>
    <t>85+</t>
  </si>
  <si>
    <t>0 to 4</t>
  </si>
  <si>
    <t>75-84</t>
  </si>
  <si>
    <t>45-54</t>
  </si>
  <si>
    <t>55-64</t>
  </si>
  <si>
    <t>QALE</t>
    <phoneticPr fontId="11" type="noConversion"/>
  </si>
  <si>
    <t>35-44</t>
  </si>
  <si>
    <t>65-74</t>
  </si>
  <si>
    <t>15-24</t>
  </si>
  <si>
    <t>25-34</t>
  </si>
  <si>
    <t>1/2 yr adjustment</t>
  </si>
  <si>
    <t>L_x</t>
  </si>
  <si>
    <t>Social</t>
  </si>
  <si>
    <t>Life</t>
  </si>
  <si>
    <t>Expectancy</t>
  </si>
  <si>
    <t>Mortality</t>
  </si>
  <si>
    <t>Rate</t>
  </si>
  <si>
    <t>Number</t>
  </si>
  <si>
    <t>Dying</t>
  </si>
  <si>
    <t>Surviving</t>
  </si>
  <si>
    <t>Health-Related</t>
  </si>
  <si>
    <t>Qualty of Life</t>
  </si>
  <si>
    <t>Quality-Adjusted</t>
  </si>
  <si>
    <t>Life Expectancy</t>
  </si>
  <si>
    <t>2004 life table, white males, United States</t>
  </si>
  <si>
    <t xml:space="preserve">Social </t>
  </si>
  <si>
    <t xml:space="preserve">Security </t>
  </si>
  <si>
    <t>Table</t>
  </si>
  <si>
    <t>for ages</t>
  </si>
  <si>
    <t>National Medical</t>
  </si>
  <si>
    <t>Expenditure Survey</t>
  </si>
  <si>
    <t xml:space="preserve">National Health </t>
  </si>
  <si>
    <t>Interview Survey</t>
  </si>
  <si>
    <t>1994/1995</t>
  </si>
  <si>
    <t>Medical Expenditure Panel Survey</t>
  </si>
  <si>
    <t>Mean HRQOL score by age group</t>
  </si>
  <si>
    <t>Stewart, S. T., Cutler, D. M. &amp; Rosen, A. B. (2013). U.S. Trends in Quality-Adjusted Life Expectancy from 1987 to 2008: Combining National Surveys to More Broadly Track the Health of the Nation. American Journal of Public Health, 103(11): e78–e87.</t>
  </si>
  <si>
    <t>Stewart, S. T., Woodward, R. M., Rosen, A.B. &amp; Cutler, D. M. (2008). The Impact of Symptoms and Impairments on Overall Health in U.S. National Health Data. Medical Care.46(9):954-62.</t>
  </si>
  <si>
    <t>HRQOL scores calculated based on impairments and symptoms using methods described in:</t>
  </si>
  <si>
    <t>1987 life table, black males, United States</t>
  </si>
  <si>
    <t>1994 life table, black males, United States</t>
  </si>
  <si>
    <t>2000 life table, black males, United States</t>
  </si>
  <si>
    <t>2002 life table, black males, United States</t>
  </si>
  <si>
    <t>2003 life table, black males, United States</t>
  </si>
  <si>
    <t>2005 life table, black males, United States</t>
  </si>
  <si>
    <t>2006 life table, black males, United States</t>
  </si>
  <si>
    <t>2007 life table, black males, United States</t>
  </si>
  <si>
    <t>2008 life table, black males, United States</t>
  </si>
  <si>
    <t>males</t>
  </si>
  <si>
    <t>2001 life table, black males, United States</t>
  </si>
  <si>
    <t>FIX- currently for whitemale, switch to black 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</si>
</sst>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"/>
  </numFmts>
  <fonts count="22" x14ac:knownFonts="1">
    <font>
      <sz val="10"/>
      <name val="Arial"/>
    </font>
    <font>
      <sz val="10"/>
      <name val="Verdana"/>
    </font>
    <font>
      <sz val="10"/>
      <name val="Arial"/>
    </font>
    <font>
      <sz val="10"/>
      <name val="Arial"/>
    </font>
    <font>
      <sz val="10"/>
      <color indexed="60"/>
      <name val="Arial"/>
      <family val="2"/>
    </font>
    <font>
      <b/>
      <sz val="10"/>
      <name val="Arial"/>
      <family val="2"/>
    </font>
    <font>
      <sz val="12"/>
      <name val="Arial"/>
    </font>
    <font>
      <sz val="10"/>
      <color indexed="10"/>
      <name val="Arial"/>
    </font>
    <font>
      <sz val="9"/>
      <color indexed="81"/>
      <name val="Arial"/>
    </font>
    <font>
      <b/>
      <sz val="9"/>
      <color indexed="81"/>
      <name val="Arial"/>
    </font>
    <font>
      <sz val="11"/>
      <name val="Arial"/>
    </font>
    <font>
      <sz val="8"/>
      <name val="Verdana"/>
    </font>
    <font>
      <sz val="10"/>
      <name val="Arial"/>
    </font>
    <font>
      <b/>
      <u/>
      <sz val="10"/>
      <name val="Arial"/>
    </font>
    <font>
      <sz val="10"/>
      <color indexed="22"/>
      <name val="Arial"/>
    </font>
    <font>
      <sz val="10"/>
      <color indexed="8"/>
      <name val="Arial"/>
    </font>
    <font>
      <u/>
      <sz val="10"/>
      <color indexed="20"/>
      <name val="Arial"/>
    </font>
    <font>
      <u/>
      <sz val="10"/>
      <color theme="11"/>
      <name val="Arial"/>
    </font>
    <font>
      <sz val="10"/>
      <name val="Courier New"/>
      <family val="3"/>
    </font>
    <font>
      <sz val="11"/>
      <name val="Times New Roman"/>
    </font>
    <font>
      <sz val="10"/>
      <color rgb="FFFF000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26">
    <xf numFmtId="0" fontId="0" fillId="0" borderId="0"/>
    <xf numFmtId="0" fontId="6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0" fillId="0" borderId="1" xfId="0" applyBorder="1"/>
    <xf numFmtId="0" fontId="7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2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/>
    <xf numFmtId="0" fontId="1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6" fillId="0" borderId="0" xfId="0" applyNumberFormat="1" applyFont="1"/>
    <xf numFmtId="3" fontId="0" fillId="0" borderId="0" xfId="0" applyNumberFormat="1" applyFont="1" applyAlignment="1"/>
    <xf numFmtId="1" fontId="10" fillId="0" borderId="0" xfId="1" applyNumberFormat="1" applyFont="1" applyAlignment="1"/>
    <xf numFmtId="0" fontId="14" fillId="0" borderId="0" xfId="0" applyFont="1"/>
    <xf numFmtId="4" fontId="0" fillId="0" borderId="0" xfId="0" applyNumberFormat="1"/>
    <xf numFmtId="0" fontId="0" fillId="0" borderId="0" xfId="0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8" fontId="12" fillId="0" borderId="0" xfId="0" applyNumberFormat="1" applyFont="1"/>
    <xf numFmtId="166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2" fontId="3" fillId="0" borderId="0" xfId="0" applyNumberFormat="1" applyFont="1" applyAlignment="1">
      <alignment horizontal="left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166" fontId="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3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vertical="top" wrapText="1"/>
    </xf>
    <xf numFmtId="3" fontId="10" fillId="0" borderId="0" xfId="0" applyNumberFormat="1" applyFont="1"/>
    <xf numFmtId="1" fontId="10" fillId="0" borderId="0" xfId="0" applyNumberFormat="1" applyFont="1"/>
    <xf numFmtId="3" fontId="18" fillId="0" borderId="1" xfId="89" applyNumberFormat="1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/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indent="3"/>
    </xf>
    <xf numFmtId="16" fontId="10" fillId="0" borderId="0" xfId="0" applyNumberFormat="1" applyFont="1"/>
    <xf numFmtId="0" fontId="10" fillId="0" borderId="0" xfId="0" applyFont="1"/>
    <xf numFmtId="0" fontId="20" fillId="0" borderId="0" xfId="0" applyFont="1"/>
    <xf numFmtId="1" fontId="2" fillId="0" borderId="0" xfId="1" applyNumberFormat="1" applyFont="1" applyAlignment="1"/>
    <xf numFmtId="1" fontId="2" fillId="0" borderId="0" xfId="1" applyNumberFormat="1" applyFont="1" applyAlignment="1">
      <alignment horizontal="center"/>
    </xf>
    <xf numFmtId="3" fontId="0" fillId="0" borderId="0" xfId="0" applyNumberFormat="1" applyFont="1"/>
    <xf numFmtId="1" fontId="0" fillId="0" borderId="0" xfId="1" applyNumberFormat="1" applyFont="1" applyAlignment="1"/>
    <xf numFmtId="0" fontId="0" fillId="0" borderId="0" xfId="0" applyAlignment="1">
      <alignment horizontal="center"/>
    </xf>
  </cellXfs>
  <cellStyles count="12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5" builtinId="9" hidden="1"/>
    <cellStyle name="Hyperlink" xfId="124" builtinId="8" hidden="1"/>
    <cellStyle name="Normal" xfId="0" builtinId="0"/>
    <cellStyle name="Normal_G" xfId="1" xr:uid="{00000000-0005-0000-0000-00007C000000}"/>
    <cellStyle name="Normal_Tb 2" xfId="89" xr:uid="{00000000-0005-0000-0000-00007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2D82F"/>
      <color rgb="FF03C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1994'!$AS$5:$AS$119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E-45EE-AEE5-2D06A9B60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558536"/>
        <c:axId val="1987563928"/>
      </c:lineChart>
      <c:catAx>
        <c:axId val="1987558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1987563928"/>
        <c:crossesAt val="-1"/>
        <c:auto val="1"/>
        <c:lblAlgn val="ctr"/>
        <c:lblOffset val="100"/>
        <c:noMultiLvlLbl val="0"/>
      </c:catAx>
      <c:valAx>
        <c:axId val="1987563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7558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'Life Table 2000'!$AS$5:$AS$119</c:f>
              <c:numCache>
                <c:formatCode>General</c:formatCode>
                <c:ptCount val="1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CA-49F7-BA83-1B40710A2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454872"/>
        <c:axId val="1987388584"/>
      </c:lineChart>
      <c:catAx>
        <c:axId val="198745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1987388584"/>
        <c:crossesAt val="-1"/>
        <c:auto val="1"/>
        <c:lblAlgn val="ctr"/>
        <c:lblOffset val="100"/>
        <c:noMultiLvlLbl val="0"/>
      </c:catAx>
      <c:valAx>
        <c:axId val="1987388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7454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/>
              <a:t>Prevalence of Limitations in Secondary Activity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490-4888-A39C-D1CE9A3EF577}"/>
            </c:ext>
          </c:extLst>
        </c:ser>
        <c:ser>
          <c:idx val="1"/>
          <c:order val="1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490-4888-A39C-D1CE9A3EF577}"/>
            </c:ext>
          </c:extLst>
        </c:ser>
        <c:ser>
          <c:idx val="2"/>
          <c:order val="2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490-4888-A39C-D1CE9A3EF577}"/>
            </c:ext>
          </c:extLst>
        </c:ser>
        <c:ser>
          <c:idx val="3"/>
          <c:order val="3"/>
          <c:marker>
            <c:symbol val="none"/>
          </c:marker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490-4888-A39C-D1CE9A3E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9281720"/>
        <c:axId val="1529284904"/>
      </c:lineChart>
      <c:catAx>
        <c:axId val="1529281720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1529284904"/>
        <c:crosses val="autoZero"/>
        <c:auto val="1"/>
        <c:lblAlgn val="ctr"/>
        <c:lblOffset val="100"/>
        <c:noMultiLvlLbl val="0"/>
      </c:catAx>
      <c:valAx>
        <c:axId val="1529284904"/>
        <c:scaling>
          <c:orientation val="minMax"/>
          <c:max val="0.5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529281720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5107354493059"/>
          <c:y val="8.6345885191770402E-2"/>
          <c:w val="0.75485327542820002"/>
          <c:h val="0.67936595123190202"/>
        </c:manualLayout>
      </c:layout>
      <c:lineChart>
        <c:grouping val="standard"/>
        <c:varyColors val="0"/>
        <c:ser>
          <c:idx val="0"/>
          <c:order val="0"/>
          <c:tx>
            <c:strRef>
              <c:f>'Life Table 2008'!$AS$5</c:f>
              <c:strCache>
                <c:ptCount val="1"/>
              </c:strCache>
            </c:strRef>
          </c:tx>
          <c:marker>
            <c:symbol val="none"/>
          </c:marker>
          <c:val>
            <c:numRef>
              <c:f>'Life Table 2008'!$AS$6:$AS$119</c:f>
              <c:numCache>
                <c:formatCode>General</c:formatCode>
                <c:ptCount val="1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7A-43AE-A989-708F35E9B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236856"/>
        <c:axId val="1987229352"/>
      </c:lineChart>
      <c:catAx>
        <c:axId val="1987236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age</a:t>
                </a:r>
              </a:p>
            </c:rich>
          </c:tx>
          <c:layout>
            <c:manualLayout>
              <c:xMode val="edge"/>
              <c:yMode val="edge"/>
              <c:x val="0.49579146034580701"/>
              <c:y val="0.86248602997206003"/>
            </c:manualLayout>
          </c:layout>
          <c:overlay val="0"/>
        </c:title>
        <c:majorTickMark val="out"/>
        <c:minorTickMark val="none"/>
        <c:tickLblPos val="nextTo"/>
        <c:crossAx val="1987229352"/>
        <c:crossesAt val="-1"/>
        <c:auto val="1"/>
        <c:lblAlgn val="ctr"/>
        <c:lblOffset val="100"/>
        <c:noMultiLvlLbl val="0"/>
      </c:catAx>
      <c:valAx>
        <c:axId val="1987229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 minus offical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87236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25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summary!$B$44:$W$44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C6-4CB0-B4EE-C0BE317168DA}"/>
            </c:ext>
          </c:extLst>
        </c:ser>
        <c:ser>
          <c:idx val="1"/>
          <c:order val="1"/>
          <c:tx>
            <c:strRef>
              <c:f>summary!$A$44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summary!$B$45:$W$45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6-4CB0-B4EE-C0BE317168DA}"/>
            </c:ext>
          </c:extLst>
        </c:ser>
        <c:ser>
          <c:idx val="2"/>
          <c:order val="2"/>
          <c:tx>
            <c:strRef>
              <c:f>summary!$A$46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summary!$B$46:$W$46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C6-4CB0-B4EE-C0BE317168DA}"/>
            </c:ext>
          </c:extLst>
        </c:ser>
        <c:ser>
          <c:idx val="3"/>
          <c:order val="3"/>
          <c:tx>
            <c:strRef>
              <c:f>summary!$A$47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summary!$B$47:$W$47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C6-4CB0-B4EE-C0BE317168DA}"/>
            </c:ext>
          </c:extLst>
        </c:ser>
        <c:ser>
          <c:idx val="4"/>
          <c:order val="4"/>
          <c:tx>
            <c:strRef>
              <c:f>summary!$A$48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summary!$B$43:$W$43</c:f>
              <c:numCache>
                <c:formatCode>General</c:formatCode>
                <c:ptCount val="11"/>
              </c:numCache>
            </c:numRef>
          </c:cat>
          <c:val>
            <c:numRef>
              <c:f>summary!$B$48:$W$48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C6-4CB0-B4EE-C0BE31716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151336"/>
        <c:axId val="1987154392"/>
      </c:lineChart>
      <c:catAx>
        <c:axId val="198715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7154392"/>
        <c:crosses val="autoZero"/>
        <c:auto val="1"/>
        <c:lblAlgn val="ctr"/>
        <c:lblOffset val="100"/>
        <c:noMultiLvlLbl val="0"/>
      </c:catAx>
      <c:valAx>
        <c:axId val="1987154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7151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QALE</a:t>
            </a:r>
            <a:r>
              <a:rPr lang="en-US" sz="1200" baseline="0"/>
              <a:t> at age 65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(CI)'!#REF!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summary!$B$52:$W$52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C-4732-AF84-2E1C97A6432B}"/>
            </c:ext>
          </c:extLst>
        </c:ser>
        <c:ser>
          <c:idx val="1"/>
          <c:order val="1"/>
          <c:tx>
            <c:strRef>
              <c:f>summary!$A$52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summary!$B$53:$W$53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732-AF84-2E1C97A6432B}"/>
            </c:ext>
          </c:extLst>
        </c:ser>
        <c:ser>
          <c:idx val="2"/>
          <c:order val="2"/>
          <c:tx>
            <c:strRef>
              <c:f>summary!$A$54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summary!$B$54:$W$54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C-4732-AF84-2E1C97A6432B}"/>
            </c:ext>
          </c:extLst>
        </c:ser>
        <c:ser>
          <c:idx val="3"/>
          <c:order val="3"/>
          <c:tx>
            <c:strRef>
              <c:f>summary!$A$55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summary!$B$55:$W$55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C-4732-AF84-2E1C97A6432B}"/>
            </c:ext>
          </c:extLst>
        </c:ser>
        <c:ser>
          <c:idx val="4"/>
          <c:order val="4"/>
          <c:tx>
            <c:strRef>
              <c:f>summary!$A$56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summary!$B$51:$W$51</c:f>
              <c:numCache>
                <c:formatCode>General</c:formatCode>
                <c:ptCount val="11"/>
              </c:numCache>
            </c:numRef>
          </c:cat>
          <c:val>
            <c:numRef>
              <c:f>summary!$B$56:$W$56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CC-4732-AF84-2E1C97A64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109176"/>
        <c:axId val="1987100856"/>
      </c:lineChart>
      <c:catAx>
        <c:axId val="1987109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87100856"/>
        <c:crosses val="autoZero"/>
        <c:auto val="1"/>
        <c:lblAlgn val="ctr"/>
        <c:lblOffset val="100"/>
        <c:noMultiLvlLbl val="0"/>
      </c:catAx>
      <c:valAx>
        <c:axId val="1987100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7109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800100</xdr:colOff>
      <xdr:row>784</xdr:row>
      <xdr:rowOff>130987</xdr:rowOff>
    </xdr:from>
    <xdr:to>
      <xdr:col>63</xdr:col>
      <xdr:colOff>0</xdr:colOff>
      <xdr:row>799</xdr:row>
      <xdr:rowOff>97613</xdr:rowOff>
    </xdr:to>
    <xdr:graphicFrame macro="">
      <xdr:nvGraphicFramePr>
        <xdr:cNvPr id="2" name="C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584200</xdr:colOff>
      <xdr:row>96</xdr:row>
      <xdr:rowOff>0</xdr:rowOff>
    </xdr:from>
    <xdr:to>
      <xdr:col>54</xdr:col>
      <xdr:colOff>101600</xdr:colOff>
      <xdr:row>115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57</xdr:row>
      <xdr:rowOff>81280</xdr:rowOff>
    </xdr:from>
    <xdr:to>
      <xdr:col>17</xdr:col>
      <xdr:colOff>60960</xdr:colOff>
      <xdr:row>75</xdr:row>
      <xdr:rowOff>81280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883920</xdr:colOff>
      <xdr:row>57</xdr:row>
      <xdr:rowOff>20320</xdr:rowOff>
    </xdr:from>
    <xdr:to>
      <xdr:col>23</xdr:col>
      <xdr:colOff>40640</xdr:colOff>
      <xdr:row>75</xdr:row>
      <xdr:rowOff>20320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zoomScaleNormal="100" workbookViewId="0">
      <pane xSplit="1" topLeftCell="B1" activePane="topRight" state="frozen"/>
      <selection activeCell="C104" sqref="C104"/>
      <selection pane="topRight"/>
    </sheetView>
  </sheetViews>
  <sheetFormatPr defaultColWidth="8.85546875" defaultRowHeight="12.75" x14ac:dyDescent="0.2"/>
  <cols>
    <col min="1" max="1" width="9.140625" customWidth="1"/>
    <col min="2" max="2" width="7.42578125" customWidth="1"/>
    <col min="3" max="3" width="9.140625" style="18" customWidth="1"/>
    <col min="4" max="5" width="9.140625" customWidth="1"/>
    <col min="6" max="6" width="9.140625" style="8" customWidth="1"/>
    <col min="7" max="7" width="5.85546875" customWidth="1"/>
    <col min="8" max="8" width="10.42578125" style="48" customWidth="1"/>
    <col min="10" max="10" width="9.140625" style="48" customWidth="1"/>
    <col min="11" max="11" width="13.42578125" style="71" customWidth="1"/>
    <col min="12" max="12" width="16.85546875" customWidth="1"/>
    <col min="13" max="13" width="8.42578125" customWidth="1"/>
    <col min="14" max="14" width="23" customWidth="1"/>
    <col min="15" max="16" width="12.140625" customWidth="1"/>
    <col min="17" max="17" width="9.140625" customWidth="1"/>
    <col min="18" max="18" width="10" customWidth="1"/>
    <col min="19" max="19" width="8.42578125" customWidth="1"/>
    <col min="20" max="21" width="12.140625" customWidth="1"/>
    <col min="22" max="22" width="9.140625" customWidth="1"/>
    <col min="23" max="23" width="10" customWidth="1"/>
    <col min="24" max="24" width="8.42578125" customWidth="1"/>
    <col min="25" max="26" width="12.140625" customWidth="1"/>
    <col min="27" max="27" width="9.140625" customWidth="1"/>
    <col min="28" max="28" width="10" customWidth="1"/>
    <col min="29" max="29" width="8.42578125" customWidth="1"/>
    <col min="30" max="31" width="12.140625" customWidth="1"/>
    <col min="32" max="32" width="9.140625" customWidth="1"/>
    <col min="33" max="33" width="10" customWidth="1"/>
    <col min="34" max="34" width="8.42578125" customWidth="1"/>
    <col min="35" max="36" width="12.140625" customWidth="1"/>
    <col min="37" max="37" width="9.140625" customWidth="1"/>
    <col min="38" max="38" width="10" customWidth="1"/>
    <col min="39" max="39" width="8.42578125" customWidth="1"/>
    <col min="40" max="41" width="12.140625" customWidth="1"/>
    <col min="42" max="42" width="9.140625" customWidth="1"/>
    <col min="43" max="43" width="10" customWidth="1"/>
    <col min="44" max="44" width="8.42578125" customWidth="1"/>
    <col min="45" max="46" width="12.140625" customWidth="1"/>
    <col min="47" max="47" width="9.140625" customWidth="1"/>
    <col min="48" max="48" width="10" customWidth="1"/>
    <col min="49" max="49" width="8.42578125" customWidth="1"/>
    <col min="50" max="51" width="12.140625" customWidth="1"/>
    <col min="52" max="52" width="9.140625" customWidth="1"/>
    <col min="53" max="53" width="10" customWidth="1"/>
    <col min="54" max="54" width="8.42578125" customWidth="1"/>
    <col min="55" max="56" width="12.140625" customWidth="1"/>
    <col min="57" max="57" width="9.140625" customWidth="1"/>
    <col min="58" max="58" width="10" customWidth="1"/>
    <col min="59" max="59" width="8.42578125" customWidth="1"/>
    <col min="60" max="61" width="12.140625" customWidth="1"/>
    <col min="62" max="62" width="9.140625" customWidth="1"/>
    <col min="63" max="63" width="10" customWidth="1"/>
    <col min="64" max="64" width="8.42578125" customWidth="1"/>
    <col min="65" max="66" width="12.140625" customWidth="1"/>
    <col min="67" max="67" width="9.140625" customWidth="1"/>
    <col min="68" max="68" width="10" customWidth="1"/>
    <col min="69" max="69" width="8.42578125" customWidth="1"/>
    <col min="70" max="71" width="12.140625" customWidth="1"/>
    <col min="72" max="72" width="9.140625" customWidth="1"/>
    <col min="73" max="73" width="10" customWidth="1"/>
    <col min="74" max="78" width="8.42578125" customWidth="1"/>
    <col min="79" max="79" width="9.140625" customWidth="1"/>
    <col min="81" max="81" width="12.140625" customWidth="1"/>
    <col min="82" max="82" width="9.7109375" customWidth="1"/>
    <col min="83" max="84" width="12.140625" customWidth="1"/>
    <col min="85" max="85" width="9.140625" customWidth="1"/>
    <col min="86" max="86" width="7.42578125" customWidth="1"/>
    <col min="87" max="90" width="9.140625" customWidth="1"/>
    <col min="92" max="92" width="12.140625" customWidth="1"/>
    <col min="93" max="94" width="9.140625" customWidth="1"/>
    <col min="95" max="95" width="7.42578125" customWidth="1"/>
    <col min="96" max="99" width="9.140625" customWidth="1"/>
    <col min="101" max="101" width="12.140625" customWidth="1"/>
    <col min="103" max="103" width="9.140625" customWidth="1"/>
    <col min="104" max="104" width="7.42578125" customWidth="1"/>
    <col min="105" max="108" width="9.140625" customWidth="1"/>
    <col min="110" max="110" width="12.140625" customWidth="1"/>
    <col min="112" max="112" width="9.140625" customWidth="1"/>
    <col min="113" max="113" width="7.42578125" customWidth="1"/>
    <col min="114" max="117" width="9.140625" customWidth="1"/>
    <col min="119" max="119" width="12.140625" customWidth="1"/>
    <col min="121" max="121" width="9.140625" customWidth="1"/>
    <col min="122" max="122" width="7.42578125" customWidth="1"/>
    <col min="123" max="126" width="9.140625" customWidth="1"/>
    <col min="128" max="128" width="12.140625" customWidth="1"/>
    <col min="130" max="130" width="9.140625" customWidth="1"/>
    <col min="131" max="131" width="7.42578125" customWidth="1"/>
    <col min="132" max="135" width="9.140625" customWidth="1"/>
    <col min="137" max="137" width="12.140625" customWidth="1"/>
    <col min="138" max="138" width="9.140625" customWidth="1"/>
  </cols>
  <sheetData>
    <row r="1" spans="1:13" x14ac:dyDescent="0.2">
      <c r="A1" s="70" t="s">
        <v>45</v>
      </c>
      <c r="B1" s="71"/>
      <c r="C1" s="11"/>
      <c r="D1" s="70"/>
      <c r="E1" s="70"/>
      <c r="G1" s="70"/>
      <c r="H1" s="70"/>
      <c r="J1" s="70"/>
    </row>
    <row r="2" spans="1:13" s="70" customFormat="1" x14ac:dyDescent="0.2">
      <c r="B2" s="71"/>
      <c r="C2" s="11"/>
      <c r="F2" s="8"/>
      <c r="K2" s="71"/>
    </row>
    <row r="3" spans="1:13" x14ac:dyDescent="0.2">
      <c r="A3" s="3"/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70" t="s">
        <v>16</v>
      </c>
      <c r="J3" s="36"/>
      <c r="K3" s="71" t="s">
        <v>28</v>
      </c>
    </row>
    <row r="4" spans="1:13" x14ac:dyDescent="0.2">
      <c r="A4" s="3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  <c r="M4" s="87"/>
    </row>
    <row r="5" spans="1:13" x14ac:dyDescent="0.2">
      <c r="A5" s="3">
        <v>0</v>
      </c>
      <c r="C5" s="65">
        <v>100000</v>
      </c>
      <c r="D5" s="4">
        <f>C5-C6</f>
        <v>1974</v>
      </c>
      <c r="E5" s="28">
        <f>SUMPRODUCT(D5:D$119*$A5:$A$119)/C5+0.5-$A5</f>
        <v>65.1716050400602</v>
      </c>
      <c r="F5" s="35">
        <f t="shared" ref="F5:F36" si="0">D5/C5</f>
        <v>1.9740000000000001E-2</v>
      </c>
      <c r="G5" s="52"/>
      <c r="H5" s="42">
        <f>'HRQOL scores'!C$6</f>
        <v>0.91794355735730782</v>
      </c>
      <c r="I5" s="39">
        <f t="shared" ref="I5:I36" si="1">(D5*0.5+C6)</f>
        <v>99013</v>
      </c>
      <c r="J5" s="39">
        <f t="shared" ref="J5:J36" si="2">I5*H5</f>
        <v>90888.345444619117</v>
      </c>
      <c r="K5" s="42">
        <f>SUM(J5:J$119)/C5</f>
        <v>54.916961031130768</v>
      </c>
      <c r="L5" s="38"/>
    </row>
    <row r="6" spans="1:13" x14ac:dyDescent="0.2">
      <c r="A6" s="3">
        <v>1</v>
      </c>
      <c r="C6" s="65">
        <v>98026</v>
      </c>
      <c r="D6" s="4">
        <f t="shared" ref="D6:D69" si="3">C6-C7</f>
        <v>115</v>
      </c>
      <c r="E6" s="5">
        <f>SUMPRODUCT(D6:D$119*$A6:$A$119)/C6+0.5-$A6</f>
        <v>65.473930426682912</v>
      </c>
      <c r="F6" s="35">
        <f t="shared" si="0"/>
        <v>1.1731581417175035E-3</v>
      </c>
      <c r="G6" s="34"/>
      <c r="H6" s="42">
        <f>'HRQOL scores'!C$6</f>
        <v>0.91794355735730782</v>
      </c>
      <c r="I6" s="39">
        <f t="shared" si="1"/>
        <v>97968.5</v>
      </c>
      <c r="J6" s="39">
        <f t="shared" si="2"/>
        <v>89929.553398959411</v>
      </c>
      <c r="K6" s="42">
        <f>SUM(J6:J$119)/C6</f>
        <v>55.095666023998305</v>
      </c>
    </row>
    <row r="7" spans="1:13" x14ac:dyDescent="0.2">
      <c r="A7" s="3">
        <v>2</v>
      </c>
      <c r="C7" s="65">
        <v>97911</v>
      </c>
      <c r="D7" s="4">
        <f t="shared" si="3"/>
        <v>91</v>
      </c>
      <c r="E7" s="5">
        <f>SUMPRODUCT(D7:D$119*$A7:$A$119)/C7+0.5-$A7</f>
        <v>64.550244650815742</v>
      </c>
      <c r="F7" s="35">
        <f t="shared" si="0"/>
        <v>9.2941548957726919E-4</v>
      </c>
      <c r="G7" s="34"/>
      <c r="H7" s="42">
        <f>'HRQOL scores'!C$6</f>
        <v>0.91794355735730782</v>
      </c>
      <c r="I7" s="39">
        <f t="shared" si="1"/>
        <v>97865.5</v>
      </c>
      <c r="J7" s="39">
        <f t="shared" si="2"/>
        <v>89835.005212551609</v>
      </c>
      <c r="K7" s="42">
        <f>SUM(J7:J$119)/C7</f>
        <v>54.241895234136081</v>
      </c>
    </row>
    <row r="8" spans="1:13" x14ac:dyDescent="0.2">
      <c r="A8" s="3">
        <v>3</v>
      </c>
      <c r="C8" s="65">
        <v>97820</v>
      </c>
      <c r="D8" s="4">
        <f t="shared" si="3"/>
        <v>73</v>
      </c>
      <c r="E8" s="5">
        <f>SUMPRODUCT(D8:D$119*$A8:$A$119)/C8+0.5-$A8</f>
        <v>63.609829319219173</v>
      </c>
      <c r="F8" s="35">
        <f t="shared" si="0"/>
        <v>7.4626865671641792E-4</v>
      </c>
      <c r="G8" s="34"/>
      <c r="H8" s="42">
        <f>'HRQOL scores'!C$6</f>
        <v>0.91794355735730782</v>
      </c>
      <c r="I8" s="39">
        <f t="shared" si="1"/>
        <v>97783.5</v>
      </c>
      <c r="J8" s="39">
        <f t="shared" si="2"/>
        <v>89759.733840848305</v>
      </c>
      <c r="K8" s="42">
        <f>SUM(J8:J$119)/C8</f>
        <v>53.373984860529006</v>
      </c>
    </row>
    <row r="9" spans="1:13" x14ac:dyDescent="0.2">
      <c r="A9" s="3">
        <v>4</v>
      </c>
      <c r="C9" s="65">
        <v>97747</v>
      </c>
      <c r="D9" s="4">
        <f t="shared" si="3"/>
        <v>60</v>
      </c>
      <c r="E9" s="5">
        <f>SUMPRODUCT(D9:D$119*$A9:$A$119)/C9+0.5-$A9</f>
        <v>62.656961379950488</v>
      </c>
      <c r="F9" s="35">
        <f t="shared" si="0"/>
        <v>6.1382958044748173E-4</v>
      </c>
      <c r="G9" s="34"/>
      <c r="H9" s="42">
        <f>'HRQOL scores'!C$6</f>
        <v>0.91794355735730782</v>
      </c>
      <c r="I9" s="39">
        <f t="shared" si="1"/>
        <v>97717</v>
      </c>
      <c r="J9" s="39">
        <f t="shared" si="2"/>
        <v>89698.690594284053</v>
      </c>
      <c r="K9" s="42">
        <f>SUM(J9:J$119)/C9</f>
        <v>52.495559610178297</v>
      </c>
    </row>
    <row r="10" spans="1:13" x14ac:dyDescent="0.2">
      <c r="A10" s="3">
        <v>5</v>
      </c>
      <c r="C10" s="65">
        <v>97687</v>
      </c>
      <c r="D10" s="4">
        <f t="shared" si="3"/>
        <v>50</v>
      </c>
      <c r="E10" s="5">
        <f>SUMPRODUCT(D10:D$119*$A10:$A$119)/C10+0.5-$A10</f>
        <v>61.695138595780605</v>
      </c>
      <c r="F10" s="35">
        <f t="shared" si="0"/>
        <v>5.1183883218852049E-4</v>
      </c>
      <c r="G10" s="34"/>
      <c r="H10" s="42">
        <f>'HRQOL scores'!C$7</f>
        <v>0.91045151358576015</v>
      </c>
      <c r="I10" s="39">
        <f t="shared" si="1"/>
        <v>97662</v>
      </c>
      <c r="J10" s="39">
        <f t="shared" si="2"/>
        <v>88916.515719812509</v>
      </c>
      <c r="K10" s="42">
        <f>SUM(J10:J$119)/C10</f>
        <v>51.609577268437093</v>
      </c>
    </row>
    <row r="11" spans="1:13" x14ac:dyDescent="0.2">
      <c r="A11" s="3">
        <v>6</v>
      </c>
      <c r="C11" s="65">
        <v>97637</v>
      </c>
      <c r="D11" s="4">
        <f t="shared" si="3"/>
        <v>43</v>
      </c>
      <c r="E11" s="5">
        <f>SUMPRODUCT(D11:D$119*$A11:$A$119)/C11+0.5-$A11</f>
        <v>60.72647668410562</v>
      </c>
      <c r="F11" s="35">
        <f t="shared" si="0"/>
        <v>4.404068129909768E-4</v>
      </c>
      <c r="G11" s="34"/>
      <c r="H11" s="42">
        <f>'HRQOL scores'!C$7</f>
        <v>0.91045151358576015</v>
      </c>
      <c r="I11" s="39">
        <f t="shared" si="1"/>
        <v>97615.5</v>
      </c>
      <c r="J11" s="39">
        <f t="shared" si="2"/>
        <v>88874.179724430767</v>
      </c>
      <c r="K11" s="42">
        <f>SUM(J11:J$119)/C11</f>
        <v>50.725321946618607</v>
      </c>
    </row>
    <row r="12" spans="1:13" x14ac:dyDescent="0.2">
      <c r="A12" s="3">
        <v>7</v>
      </c>
      <c r="C12" s="65">
        <v>97594</v>
      </c>
      <c r="D12" s="4">
        <f t="shared" si="3"/>
        <v>37</v>
      </c>
      <c r="E12" s="5">
        <f>SUMPRODUCT(D12:D$119*$A12:$A$119)/C12+0.5-$A12</f>
        <v>59.753012521323228</v>
      </c>
      <c r="F12" s="35">
        <f t="shared" si="0"/>
        <v>3.7912166731561369E-4</v>
      </c>
      <c r="G12" s="34"/>
      <c r="H12" s="42">
        <f>'HRQOL scores'!C$7</f>
        <v>0.91045151358576015</v>
      </c>
      <c r="I12" s="39">
        <f t="shared" si="1"/>
        <v>97575.5</v>
      </c>
      <c r="J12" s="39">
        <f t="shared" si="2"/>
        <v>88837.761663887344</v>
      </c>
      <c r="K12" s="42">
        <f>SUM(J12:J$119)/C12</f>
        <v>49.837019480475959</v>
      </c>
    </row>
    <row r="13" spans="1:13" x14ac:dyDescent="0.2">
      <c r="A13" s="3">
        <v>8</v>
      </c>
      <c r="C13" s="65">
        <v>97557</v>
      </c>
      <c r="D13" s="4">
        <f t="shared" si="3"/>
        <v>33</v>
      </c>
      <c r="E13" s="5">
        <f>SUMPRODUCT(D13:D$119*$A13:$A$119)/C13+0.5-$A13</f>
        <v>58.775485142081237</v>
      </c>
      <c r="F13" s="35">
        <f t="shared" si="0"/>
        <v>3.3826378424920816E-4</v>
      </c>
      <c r="G13" s="34"/>
      <c r="H13" s="42">
        <f>'HRQOL scores'!C$7</f>
        <v>0.91045151358576015</v>
      </c>
      <c r="I13" s="39">
        <f t="shared" si="1"/>
        <v>97540.5</v>
      </c>
      <c r="J13" s="39">
        <f t="shared" si="2"/>
        <v>88805.895860911842</v>
      </c>
      <c r="K13" s="42">
        <f>SUM(J13:J$119)/C13</f>
        <v>48.945296775358848</v>
      </c>
    </row>
    <row r="14" spans="1:13" x14ac:dyDescent="0.2">
      <c r="A14" s="3">
        <v>9</v>
      </c>
      <c r="C14" s="66">
        <v>97524</v>
      </c>
      <c r="D14" s="4">
        <f t="shared" si="3"/>
        <v>29</v>
      </c>
      <c r="E14" s="5">
        <f>SUMPRODUCT(D14:D$119*$A14:$A$119)/C14+0.5-$A14</f>
        <v>57.79520429849083</v>
      </c>
      <c r="F14" s="35">
        <f t="shared" si="0"/>
        <v>2.9736270046347565E-4</v>
      </c>
      <c r="G14" s="34"/>
      <c r="H14" s="42">
        <f>'HRQOL scores'!C$7</f>
        <v>0.91045151358576015</v>
      </c>
      <c r="I14" s="39">
        <f t="shared" si="1"/>
        <v>97509.5</v>
      </c>
      <c r="J14" s="39">
        <f t="shared" si="2"/>
        <v>88777.671863990676</v>
      </c>
      <c r="K14" s="42">
        <f>SUM(J14:J$119)/C14</f>
        <v>48.05125324692149</v>
      </c>
    </row>
    <row r="15" spans="1:13" x14ac:dyDescent="0.2">
      <c r="A15" s="3">
        <v>10</v>
      </c>
      <c r="C15" s="65">
        <v>97495</v>
      </c>
      <c r="D15" s="4">
        <f t="shared" si="3"/>
        <v>28</v>
      </c>
      <c r="E15" s="5">
        <f>SUMPRODUCT(D15:D$119*$A15:$A$119)/C15+0.5-$A15</f>
        <v>56.812246822975737</v>
      </c>
      <c r="F15" s="35">
        <f t="shared" si="0"/>
        <v>2.8719421508795326E-4</v>
      </c>
      <c r="G15" s="34"/>
      <c r="H15" s="42">
        <f>'HRQOL scores'!C$7</f>
        <v>0.91045151358576015</v>
      </c>
      <c r="I15" s="39">
        <f t="shared" si="1"/>
        <v>97481</v>
      </c>
      <c r="J15" s="39">
        <f t="shared" si="2"/>
        <v>88751.723995853492</v>
      </c>
      <c r="K15" s="42">
        <f>SUM(J15:J$119)/C15</f>
        <v>47.154959226511941</v>
      </c>
    </row>
    <row r="16" spans="1:13" x14ac:dyDescent="0.2">
      <c r="A16" s="3">
        <v>11</v>
      </c>
      <c r="C16" s="65">
        <v>97467</v>
      </c>
      <c r="D16" s="4">
        <f t="shared" si="3"/>
        <v>31</v>
      </c>
      <c r="E16" s="5">
        <f>SUMPRODUCT(D16:D$119*$A16:$A$119)/C16+0.5-$A16</f>
        <v>55.828424020499455</v>
      </c>
      <c r="F16" s="35">
        <f t="shared" si="0"/>
        <v>3.1805636779627975E-4</v>
      </c>
      <c r="G16" s="34"/>
      <c r="H16" s="42">
        <f>'HRQOL scores'!C$7</f>
        <v>0.91045151358576015</v>
      </c>
      <c r="I16" s="39">
        <f t="shared" si="1"/>
        <v>97451.5</v>
      </c>
      <c r="J16" s="39">
        <f t="shared" si="2"/>
        <v>88724.865676202709</v>
      </c>
      <c r="K16" s="42">
        <f>SUM(J16:J$119)/C16</f>
        <v>46.257923459149545</v>
      </c>
    </row>
    <row r="17" spans="1:11" x14ac:dyDescent="0.2">
      <c r="A17" s="3">
        <v>12</v>
      </c>
      <c r="C17" s="65">
        <v>97436</v>
      </c>
      <c r="D17" s="4">
        <f t="shared" si="3"/>
        <v>38</v>
      </c>
      <c r="E17" s="5">
        <f>SUMPRODUCT(D17:D$119*$A17:$A$119)/C17+0.5-$A17</f>
        <v>54.846027176875282</v>
      </c>
      <c r="F17" s="35">
        <f t="shared" si="0"/>
        <v>3.8999958947411636E-4</v>
      </c>
      <c r="G17" s="34"/>
      <c r="H17" s="42">
        <f>'HRQOL scores'!C$7</f>
        <v>0.91045151358576015</v>
      </c>
      <c r="I17" s="39">
        <f t="shared" si="1"/>
        <v>97417</v>
      </c>
      <c r="J17" s="39">
        <f t="shared" si="2"/>
        <v>88693.455098983992</v>
      </c>
      <c r="K17" s="42">
        <f>SUM(J17:J$119)/C17</f>
        <v>45.362044420098577</v>
      </c>
    </row>
    <row r="18" spans="1:11" x14ac:dyDescent="0.2">
      <c r="A18" s="3">
        <v>13</v>
      </c>
      <c r="C18" s="65">
        <v>97398</v>
      </c>
      <c r="D18" s="4">
        <f t="shared" si="3"/>
        <v>53</v>
      </c>
      <c r="E18" s="5">
        <f>SUMPRODUCT(D18:D$119*$A18:$A$119)/C18+0.5-$A18</f>
        <v>53.867230374402141</v>
      </c>
      <c r="F18" s="35">
        <f t="shared" si="0"/>
        <v>5.4415901763896592E-4</v>
      </c>
      <c r="G18" s="34"/>
      <c r="H18" s="42">
        <f>'HRQOL scores'!C$7</f>
        <v>0.91045151358576015</v>
      </c>
      <c r="I18" s="39">
        <f t="shared" si="1"/>
        <v>97371.5</v>
      </c>
      <c r="J18" s="39">
        <f t="shared" si="2"/>
        <v>88652.029555115849</v>
      </c>
      <c r="K18" s="42">
        <f>SUM(J18:J$119)/C18</f>
        <v>44.469113380333688</v>
      </c>
    </row>
    <row r="19" spans="1:11" x14ac:dyDescent="0.2">
      <c r="A19" s="3">
        <v>14</v>
      </c>
      <c r="C19" s="65">
        <v>97345</v>
      </c>
      <c r="D19" s="4">
        <f t="shared" si="3"/>
        <v>72</v>
      </c>
      <c r="E19" s="5">
        <f>SUMPRODUCT(D19:D$119*$A19:$A$119)/C19+0.5-$A19</f>
        <v>52.896286445179726</v>
      </c>
      <c r="F19" s="35">
        <f t="shared" si="0"/>
        <v>7.3963737223278032E-4</v>
      </c>
      <c r="G19" s="34"/>
      <c r="H19" s="42">
        <f>'HRQOL scores'!C$7</f>
        <v>0.91045151358576015</v>
      </c>
      <c r="I19" s="39">
        <f t="shared" si="1"/>
        <v>97309</v>
      </c>
      <c r="J19" s="39">
        <f t="shared" si="2"/>
        <v>88595.126335516732</v>
      </c>
      <c r="K19" s="42">
        <f>SUM(J19:J$119)/C19</f>
        <v>43.582625460605328</v>
      </c>
    </row>
    <row r="20" spans="1:11" x14ac:dyDescent="0.2">
      <c r="A20" s="3">
        <v>15</v>
      </c>
      <c r="C20" s="65">
        <v>97273</v>
      </c>
      <c r="D20" s="4">
        <f t="shared" si="3"/>
        <v>93</v>
      </c>
      <c r="E20" s="5">
        <f>SUMPRODUCT(D20:D$119*$A20:$A$119)/C20+0.5-$A20</f>
        <v>51.935069382110342</v>
      </c>
      <c r="F20" s="35">
        <f t="shared" si="0"/>
        <v>9.5607208577919872E-4</v>
      </c>
      <c r="G20" s="34"/>
      <c r="H20" s="42">
        <f>'HRQOL scores'!C$8</f>
        <v>0.86669095462174772</v>
      </c>
      <c r="I20" s="39">
        <f t="shared" si="1"/>
        <v>97226.5</v>
      </c>
      <c r="J20" s="39">
        <f t="shared" si="2"/>
        <v>84265.328099531354</v>
      </c>
      <c r="K20" s="42">
        <f>SUM(J20:J$119)/C20</f>
        <v>42.704096194494987</v>
      </c>
    </row>
    <row r="21" spans="1:11" x14ac:dyDescent="0.2">
      <c r="A21" s="3">
        <v>16</v>
      </c>
      <c r="C21" s="65">
        <v>97180</v>
      </c>
      <c r="D21" s="4">
        <f t="shared" si="3"/>
        <v>115</v>
      </c>
      <c r="E21" s="5">
        <f>SUMPRODUCT(D21:D$119*$A21:$A$119)/C21+0.5-$A21</f>
        <v>50.984292076620903</v>
      </c>
      <c r="F21" s="35">
        <f t="shared" si="0"/>
        <v>1.1833710640049393E-3</v>
      </c>
      <c r="G21" s="34"/>
      <c r="H21" s="42">
        <f>'HRQOL scores'!C$8</f>
        <v>0.86669095462174772</v>
      </c>
      <c r="I21" s="39">
        <f t="shared" si="1"/>
        <v>97122.5</v>
      </c>
      <c r="J21" s="39">
        <f t="shared" si="2"/>
        <v>84175.19224025069</v>
      </c>
      <c r="K21" s="42">
        <f>SUM(J21:J$119)/C21</f>
        <v>41.877857800242637</v>
      </c>
    </row>
    <row r="22" spans="1:11" x14ac:dyDescent="0.2">
      <c r="A22" s="3">
        <v>17</v>
      </c>
      <c r="C22" s="65">
        <v>97065</v>
      </c>
      <c r="D22" s="4">
        <f t="shared" si="3"/>
        <v>139</v>
      </c>
      <c r="E22" s="5">
        <f>SUMPRODUCT(D22:D$119*$A22:$A$119)/C22+0.5-$A22</f>
        <v>50.044104507350951</v>
      </c>
      <c r="F22" s="35">
        <f t="shared" si="0"/>
        <v>1.4320300829341163E-3</v>
      </c>
      <c r="G22" s="34"/>
      <c r="H22" s="42">
        <f>'HRQOL scores'!C$8</f>
        <v>0.86669095462174772</v>
      </c>
      <c r="I22" s="39">
        <f t="shared" si="1"/>
        <v>96995.5</v>
      </c>
      <c r="J22" s="39">
        <f t="shared" si="2"/>
        <v>84065.122489013738</v>
      </c>
      <c r="K22" s="42">
        <f>SUM(J22:J$119)/C22</f>
        <v>41.060269188557449</v>
      </c>
    </row>
    <row r="23" spans="1:11" x14ac:dyDescent="0.2">
      <c r="A23" s="3">
        <v>18</v>
      </c>
      <c r="C23" s="65">
        <v>96926</v>
      </c>
      <c r="D23" s="4">
        <f t="shared" si="3"/>
        <v>164</v>
      </c>
      <c r="E23" s="5">
        <f>SUMPRODUCT(D23:D$119*$A23:$A$119)/C23+0.5-$A23</f>
        <v>49.115154901739672</v>
      </c>
      <c r="F23" s="35">
        <f t="shared" si="0"/>
        <v>1.6920124631161918E-3</v>
      </c>
      <c r="G23" s="34"/>
      <c r="H23" s="42">
        <f>'HRQOL scores'!C$8</f>
        <v>0.86669095462174772</v>
      </c>
      <c r="I23" s="39">
        <f t="shared" si="1"/>
        <v>96844</v>
      </c>
      <c r="J23" s="39">
        <f t="shared" si="2"/>
        <v>83933.81880938854</v>
      </c>
      <c r="K23" s="42">
        <f>SUM(J23:J$119)/C23</f>
        <v>40.251840644391756</v>
      </c>
    </row>
    <row r="24" spans="1:11" x14ac:dyDescent="0.2">
      <c r="A24" s="3">
        <v>19</v>
      </c>
      <c r="C24" s="66">
        <v>96762</v>
      </c>
      <c r="D24" s="4">
        <f t="shared" si="3"/>
        <v>190</v>
      </c>
      <c r="E24" s="5">
        <f>SUMPRODUCT(D24:D$119*$A24:$A$119)/C24+0.5-$A24</f>
        <v>48.197551766251422</v>
      </c>
      <c r="F24" s="35">
        <f t="shared" si="0"/>
        <v>1.9635807445071412E-3</v>
      </c>
      <c r="G24" s="34"/>
      <c r="H24" s="42">
        <f>'HRQOL scores'!C$8</f>
        <v>0.86669095462174772</v>
      </c>
      <c r="I24" s="39">
        <f t="shared" si="1"/>
        <v>96667</v>
      </c>
      <c r="J24" s="39">
        <f t="shared" si="2"/>
        <v>83780.41451042048</v>
      </c>
      <c r="K24" s="42">
        <f>SUM(J24:J$119)/C24</f>
        <v>39.45263726968156</v>
      </c>
    </row>
    <row r="25" spans="1:11" x14ac:dyDescent="0.2">
      <c r="A25" s="3">
        <v>20</v>
      </c>
      <c r="C25" s="65">
        <v>96572</v>
      </c>
      <c r="D25" s="4">
        <f t="shared" si="3"/>
        <v>218</v>
      </c>
      <c r="E25" s="5">
        <f>SUMPRODUCT(D25:D$119*$A25:$A$119)/C25+0.5-$A25</f>
        <v>47.291394027316613</v>
      </c>
      <c r="F25" s="35">
        <f t="shared" si="0"/>
        <v>2.2573830924077372E-3</v>
      </c>
      <c r="G25" s="34"/>
      <c r="H25" s="42">
        <f>'HRQOL scores'!C$8</f>
        <v>0.86669095462174772</v>
      </c>
      <c r="I25" s="39">
        <f t="shared" si="1"/>
        <v>96463</v>
      </c>
      <c r="J25" s="39">
        <f t="shared" si="2"/>
        <v>83603.609555677656</v>
      </c>
      <c r="K25" s="42">
        <f>SUM(J25:J$119)/C25</f>
        <v>38.6627145857858</v>
      </c>
    </row>
    <row r="26" spans="1:11" x14ac:dyDescent="0.2">
      <c r="A26" s="3">
        <v>21</v>
      </c>
      <c r="C26" s="65">
        <v>96354</v>
      </c>
      <c r="D26" s="4">
        <f t="shared" si="3"/>
        <v>245</v>
      </c>
      <c r="E26" s="5">
        <f>SUMPRODUCT(D26:D$119*$A26:$A$119)/C26+0.5-$A26</f>
        <v>46.397259107105256</v>
      </c>
      <c r="F26" s="35">
        <f t="shared" si="0"/>
        <v>2.5427071008987693E-3</v>
      </c>
      <c r="G26" s="34"/>
      <c r="H26" s="42">
        <f>'HRQOL scores'!C$8</f>
        <v>0.86669095462174772</v>
      </c>
      <c r="I26" s="39">
        <f t="shared" si="1"/>
        <v>96231.5</v>
      </c>
      <c r="J26" s="39">
        <f t="shared" si="2"/>
        <v>83402.970599682711</v>
      </c>
      <c r="K26" s="42">
        <f>SUM(J26:J$119)/C26</f>
        <v>37.882517211769404</v>
      </c>
    </row>
    <row r="27" spans="1:11" x14ac:dyDescent="0.2">
      <c r="A27" s="3">
        <v>22</v>
      </c>
      <c r="C27" s="65">
        <v>96109</v>
      </c>
      <c r="D27" s="4">
        <f t="shared" si="3"/>
        <v>265</v>
      </c>
      <c r="E27" s="5">
        <f>SUMPRODUCT(D27:D$119*$A27:$A$119)/C27+0.5-$A27</f>
        <v>45.51425989247646</v>
      </c>
      <c r="F27" s="35">
        <f t="shared" si="0"/>
        <v>2.7572859981895557E-3</v>
      </c>
      <c r="G27" s="34"/>
      <c r="H27" s="42">
        <f>'HRQOL scores'!C$8</f>
        <v>0.86669095462174772</v>
      </c>
      <c r="I27" s="39">
        <f t="shared" si="1"/>
        <v>95976.5</v>
      </c>
      <c r="J27" s="39">
        <f t="shared" si="2"/>
        <v>83181.964406254177</v>
      </c>
      <c r="K27" s="42">
        <f>SUM(J27:J$119)/C27</f>
        <v>37.111291271609794</v>
      </c>
    </row>
    <row r="28" spans="1:11" x14ac:dyDescent="0.2">
      <c r="A28" s="3">
        <v>23</v>
      </c>
      <c r="C28" s="66">
        <v>95844</v>
      </c>
      <c r="D28" s="4">
        <f t="shared" si="3"/>
        <v>277</v>
      </c>
      <c r="E28" s="5">
        <f>SUMPRODUCT(D28:D$119*$A28:$A$119)/C28+0.5-$A28</f>
        <v>44.638720253808472</v>
      </c>
      <c r="F28" s="35">
        <f t="shared" si="0"/>
        <v>2.8901131004549058E-3</v>
      </c>
      <c r="G28" s="34"/>
      <c r="H28" s="42">
        <f>'HRQOL scores'!C$8</f>
        <v>0.86669095462174772</v>
      </c>
      <c r="I28" s="39">
        <f t="shared" si="1"/>
        <v>95705.5</v>
      </c>
      <c r="J28" s="39">
        <f t="shared" si="2"/>
        <v>82947.09115755168</v>
      </c>
      <c r="K28" s="42">
        <f>SUM(J28:J$119)/C28</f>
        <v>36.34601152306761</v>
      </c>
    </row>
    <row r="29" spans="1:11" x14ac:dyDescent="0.2">
      <c r="A29" s="3">
        <v>24</v>
      </c>
      <c r="C29" s="65">
        <v>95567</v>
      </c>
      <c r="D29" s="4">
        <f t="shared" si="3"/>
        <v>283</v>
      </c>
      <c r="E29" s="5">
        <f>SUMPRODUCT(D29:D$119*$A29:$A$119)/C29+0.5-$A29</f>
        <v>43.766655895926618</v>
      </c>
      <c r="F29" s="35">
        <f t="shared" si="0"/>
        <v>2.9612732428557975E-3</v>
      </c>
      <c r="G29" s="34"/>
      <c r="H29" s="42">
        <f>'HRQOL scores'!C$8</f>
        <v>0.86669095462174772</v>
      </c>
      <c r="I29" s="39">
        <f t="shared" si="1"/>
        <v>95425.5</v>
      </c>
      <c r="J29" s="39">
        <f t="shared" si="2"/>
        <v>82704.417690257585</v>
      </c>
      <c r="K29" s="42">
        <f>SUM(J29:J$119)/C29</f>
        <v>35.583413074171411</v>
      </c>
    </row>
    <row r="30" spans="1:11" x14ac:dyDescent="0.2">
      <c r="A30" s="3">
        <v>25</v>
      </c>
      <c r="C30" s="65">
        <v>95284</v>
      </c>
      <c r="D30" s="4">
        <f t="shared" si="3"/>
        <v>287</v>
      </c>
      <c r="E30" s="5">
        <f>SUMPRODUCT(D30:D$119*$A30:$A$119)/C30+0.5-$A30</f>
        <v>42.895160824545783</v>
      </c>
      <c r="F30" s="35">
        <f t="shared" si="0"/>
        <v>3.0120481927710845E-3</v>
      </c>
      <c r="G30" s="34"/>
      <c r="H30" s="42">
        <f>'HRQOL scores'!C$9</f>
        <v>0.84211287994456729</v>
      </c>
      <c r="I30" s="39">
        <f t="shared" si="1"/>
        <v>95140.5</v>
      </c>
      <c r="J30" s="39">
        <f t="shared" si="2"/>
        <v>80119.040454366099</v>
      </c>
      <c r="K30" s="42">
        <f>SUM(J30:J$119)/C30</f>
        <v>34.821120225526656</v>
      </c>
    </row>
    <row r="31" spans="1:11" x14ac:dyDescent="0.2">
      <c r="A31" s="3">
        <v>26</v>
      </c>
      <c r="C31" s="65">
        <v>94997</v>
      </c>
      <c r="D31" s="4">
        <f t="shared" si="3"/>
        <v>293</v>
      </c>
      <c r="E31" s="5">
        <f>SUMPRODUCT(D31:D$119*$A31:$A$119)/C31+0.5-$A31</f>
        <v>42.023242881417517</v>
      </c>
      <c r="F31" s="35">
        <f t="shared" si="0"/>
        <v>3.0843079255134373E-3</v>
      </c>
      <c r="G31" s="34"/>
      <c r="H31" s="42">
        <f>'HRQOL scores'!C$9</f>
        <v>0.84211287994456729</v>
      </c>
      <c r="I31" s="39">
        <f t="shared" si="1"/>
        <v>94850.5</v>
      </c>
      <c r="J31" s="39">
        <f t="shared" si="2"/>
        <v>79874.827719182184</v>
      </c>
      <c r="K31" s="42">
        <f>SUM(J31:J$119)/C31</f>
        <v>34.082935030734816</v>
      </c>
    </row>
    <row r="32" spans="1:11" x14ac:dyDescent="0.2">
      <c r="A32" s="3">
        <v>27</v>
      </c>
      <c r="C32" s="65">
        <v>94704</v>
      </c>
      <c r="D32" s="4">
        <f t="shared" si="3"/>
        <v>304</v>
      </c>
      <c r="E32" s="5">
        <f>SUMPRODUCT(D32:D$119*$A32:$A$119)/C32+0.5-$A32</f>
        <v>41.151709579384402</v>
      </c>
      <c r="F32" s="35">
        <f t="shared" si="0"/>
        <v>3.2100016894745734E-3</v>
      </c>
      <c r="G32" s="34"/>
      <c r="H32" s="42">
        <f>'HRQOL scores'!C$9</f>
        <v>0.84211287994456729</v>
      </c>
      <c r="I32" s="39">
        <f t="shared" si="1"/>
        <v>94552</v>
      </c>
      <c r="J32" s="39">
        <f t="shared" si="2"/>
        <v>79623.457024518721</v>
      </c>
      <c r="K32" s="42">
        <f>SUM(J32:J$119)/C32</f>
        <v>33.3449669643894</v>
      </c>
    </row>
    <row r="33" spans="1:11" x14ac:dyDescent="0.2">
      <c r="A33" s="3">
        <v>28</v>
      </c>
      <c r="C33" s="65">
        <v>94400</v>
      </c>
      <c r="D33" s="4">
        <f t="shared" si="3"/>
        <v>323</v>
      </c>
      <c r="E33" s="5">
        <f>SUMPRODUCT(D33:D$119*$A33:$A$119)/C33+0.5-$A33</f>
        <v>40.282621864470542</v>
      </c>
      <c r="F33" s="35">
        <f t="shared" si="0"/>
        <v>3.4216101694915253E-3</v>
      </c>
      <c r="G33" s="34"/>
      <c r="H33" s="42">
        <f>'HRQOL scores'!C$9</f>
        <v>0.84211287994456729</v>
      </c>
      <c r="I33" s="39">
        <f t="shared" si="1"/>
        <v>94238.5</v>
      </c>
      <c r="J33" s="39">
        <f t="shared" si="2"/>
        <v>79359.454636656112</v>
      </c>
      <c r="K33" s="42">
        <f>SUM(J33:J$119)/C33</f>
        <v>32.608880236981094</v>
      </c>
    </row>
    <row r="34" spans="1:11" x14ac:dyDescent="0.2">
      <c r="A34" s="3">
        <v>29</v>
      </c>
      <c r="C34" s="66">
        <v>94077</v>
      </c>
      <c r="D34" s="4">
        <f t="shared" si="3"/>
        <v>347</v>
      </c>
      <c r="E34" s="5">
        <f>SUMPRODUCT(D34:D$119*$A34:$A$119)/C34+0.5-$A34</f>
        <v>39.419209838813103</v>
      </c>
      <c r="F34" s="35">
        <f t="shared" si="0"/>
        <v>3.6884679570989721E-3</v>
      </c>
      <c r="G34" s="34"/>
      <c r="H34" s="42">
        <f>'HRQOL scores'!C$9</f>
        <v>0.84211287994456729</v>
      </c>
      <c r="I34" s="39">
        <f t="shared" si="1"/>
        <v>93903.5</v>
      </c>
      <c r="J34" s="39">
        <f t="shared" si="2"/>
        <v>79077.346821874671</v>
      </c>
      <c r="K34" s="42">
        <f>SUM(J34:J$119)/C34</f>
        <v>31.877279672336051</v>
      </c>
    </row>
    <row r="35" spans="1:11" x14ac:dyDescent="0.2">
      <c r="A35" s="3">
        <v>30</v>
      </c>
      <c r="C35" s="65">
        <v>93730</v>
      </c>
      <c r="D35" s="4">
        <f t="shared" si="3"/>
        <v>373</v>
      </c>
      <c r="E35" s="5">
        <f>SUMPRODUCT(D35:D$119*$A35:$A$119)/C35+0.5-$A35</f>
        <v>38.563293545353886</v>
      </c>
      <c r="F35" s="35">
        <f t="shared" si="0"/>
        <v>3.9795156300010672E-3</v>
      </c>
      <c r="G35" s="34"/>
      <c r="H35" s="42">
        <f>'HRQOL scores'!C$9</f>
        <v>0.84211287994456729</v>
      </c>
      <c r="I35" s="39">
        <f t="shared" si="1"/>
        <v>93543.5</v>
      </c>
      <c r="J35" s="39">
        <f t="shared" si="2"/>
        <v>78774.18618509463</v>
      </c>
      <c r="K35" s="42">
        <f>SUM(J35:J$119)/C35</f>
        <v>31.151621603675284</v>
      </c>
    </row>
    <row r="36" spans="1:11" x14ac:dyDescent="0.2">
      <c r="A36" s="3">
        <v>31</v>
      </c>
      <c r="C36" s="65">
        <v>93357</v>
      </c>
      <c r="D36" s="4">
        <f t="shared" si="3"/>
        <v>398</v>
      </c>
      <c r="E36" s="5">
        <f>SUMPRODUCT(D36:D$119*$A36:$A$119)/C36+0.5-$A36</f>
        <v>37.715372216395338</v>
      </c>
      <c r="F36" s="35">
        <f t="shared" si="0"/>
        <v>4.2632046873828421E-3</v>
      </c>
      <c r="G36" s="34"/>
      <c r="H36" s="42">
        <f>'HRQOL scores'!C$9</f>
        <v>0.84211287994456729</v>
      </c>
      <c r="I36" s="39">
        <f t="shared" si="1"/>
        <v>93158</v>
      </c>
      <c r="J36" s="39">
        <f t="shared" si="2"/>
        <v>78449.551669876004</v>
      </c>
      <c r="K36" s="42">
        <f>SUM(J36:J$119)/C36</f>
        <v>30.432290098518482</v>
      </c>
    </row>
    <row r="37" spans="1:11" x14ac:dyDescent="0.2">
      <c r="A37" s="3">
        <v>32</v>
      </c>
      <c r="C37" s="66">
        <v>92959</v>
      </c>
      <c r="D37" s="4">
        <f t="shared" si="3"/>
        <v>425</v>
      </c>
      <c r="E37" s="5">
        <f>SUMPRODUCT(D37:D$119*$A37:$A$119)/C37+0.5-$A37</f>
        <v>36.87470824778687</v>
      </c>
      <c r="F37" s="35">
        <f t="shared" ref="F37:F68" si="4">D37/C37</f>
        <v>4.5719080454824168E-3</v>
      </c>
      <c r="G37" s="34"/>
      <c r="H37" s="42">
        <f>'HRQOL scores'!C$9</f>
        <v>0.84211287994456729</v>
      </c>
      <c r="I37" s="39">
        <f t="shared" ref="I37:I68" si="5">(D37*0.5+C38)</f>
        <v>92746.5</v>
      </c>
      <c r="J37" s="39">
        <f t="shared" ref="J37:J68" si="6">I37*H37</f>
        <v>78103.02221977881</v>
      </c>
      <c r="K37" s="42">
        <f>SUM(J37:J$119)/C37</f>
        <v>29.718669037505929</v>
      </c>
    </row>
    <row r="38" spans="1:11" x14ac:dyDescent="0.2">
      <c r="A38" s="3">
        <v>33</v>
      </c>
      <c r="C38" s="65">
        <v>92534</v>
      </c>
      <c r="D38" s="4">
        <f t="shared" si="3"/>
        <v>454</v>
      </c>
      <c r="E38" s="5">
        <f>SUMPRODUCT(D38:D$119*$A38:$A$119)/C38+0.5-$A38</f>
        <v>36.041773877774872</v>
      </c>
      <c r="F38" s="35">
        <f t="shared" si="4"/>
        <v>4.9063047096202473E-3</v>
      </c>
      <c r="G38" s="34"/>
      <c r="H38" s="42">
        <f>'HRQOL scores'!C$9</f>
        <v>0.84211287994456729</v>
      </c>
      <c r="I38" s="39">
        <f t="shared" si="5"/>
        <v>92307</v>
      </c>
      <c r="J38" s="39">
        <f t="shared" si="6"/>
        <v>77732.913609043171</v>
      </c>
      <c r="K38" s="42">
        <f>SUM(J38:J$119)/C38</f>
        <v>29.011117349706428</v>
      </c>
    </row>
    <row r="39" spans="1:11" x14ac:dyDescent="0.2">
      <c r="A39" s="3">
        <v>34</v>
      </c>
      <c r="C39" s="65">
        <v>92080</v>
      </c>
      <c r="D39" s="4">
        <f t="shared" si="3"/>
        <v>484</v>
      </c>
      <c r="E39" s="5">
        <f>SUMPRODUCT(D39:D$119*$A39:$A$119)/C39+0.5-$A39</f>
        <v>35.217012424044526</v>
      </c>
      <c r="F39" s="35">
        <f t="shared" si="4"/>
        <v>5.2562988705473499E-3</v>
      </c>
      <c r="G39" s="34"/>
      <c r="H39" s="42">
        <f>'HRQOL scores'!C$9</f>
        <v>0.84211287994456729</v>
      </c>
      <c r="I39" s="39">
        <f t="shared" si="5"/>
        <v>91838</v>
      </c>
      <c r="J39" s="39">
        <f t="shared" si="6"/>
        <v>77337.962668349166</v>
      </c>
      <c r="K39" s="42">
        <f>SUM(J39:J$119)/C39</f>
        <v>28.309967628461035</v>
      </c>
    </row>
    <row r="40" spans="1:11" x14ac:dyDescent="0.2">
      <c r="A40" s="3">
        <v>35</v>
      </c>
      <c r="C40" s="65">
        <v>91596</v>
      </c>
      <c r="D40" s="4">
        <f t="shared" si="3"/>
        <v>516</v>
      </c>
      <c r="E40" s="5">
        <f>SUMPRODUCT(D40:D$119*$A40:$A$119)/C40+0.5-$A40</f>
        <v>34.400459670793694</v>
      </c>
      <c r="F40" s="35">
        <f t="shared" si="4"/>
        <v>5.6334337744006289E-3</v>
      </c>
      <c r="G40" s="34"/>
      <c r="H40" s="42">
        <f>'HRQOL scores'!C$10</f>
        <v>0.83449596450635277</v>
      </c>
      <c r="I40" s="39">
        <f t="shared" si="5"/>
        <v>91338</v>
      </c>
      <c r="J40" s="39">
        <f t="shared" si="6"/>
        <v>76221.192406081245</v>
      </c>
      <c r="K40" s="42">
        <f>SUM(J40:J$119)/C40</f>
        <v>27.615221806196153</v>
      </c>
    </row>
    <row r="41" spans="1:11" x14ac:dyDescent="0.2">
      <c r="A41" s="3">
        <v>36</v>
      </c>
      <c r="C41" s="65">
        <v>91080</v>
      </c>
      <c r="D41" s="4">
        <f t="shared" si="3"/>
        <v>548</v>
      </c>
      <c r="E41" s="5">
        <f>SUMPRODUCT(D41:D$119*$A41:$A$119)/C41+0.5-$A41</f>
        <v>33.592517610957614</v>
      </c>
      <c r="F41" s="35">
        <f t="shared" si="4"/>
        <v>6.0166886253842774E-3</v>
      </c>
      <c r="G41" s="34"/>
      <c r="H41" s="42">
        <f>'HRQOL scores'!C$10</f>
        <v>0.83449596450635277</v>
      </c>
      <c r="I41" s="39">
        <f t="shared" si="5"/>
        <v>90806</v>
      </c>
      <c r="J41" s="39">
        <f t="shared" si="6"/>
        <v>75777.240552963864</v>
      </c>
      <c r="K41" s="42">
        <f>SUM(J41:J$119)/C41</f>
        <v>26.934811859401204</v>
      </c>
    </row>
    <row r="42" spans="1:11" x14ac:dyDescent="0.2">
      <c r="A42" s="3">
        <v>37</v>
      </c>
      <c r="C42" s="65">
        <v>90532</v>
      </c>
      <c r="D42" s="4">
        <f t="shared" si="3"/>
        <v>577</v>
      </c>
      <c r="E42" s="5">
        <f>SUMPRODUCT(D42:D$119*$A42:$A$119)/C42+0.5-$A42</f>
        <v>32.792830203751379</v>
      </c>
      <c r="F42" s="35">
        <f t="shared" si="4"/>
        <v>6.3734370167454601E-3</v>
      </c>
      <c r="G42" s="34"/>
      <c r="H42" s="42">
        <f>'HRQOL scores'!C$10</f>
        <v>0.83449596450635277</v>
      </c>
      <c r="I42" s="39">
        <f t="shared" si="5"/>
        <v>90243.5</v>
      </c>
      <c r="J42" s="39">
        <f t="shared" si="6"/>
        <v>75307.836572929053</v>
      </c>
      <c r="K42" s="42">
        <f>SUM(J42:J$119)/C42</f>
        <v>26.260829580715086</v>
      </c>
    </row>
    <row r="43" spans="1:11" x14ac:dyDescent="0.2">
      <c r="A43" s="3">
        <v>38</v>
      </c>
      <c r="C43" s="65">
        <v>89955</v>
      </c>
      <c r="D43" s="4">
        <f t="shared" si="3"/>
        <v>602</v>
      </c>
      <c r="E43" s="5">
        <f>SUMPRODUCT(D43:D$119*$A43:$A$119)/C43+0.5-$A43</f>
        <v>31.999966694525256</v>
      </c>
      <c r="F43" s="35">
        <f t="shared" si="4"/>
        <v>6.6922350063920851E-3</v>
      </c>
      <c r="G43" s="34"/>
      <c r="H43" s="42">
        <f>'HRQOL scores'!C$10</f>
        <v>0.83449596450635277</v>
      </c>
      <c r="I43" s="39">
        <f t="shared" si="5"/>
        <v>89654</v>
      </c>
      <c r="J43" s="39">
        <f t="shared" si="6"/>
        <v>74815.901201852554</v>
      </c>
      <c r="K43" s="42">
        <f>SUM(J43:J$119)/C43</f>
        <v>25.592102573824349</v>
      </c>
    </row>
    <row r="44" spans="1:11" x14ac:dyDescent="0.2">
      <c r="A44" s="3">
        <v>39</v>
      </c>
      <c r="C44" s="66">
        <v>89353</v>
      </c>
      <c r="D44" s="4">
        <f t="shared" si="3"/>
        <v>623</v>
      </c>
      <c r="E44" s="5">
        <f>SUMPRODUCT(D44:D$119*$A44:$A$119)/C44+0.5-$A44</f>
        <v>31.212192136873071</v>
      </c>
      <c r="F44" s="35">
        <f t="shared" si="4"/>
        <v>6.9723456403254511E-3</v>
      </c>
      <c r="G44" s="34"/>
      <c r="H44" s="42">
        <f>'HRQOL scores'!C$10</f>
        <v>0.83449596450635277</v>
      </c>
      <c r="I44" s="39">
        <f t="shared" si="5"/>
        <v>89041.5</v>
      </c>
      <c r="J44" s="39">
        <f t="shared" si="6"/>
        <v>74304.772423592411</v>
      </c>
      <c r="K44" s="42">
        <f>SUM(J44:J$119)/C44</f>
        <v>24.927217729975666</v>
      </c>
    </row>
    <row r="45" spans="1:11" x14ac:dyDescent="0.2">
      <c r="A45" s="3">
        <v>40</v>
      </c>
      <c r="C45" s="65">
        <v>88730</v>
      </c>
      <c r="D45" s="4">
        <f t="shared" si="3"/>
        <v>646</v>
      </c>
      <c r="E45" s="5">
        <f>SUMPRODUCT(D45:D$119*$A45:$A$119)/C45+0.5-$A45</f>
        <v>30.427831669176371</v>
      </c>
      <c r="F45" s="35">
        <f t="shared" si="4"/>
        <v>7.2805139186295506E-3</v>
      </c>
      <c r="G45" s="34"/>
      <c r="H45" s="42">
        <f>'HRQOL scores'!C$10</f>
        <v>0.83449596450635277</v>
      </c>
      <c r="I45" s="39">
        <f t="shared" si="5"/>
        <v>88407</v>
      </c>
      <c r="J45" s="39">
        <f t="shared" si="6"/>
        <v>73775.284734113127</v>
      </c>
      <c r="K45" s="42">
        <f>SUM(J45:J$119)/C45</f>
        <v>24.264813630146769</v>
      </c>
    </row>
    <row r="46" spans="1:11" x14ac:dyDescent="0.2">
      <c r="A46" s="3">
        <v>41</v>
      </c>
      <c r="C46" s="65">
        <v>88084</v>
      </c>
      <c r="D46" s="4">
        <f t="shared" si="3"/>
        <v>670</v>
      </c>
      <c r="E46" s="5">
        <f>SUMPRODUCT(D46:D$119*$A46:$A$119)/C46+0.5-$A46</f>
        <v>29.647319649493895</v>
      </c>
      <c r="F46" s="35">
        <f t="shared" si="4"/>
        <v>7.6063757322555742E-3</v>
      </c>
      <c r="G46" s="34"/>
      <c r="H46" s="42">
        <f>'HRQOL scores'!C$10</f>
        <v>0.83449596450635277</v>
      </c>
      <c r="I46" s="39">
        <f t="shared" si="5"/>
        <v>87749</v>
      </c>
      <c r="J46" s="39">
        <f t="shared" si="6"/>
        <v>73226.186389467955</v>
      </c>
      <c r="K46" s="42">
        <f>SUM(J46:J$119)/C46</f>
        <v>23.605213531047735</v>
      </c>
    </row>
    <row r="47" spans="1:11" x14ac:dyDescent="0.2">
      <c r="A47" s="3">
        <v>42</v>
      </c>
      <c r="C47" s="66">
        <v>87414</v>
      </c>
      <c r="D47" s="4">
        <f t="shared" si="3"/>
        <v>696</v>
      </c>
      <c r="E47" s="5">
        <f>SUMPRODUCT(D47:D$119*$A47:$A$119)/C47+0.5-$A47</f>
        <v>28.870724414922321</v>
      </c>
      <c r="F47" s="35">
        <f t="shared" si="4"/>
        <v>7.9621113322808704E-3</v>
      </c>
      <c r="G47" s="34"/>
      <c r="H47" s="42">
        <f>'HRQOL scores'!C$10</f>
        <v>0.83449596450635277</v>
      </c>
      <c r="I47" s="39">
        <f t="shared" si="5"/>
        <v>87066</v>
      </c>
      <c r="J47" s="39">
        <f t="shared" si="6"/>
        <v>72656.225645710118</v>
      </c>
      <c r="K47" s="42">
        <f>SUM(J47:J$119)/C47</f>
        <v>22.948445812791327</v>
      </c>
    </row>
    <row r="48" spans="1:11" x14ac:dyDescent="0.2">
      <c r="A48" s="3">
        <v>43</v>
      </c>
      <c r="C48" s="65">
        <v>86718</v>
      </c>
      <c r="D48" s="4">
        <f t="shared" si="3"/>
        <v>722</v>
      </c>
      <c r="E48" s="5">
        <f>SUMPRODUCT(D48:D$119*$A48:$A$119)/C48+0.5-$A48</f>
        <v>28.098428284854577</v>
      </c>
      <c r="F48" s="35">
        <f t="shared" si="4"/>
        <v>8.3258377730113711E-3</v>
      </c>
      <c r="G48" s="34"/>
      <c r="H48" s="42">
        <f>'HRQOL scores'!C$10</f>
        <v>0.83449596450635277</v>
      </c>
      <c r="I48" s="39">
        <f t="shared" si="5"/>
        <v>86357</v>
      </c>
      <c r="J48" s="39">
        <f t="shared" si="6"/>
        <v>72064.56800687511</v>
      </c>
      <c r="K48" s="42">
        <f>SUM(J48:J$119)/C48</f>
        <v>22.294785588155058</v>
      </c>
    </row>
    <row r="49" spans="1:11" x14ac:dyDescent="0.2">
      <c r="A49" s="3">
        <v>44</v>
      </c>
      <c r="C49" s="65">
        <v>85996</v>
      </c>
      <c r="D49" s="4">
        <f t="shared" si="3"/>
        <v>751</v>
      </c>
      <c r="E49" s="5">
        <f>SUMPRODUCT(D49:D$119*$A49:$A$119)/C49+0.5-$A49</f>
        <v>27.330137494837203</v>
      </c>
      <c r="F49" s="35">
        <f t="shared" si="4"/>
        <v>8.732964323922043E-3</v>
      </c>
      <c r="G49" s="34"/>
      <c r="H49" s="42">
        <f>'HRQOL scores'!C$10</f>
        <v>0.83449596450635277</v>
      </c>
      <c r="I49" s="39">
        <f t="shared" si="5"/>
        <v>85620.5</v>
      </c>
      <c r="J49" s="39">
        <f t="shared" si="6"/>
        <v>71449.961729016184</v>
      </c>
      <c r="K49" s="42">
        <f>SUM(J49:J$119)/C49</f>
        <v>21.643967726717001</v>
      </c>
    </row>
    <row r="50" spans="1:11" x14ac:dyDescent="0.2">
      <c r="A50" s="3">
        <v>45</v>
      </c>
      <c r="C50" s="65">
        <v>85245</v>
      </c>
      <c r="D50" s="4">
        <f t="shared" si="3"/>
        <v>779</v>
      </c>
      <c r="E50" s="5">
        <f>SUMPRODUCT(D50:D$119*$A50:$A$119)/C50+0.5-$A50</f>
        <v>26.566508346601211</v>
      </c>
      <c r="F50" s="35">
        <f t="shared" si="4"/>
        <v>9.1383658865622618E-3</v>
      </c>
      <c r="G50" s="34"/>
      <c r="H50" s="42">
        <f>'HRQOL scores'!C$11</f>
        <v>0.81869507681524767</v>
      </c>
      <c r="I50" s="39">
        <f t="shared" si="5"/>
        <v>84855.5</v>
      </c>
      <c r="J50" s="39">
        <f t="shared" si="6"/>
        <v>69470.780090696251</v>
      </c>
      <c r="K50" s="42">
        <f>SUM(J50:J$119)/C50</f>
        <v>20.996477059038526</v>
      </c>
    </row>
    <row r="51" spans="1:11" x14ac:dyDescent="0.2">
      <c r="A51" s="3">
        <v>46</v>
      </c>
      <c r="C51" s="65">
        <v>84466</v>
      </c>
      <c r="D51" s="4">
        <f t="shared" si="3"/>
        <v>810</v>
      </c>
      <c r="E51" s="5">
        <f>SUMPRODUCT(D51:D$119*$A51:$A$119)/C51+0.5-$A51</f>
        <v>25.806910520280582</v>
      </c>
      <c r="F51" s="35">
        <f t="shared" si="4"/>
        <v>9.5896573769327295E-3</v>
      </c>
      <c r="G51" s="34"/>
      <c r="H51" s="42">
        <f>'HRQOL scores'!C$11</f>
        <v>0.81869507681524767</v>
      </c>
      <c r="I51" s="39">
        <f t="shared" si="5"/>
        <v>84061</v>
      </c>
      <c r="J51" s="39">
        <f t="shared" si="6"/>
        <v>68820.32685216653</v>
      </c>
      <c r="K51" s="42">
        <f>SUM(J51:J$119)/C51</f>
        <v>20.367649785795976</v>
      </c>
    </row>
    <row r="52" spans="1:11" x14ac:dyDescent="0.2">
      <c r="A52" s="3">
        <v>47</v>
      </c>
      <c r="C52" s="65">
        <v>83656</v>
      </c>
      <c r="D52" s="4">
        <f t="shared" si="3"/>
        <v>854</v>
      </c>
      <c r="E52" s="5">
        <f>SUMPRODUCT(D52:D$119*$A52:$A$119)/C52+0.5-$A52</f>
        <v>25.051944917352245</v>
      </c>
      <c r="F52" s="35">
        <f t="shared" si="4"/>
        <v>1.0208472793344171E-2</v>
      </c>
      <c r="G52" s="34"/>
      <c r="H52" s="42">
        <f>'HRQOL scores'!C$11</f>
        <v>0.81869507681524767</v>
      </c>
      <c r="I52" s="39">
        <f t="shared" si="5"/>
        <v>83229</v>
      </c>
      <c r="J52" s="39">
        <f t="shared" si="6"/>
        <v>68139.172548256247</v>
      </c>
      <c r="K52" s="42">
        <f>SUM(J52:J$119)/C52</f>
        <v>19.742201156580236</v>
      </c>
    </row>
    <row r="53" spans="1:11" x14ac:dyDescent="0.2">
      <c r="A53" s="3">
        <v>48</v>
      </c>
      <c r="C53" s="65">
        <v>82802</v>
      </c>
      <c r="D53" s="4">
        <f t="shared" si="3"/>
        <v>912</v>
      </c>
      <c r="E53" s="5">
        <f>SUMPRODUCT(D53:D$119*$A53:$A$119)/C53+0.5-$A53</f>
        <v>24.305167797951981</v>
      </c>
      <c r="F53" s="35">
        <f t="shared" si="4"/>
        <v>1.101422670949977E-2</v>
      </c>
      <c r="G53" s="34"/>
      <c r="H53" s="42">
        <f>'HRQOL scores'!C$11</f>
        <v>0.81869507681524767</v>
      </c>
      <c r="I53" s="39">
        <f t="shared" si="5"/>
        <v>82346</v>
      </c>
      <c r="J53" s="39">
        <f t="shared" si="6"/>
        <v>67416.264795428389</v>
      </c>
      <c r="K53" s="42">
        <f>SUM(J53:J$119)/C53</f>
        <v>19.122900502483272</v>
      </c>
    </row>
    <row r="54" spans="1:11" x14ac:dyDescent="0.2">
      <c r="A54" s="3">
        <v>49</v>
      </c>
      <c r="C54" s="66">
        <v>81890</v>
      </c>
      <c r="D54" s="4">
        <f t="shared" si="3"/>
        <v>981</v>
      </c>
      <c r="E54" s="5">
        <f>SUMPRODUCT(D54:D$119*$A54:$A$119)/C54+0.5-$A54</f>
        <v>23.570283355794601</v>
      </c>
      <c r="F54" s="35">
        <f t="shared" si="4"/>
        <v>1.1979484674563438E-2</v>
      </c>
      <c r="G54" s="34"/>
      <c r="H54" s="42">
        <f>'HRQOL scores'!C$11</f>
        <v>0.81869507681524767</v>
      </c>
      <c r="I54" s="39">
        <f t="shared" si="5"/>
        <v>81399.5</v>
      </c>
      <c r="J54" s="39">
        <f t="shared" si="6"/>
        <v>66641.369905222746</v>
      </c>
      <c r="K54" s="42">
        <f>SUM(J54:J$119)/C54</f>
        <v>18.512616224339869</v>
      </c>
    </row>
    <row r="55" spans="1:11" x14ac:dyDescent="0.2">
      <c r="A55" s="3">
        <v>50</v>
      </c>
      <c r="C55" s="65">
        <v>80909</v>
      </c>
      <c r="D55" s="4">
        <f t="shared" si="3"/>
        <v>1059</v>
      </c>
      <c r="E55" s="5">
        <f>SUMPRODUCT(D55:D$119*$A55:$A$119)/C55+0.5-$A55</f>
        <v>22.850004375360214</v>
      </c>
      <c r="F55" s="35">
        <f t="shared" si="4"/>
        <v>1.3088778751436799E-2</v>
      </c>
      <c r="G55" s="34"/>
      <c r="H55" s="42">
        <f>'HRQOL scores'!C$11</f>
        <v>0.81869507681524767</v>
      </c>
      <c r="I55" s="39">
        <f t="shared" si="5"/>
        <v>80379.5</v>
      </c>
      <c r="J55" s="39">
        <f t="shared" si="6"/>
        <v>65806.300926871205</v>
      </c>
      <c r="K55" s="42">
        <f>SUM(J55:J$119)/C55</f>
        <v>17.913418441779889</v>
      </c>
    </row>
    <row r="56" spans="1:11" x14ac:dyDescent="0.2">
      <c r="A56" s="3">
        <v>51</v>
      </c>
      <c r="C56" s="65">
        <v>79850</v>
      </c>
      <c r="D56" s="4">
        <f t="shared" si="3"/>
        <v>1134</v>
      </c>
      <c r="E56" s="5">
        <f>SUMPRODUCT(D56:D$119*$A56:$A$119)/C56+0.5-$A56</f>
        <v>22.146418334452349</v>
      </c>
      <c r="F56" s="35">
        <f t="shared" si="4"/>
        <v>1.4201628052598623E-2</v>
      </c>
      <c r="G56" s="34"/>
      <c r="H56" s="42">
        <f>'HRQOL scores'!C$11</f>
        <v>0.81869507681524767</v>
      </c>
      <c r="I56" s="39">
        <f t="shared" si="5"/>
        <v>79283</v>
      </c>
      <c r="J56" s="39">
        <f t="shared" si="6"/>
        <v>64908.601775143281</v>
      </c>
      <c r="K56" s="42">
        <f>SUM(J56:J$119)/C56</f>
        <v>17.326868776194086</v>
      </c>
    </row>
    <row r="57" spans="1:11" x14ac:dyDescent="0.2">
      <c r="A57" s="3">
        <v>52</v>
      </c>
      <c r="C57" s="65">
        <v>78716</v>
      </c>
      <c r="D57" s="4">
        <f t="shared" si="3"/>
        <v>1198</v>
      </c>
      <c r="E57" s="5">
        <f>SUMPRODUCT(D57:D$119*$A57:$A$119)/C57+0.5-$A57</f>
        <v>21.458261395472576</v>
      </c>
      <c r="F57" s="35">
        <f t="shared" si="4"/>
        <v>1.5219269271812592E-2</v>
      </c>
      <c r="G57" s="34"/>
      <c r="H57" s="42">
        <f>'HRQOL scores'!C$11</f>
        <v>0.81869507681524767</v>
      </c>
      <c r="I57" s="39">
        <f t="shared" si="5"/>
        <v>78117</v>
      </c>
      <c r="J57" s="39">
        <f t="shared" si="6"/>
        <v>63954.003315576701</v>
      </c>
      <c r="K57" s="42">
        <f>SUM(J57:J$119)/C57</f>
        <v>16.751891229279366</v>
      </c>
    </row>
    <row r="58" spans="1:11" x14ac:dyDescent="0.2">
      <c r="A58" s="3">
        <v>53</v>
      </c>
      <c r="C58" s="65">
        <v>77518</v>
      </c>
      <c r="D58" s="4">
        <f t="shared" si="3"/>
        <v>1246</v>
      </c>
      <c r="E58" s="5">
        <f>SUMPRODUCT(D58:D$119*$A58:$A$119)/C58+0.5-$A58</f>
        <v>20.782160324131425</v>
      </c>
      <c r="F58" s="35">
        <f t="shared" si="4"/>
        <v>1.6073686111612785E-2</v>
      </c>
      <c r="G58" s="34"/>
      <c r="H58" s="42">
        <f>'HRQOL scores'!C$11</f>
        <v>0.81869507681524767</v>
      </c>
      <c r="I58" s="39">
        <f t="shared" si="5"/>
        <v>76895</v>
      </c>
      <c r="J58" s="39">
        <f t="shared" si="6"/>
        <v>62953.55793170847</v>
      </c>
      <c r="K58" s="42">
        <f>SUM(J58:J$119)/C58</f>
        <v>16.185761586836321</v>
      </c>
    </row>
    <row r="59" spans="1:11" x14ac:dyDescent="0.2">
      <c r="A59" s="3">
        <v>54</v>
      </c>
      <c r="C59" s="65">
        <v>76272</v>
      </c>
      <c r="D59" s="4">
        <f t="shared" si="3"/>
        <v>1275</v>
      </c>
      <c r="E59" s="5">
        <f>SUMPRODUCT(D59:D$119*$A59:$A$119)/C59+0.5-$A59</f>
        <v>20.113495175241496</v>
      </c>
      <c r="F59" s="35">
        <f t="shared" si="4"/>
        <v>1.671648835745752E-2</v>
      </c>
      <c r="G59" s="34"/>
      <c r="H59" s="42">
        <f>'HRQOL scores'!C$11</f>
        <v>0.81869507681524767</v>
      </c>
      <c r="I59" s="39">
        <f t="shared" si="5"/>
        <v>75634.5</v>
      </c>
      <c r="J59" s="39">
        <f t="shared" si="6"/>
        <v>61921.592787382848</v>
      </c>
      <c r="K59" s="42">
        <f>SUM(J59:J$119)/C59</f>
        <v>15.624794272559649</v>
      </c>
    </row>
    <row r="60" spans="1:11" x14ac:dyDescent="0.2">
      <c r="A60" s="3">
        <v>55</v>
      </c>
      <c r="C60" s="65">
        <v>74997</v>
      </c>
      <c r="D60" s="4">
        <f t="shared" si="3"/>
        <v>1307</v>
      </c>
      <c r="E60" s="5">
        <f>SUMPRODUCT(D60:D$119*$A60:$A$119)/C60+0.5-$A60</f>
        <v>19.446937930930829</v>
      </c>
      <c r="F60" s="35">
        <f t="shared" si="4"/>
        <v>1.7427363761217115E-2</v>
      </c>
      <c r="G60" s="34"/>
      <c r="H60" s="42">
        <f>'HRQOL scores'!C$12</f>
        <v>0.80502296657002304</v>
      </c>
      <c r="I60" s="39">
        <f t="shared" si="5"/>
        <v>74343.5</v>
      </c>
      <c r="J60" s="39">
        <f t="shared" si="6"/>
        <v>59848.224915198509</v>
      </c>
      <c r="K60" s="42">
        <f>SUM(J60:J$119)/C60</f>
        <v>15.06477213714264</v>
      </c>
    </row>
    <row r="61" spans="1:11" x14ac:dyDescent="0.2">
      <c r="A61" s="3">
        <v>56</v>
      </c>
      <c r="C61" s="65">
        <v>73690</v>
      </c>
      <c r="D61" s="4">
        <f t="shared" si="3"/>
        <v>1344</v>
      </c>
      <c r="E61" s="5">
        <f>SUMPRODUCT(D61:D$119*$A61:$A$119)/C61+0.5-$A61</f>
        <v>18.782989605184142</v>
      </c>
      <c r="F61" s="35">
        <f t="shared" si="4"/>
        <v>1.8238566969738093E-2</v>
      </c>
      <c r="G61" s="34"/>
      <c r="H61" s="42">
        <f>'HRQOL scores'!C$12</f>
        <v>0.80502296657002304</v>
      </c>
      <c r="I61" s="39">
        <f t="shared" si="5"/>
        <v>73018</v>
      </c>
      <c r="J61" s="39">
        <f t="shared" si="6"/>
        <v>58781.166973009938</v>
      </c>
      <c r="K61" s="42">
        <f>SUM(J61:J$119)/C61</f>
        <v>14.519805822419434</v>
      </c>
    </row>
    <row r="62" spans="1:11" x14ac:dyDescent="0.2">
      <c r="A62" s="3">
        <v>57</v>
      </c>
      <c r="C62" s="65">
        <v>72346</v>
      </c>
      <c r="D62" s="4">
        <f t="shared" si="3"/>
        <v>1403</v>
      </c>
      <c r="E62" s="5">
        <f>SUMPRODUCT(D62:D$119*$A62:$A$119)/C62+0.5-$A62</f>
        <v>18.122639869599141</v>
      </c>
      <c r="F62" s="35">
        <f t="shared" si="4"/>
        <v>1.93929173693086E-2</v>
      </c>
      <c r="G62" s="34"/>
      <c r="H62" s="42">
        <f>'HRQOL scores'!C$12</f>
        <v>0.80502296657002304</v>
      </c>
      <c r="I62" s="39">
        <f t="shared" si="5"/>
        <v>71644.5</v>
      </c>
      <c r="J62" s="39">
        <f t="shared" si="6"/>
        <v>57675.467928426013</v>
      </c>
      <c r="K62" s="42">
        <f>SUM(J62:J$119)/C62</f>
        <v>13.977045366448436</v>
      </c>
    </row>
    <row r="63" spans="1:11" x14ac:dyDescent="0.2">
      <c r="A63" s="3">
        <v>58</v>
      </c>
      <c r="C63" s="65">
        <v>70943</v>
      </c>
      <c r="D63" s="4">
        <f t="shared" si="3"/>
        <v>1491</v>
      </c>
      <c r="E63" s="5">
        <f>SUMPRODUCT(D63:D$119*$A63:$A$119)/C63+0.5-$A63</f>
        <v>17.471152953864646</v>
      </c>
      <c r="F63" s="35">
        <f t="shared" si="4"/>
        <v>2.1016872700618805E-2</v>
      </c>
      <c r="G63" s="34"/>
      <c r="H63" s="42">
        <f>'HRQOL scores'!C$12</f>
        <v>0.80502296657002304</v>
      </c>
      <c r="I63" s="39">
        <f t="shared" si="5"/>
        <v>70197.5</v>
      </c>
      <c r="J63" s="39">
        <f t="shared" si="6"/>
        <v>56510.599695799196</v>
      </c>
      <c r="K63" s="42">
        <f>SUM(J63:J$119)/C63</f>
        <v>13.44047835801492</v>
      </c>
    </row>
    <row r="64" spans="1:11" x14ac:dyDescent="0.2">
      <c r="A64" s="3">
        <v>59</v>
      </c>
      <c r="C64" s="66">
        <v>69452</v>
      </c>
      <c r="D64" s="4">
        <f t="shared" si="3"/>
        <v>1599</v>
      </c>
      <c r="E64" s="5">
        <f>SUMPRODUCT(D64:D$119*$A64:$A$119)/C64+0.5-$A64</f>
        <v>16.835490756292401</v>
      </c>
      <c r="F64" s="35">
        <f t="shared" si="4"/>
        <v>2.3023095087254506E-2</v>
      </c>
      <c r="G64" s="34"/>
      <c r="H64" s="42">
        <f>'HRQOL scores'!C$12</f>
        <v>0.80502296657002304</v>
      </c>
      <c r="I64" s="39">
        <f t="shared" si="5"/>
        <v>68652.5</v>
      </c>
      <c r="J64" s="39">
        <f t="shared" si="6"/>
        <v>55266.839212448504</v>
      </c>
      <c r="K64" s="42">
        <f>SUM(J64:J$119)/C64</f>
        <v>12.915355302321794</v>
      </c>
    </row>
    <row r="65" spans="1:11" x14ac:dyDescent="0.2">
      <c r="A65" s="3">
        <v>60</v>
      </c>
      <c r="C65" s="65">
        <v>67853</v>
      </c>
      <c r="D65" s="4">
        <f t="shared" si="3"/>
        <v>1715</v>
      </c>
      <c r="E65" s="5">
        <f>SUMPRODUCT(D65:D$119*$A65:$A$119)/C65+0.5-$A65</f>
        <v>16.22044720212844</v>
      </c>
      <c r="F65" s="35">
        <f t="shared" si="4"/>
        <v>2.5275227329668547E-2</v>
      </c>
      <c r="G65" s="34"/>
      <c r="H65" s="42">
        <f>'HRQOL scores'!C$12</f>
        <v>0.80502296657002304</v>
      </c>
      <c r="I65" s="39">
        <f t="shared" si="5"/>
        <v>66995.5</v>
      </c>
      <c r="J65" s="39">
        <f t="shared" si="6"/>
        <v>53932.91615684198</v>
      </c>
      <c r="K65" s="42">
        <f>SUM(J65:J$119)/C65</f>
        <v>12.405205624576727</v>
      </c>
    </row>
    <row r="66" spans="1:11" x14ac:dyDescent="0.2">
      <c r="A66" s="3">
        <v>61</v>
      </c>
      <c r="C66" s="65">
        <v>66138</v>
      </c>
      <c r="D66" s="4">
        <f t="shared" si="3"/>
        <v>1822</v>
      </c>
      <c r="E66" s="5">
        <f>SUMPRODUCT(D66:D$119*$A66:$A$119)/C66+0.5-$A66</f>
        <v>15.628088300311774</v>
      </c>
      <c r="F66" s="35">
        <f t="shared" si="4"/>
        <v>2.7548459282107109E-2</v>
      </c>
      <c r="G66" s="34"/>
      <c r="H66" s="42">
        <f>'HRQOL scores'!C$12</f>
        <v>0.80502296657002304</v>
      </c>
      <c r="I66" s="39">
        <f t="shared" si="5"/>
        <v>65227</v>
      </c>
      <c r="J66" s="39">
        <f t="shared" si="6"/>
        <v>52509.233040462896</v>
      </c>
      <c r="K66" s="42">
        <f>SUM(J66:J$119)/C66</f>
        <v>11.911420077528238</v>
      </c>
    </row>
    <row r="67" spans="1:11" x14ac:dyDescent="0.2">
      <c r="A67" s="3">
        <v>62</v>
      </c>
      <c r="C67" s="65">
        <v>64316</v>
      </c>
      <c r="D67" s="4">
        <f t="shared" si="3"/>
        <v>1912</v>
      </c>
      <c r="E67" s="5">
        <f>SUMPRODUCT(D67:D$119*$A67:$A$119)/C67+0.5-$A67</f>
        <v>15.056650040519003</v>
      </c>
      <c r="F67" s="35">
        <f t="shared" si="4"/>
        <v>2.972821692891349E-2</v>
      </c>
      <c r="G67" s="34"/>
      <c r="H67" s="42">
        <f>'HRQOL scores'!C$12</f>
        <v>0.80502296657002304</v>
      </c>
      <c r="I67" s="39">
        <f t="shared" si="5"/>
        <v>63360</v>
      </c>
      <c r="J67" s="39">
        <f t="shared" si="6"/>
        <v>51006.255161876659</v>
      </c>
      <c r="K67" s="42">
        <f>SUM(J67:J$119)/C67</f>
        <v>11.432431557421168</v>
      </c>
    </row>
    <row r="68" spans="1:11" x14ac:dyDescent="0.2">
      <c r="A68" s="3">
        <v>63</v>
      </c>
      <c r="C68" s="65">
        <v>62404</v>
      </c>
      <c r="D68" s="4">
        <f t="shared" si="3"/>
        <v>1978</v>
      </c>
      <c r="E68" s="5">
        <f>SUMPRODUCT(D68:D$119*$A68:$A$119)/C68+0.5-$A68</f>
        <v>14.502652137779947</v>
      </c>
      <c r="F68" s="35">
        <f t="shared" si="4"/>
        <v>3.1696686109864751E-2</v>
      </c>
      <c r="G68" s="34"/>
      <c r="H68" s="42">
        <f>'HRQOL scores'!C$12</f>
        <v>0.80502296657002304</v>
      </c>
      <c r="I68" s="39">
        <f t="shared" si="5"/>
        <v>61415</v>
      </c>
      <c r="J68" s="39">
        <f t="shared" si="6"/>
        <v>49440.485491897962</v>
      </c>
      <c r="K68" s="42">
        <f>SUM(J68:J$119)/C68</f>
        <v>10.965354991430409</v>
      </c>
    </row>
    <row r="69" spans="1:11" x14ac:dyDescent="0.2">
      <c r="A69" s="3">
        <v>64</v>
      </c>
      <c r="C69" s="65">
        <v>60426</v>
      </c>
      <c r="D69" s="4">
        <f t="shared" si="3"/>
        <v>2025</v>
      </c>
      <c r="E69" s="5">
        <f>SUMPRODUCT(D69:D$119*$A69:$A$119)/C69+0.5-$A69</f>
        <v>13.961018502068995</v>
      </c>
      <c r="F69" s="35">
        <f t="shared" ref="F69:F100" si="7">D69/C69</f>
        <v>3.351206434316354E-2</v>
      </c>
      <c r="G69" s="34"/>
      <c r="H69" s="42">
        <f>'HRQOL scores'!C$12</f>
        <v>0.80502296657002304</v>
      </c>
      <c r="I69" s="39">
        <f t="shared" ref="I69:I100" si="8">(D69*0.5+C70)</f>
        <v>59413.5</v>
      </c>
      <c r="J69" s="39">
        <f t="shared" ref="J69:J100" si="9">I69*H69</f>
        <v>47829.232024308061</v>
      </c>
      <c r="K69" s="42">
        <f>SUM(J69:J$119)/C69</f>
        <v>10.506098821588807</v>
      </c>
    </row>
    <row r="70" spans="1:11" x14ac:dyDescent="0.2">
      <c r="A70" s="3">
        <v>65</v>
      </c>
      <c r="C70" s="65">
        <v>58401</v>
      </c>
      <c r="D70" s="4">
        <f t="shared" ref="D70:D119" si="10">C70-C71</f>
        <v>2063</v>
      </c>
      <c r="E70" s="5">
        <f>SUMPRODUCT(D70:D$119*$A70:$A$119)/C70+0.5-$A70</f>
        <v>13.427766716426433</v>
      </c>
      <c r="F70" s="35">
        <f t="shared" si="7"/>
        <v>3.5324737590109762E-2</v>
      </c>
      <c r="G70" s="34"/>
      <c r="H70" s="42">
        <f>'HRQOL scores'!C$13</f>
        <v>0.77994665556148346</v>
      </c>
      <c r="I70" s="39">
        <f t="shared" si="8"/>
        <v>57369.5</v>
      </c>
      <c r="J70" s="39">
        <f t="shared" si="9"/>
        <v>44745.149656234527</v>
      </c>
      <c r="K70" s="42">
        <f>SUM(J70:J$119)/C70</f>
        <v>10.051408286998802</v>
      </c>
    </row>
    <row r="71" spans="1:11" x14ac:dyDescent="0.2">
      <c r="A71" s="3">
        <v>66</v>
      </c>
      <c r="C71" s="65">
        <v>56338</v>
      </c>
      <c r="D71" s="4">
        <f t="shared" si="10"/>
        <v>2104</v>
      </c>
      <c r="E71" s="5">
        <f>SUMPRODUCT(D71:D$119*$A71:$A$119)/C71+0.5-$A71</f>
        <v>12.901159146686425</v>
      </c>
      <c r="F71" s="35">
        <f t="shared" si="7"/>
        <v>3.7346018673009337E-2</v>
      </c>
      <c r="G71" s="34"/>
      <c r="H71" s="42">
        <f>'HRQOL scores'!C$13</f>
        <v>0.77994665556148346</v>
      </c>
      <c r="I71" s="39">
        <f t="shared" si="8"/>
        <v>55286</v>
      </c>
      <c r="J71" s="39">
        <f t="shared" si="9"/>
        <v>43120.130799372171</v>
      </c>
      <c r="K71" s="42">
        <f>SUM(J71:J$119)/C71</f>
        <v>9.6252466490252147</v>
      </c>
    </row>
    <row r="72" spans="1:11" x14ac:dyDescent="0.2">
      <c r="A72" s="3">
        <v>67</v>
      </c>
      <c r="C72" s="65">
        <v>54234</v>
      </c>
      <c r="D72" s="4">
        <f t="shared" si="10"/>
        <v>2149</v>
      </c>
      <c r="E72" s="5">
        <f>SUMPRODUCT(D72:D$119*$A72:$A$119)/C72+0.5-$A72</f>
        <v>12.382260279640448</v>
      </c>
      <c r="F72" s="35">
        <f t="shared" si="7"/>
        <v>3.962458974075303E-2</v>
      </c>
      <c r="G72" s="34"/>
      <c r="H72" s="42">
        <f>'HRQOL scores'!C$13</f>
        <v>0.77994665556148346</v>
      </c>
      <c r="I72" s="39">
        <f t="shared" si="8"/>
        <v>53159.5</v>
      </c>
      <c r="J72" s="39">
        <f t="shared" si="9"/>
        <v>41461.574236320681</v>
      </c>
      <c r="K72" s="42">
        <f>SUM(J72:J$119)/C72</f>
        <v>9.2035810545674366</v>
      </c>
    </row>
    <row r="73" spans="1:11" x14ac:dyDescent="0.2">
      <c r="A73" s="3">
        <v>68</v>
      </c>
      <c r="C73" s="65">
        <v>52085</v>
      </c>
      <c r="D73" s="4">
        <f t="shared" si="10"/>
        <v>2205</v>
      </c>
      <c r="E73" s="5">
        <f>SUMPRODUCT(D73:D$119*$A73:$A$119)/C73+0.5-$A73</f>
        <v>11.872516156398575</v>
      </c>
      <c r="F73" s="35">
        <f t="shared" si="7"/>
        <v>4.2334645291350677E-2</v>
      </c>
      <c r="G73" s="34"/>
      <c r="H73" s="42">
        <f>'HRQOL scores'!C$13</f>
        <v>0.77994665556148346</v>
      </c>
      <c r="I73" s="39">
        <f t="shared" si="8"/>
        <v>50982.5</v>
      </c>
      <c r="J73" s="39">
        <f t="shared" si="9"/>
        <v>39763.630367163329</v>
      </c>
      <c r="K73" s="42">
        <f>SUM(J73:J$119)/C73</f>
        <v>8.7872792680635445</v>
      </c>
    </row>
    <row r="74" spans="1:11" x14ac:dyDescent="0.2">
      <c r="A74" s="3">
        <v>69</v>
      </c>
      <c r="C74" s="66">
        <v>49880</v>
      </c>
      <c r="D74" s="4">
        <f t="shared" si="10"/>
        <v>2265</v>
      </c>
      <c r="E74" s="5">
        <f>SUMPRODUCT(D74:D$119*$A74:$A$119)/C74+0.5-$A74</f>
        <v>11.375250681756611</v>
      </c>
      <c r="F74" s="35">
        <f t="shared" si="7"/>
        <v>4.5408981555733759E-2</v>
      </c>
      <c r="G74" s="34"/>
      <c r="H74" s="42">
        <f>'HRQOL scores'!C$13</f>
        <v>0.77994665556148346</v>
      </c>
      <c r="I74" s="39">
        <f t="shared" si="8"/>
        <v>48747.5</v>
      </c>
      <c r="J74" s="39">
        <f t="shared" si="9"/>
        <v>38020.449591983415</v>
      </c>
      <c r="K74" s="42">
        <f>SUM(J74:J$119)/C74</f>
        <v>8.3785447135109532</v>
      </c>
    </row>
    <row r="75" spans="1:11" x14ac:dyDescent="0.2">
      <c r="A75" s="3">
        <v>70</v>
      </c>
      <c r="C75" s="65">
        <v>47615</v>
      </c>
      <c r="D75" s="4">
        <f t="shared" si="10"/>
        <v>2324</v>
      </c>
      <c r="E75" s="5">
        <f>SUMPRODUCT(D75:D$119*$A75:$A$119)/C75+0.5-$A75</f>
        <v>10.892575953082428</v>
      </c>
      <c r="F75" s="35">
        <f t="shared" si="7"/>
        <v>4.8808148692638872E-2</v>
      </c>
      <c r="G75" s="34"/>
      <c r="H75" s="42">
        <f>'HRQOL scores'!C$13</f>
        <v>0.77994665556148346</v>
      </c>
      <c r="I75" s="39">
        <f t="shared" si="8"/>
        <v>46453</v>
      </c>
      <c r="J75" s="39">
        <f t="shared" si="9"/>
        <v>36230.861990797588</v>
      </c>
      <c r="K75" s="42">
        <f>SUM(J75:J$119)/C75</f>
        <v>7.978606756651117</v>
      </c>
    </row>
    <row r="76" spans="1:11" x14ac:dyDescent="0.2">
      <c r="A76" s="3">
        <v>71</v>
      </c>
      <c r="C76" s="65">
        <v>45291</v>
      </c>
      <c r="D76" s="4">
        <f t="shared" si="10"/>
        <v>2373</v>
      </c>
      <c r="E76" s="5">
        <f>SUMPRODUCT(D76:D$119*$A76:$A$119)/C76+0.5-$A76</f>
        <v>10.425846283058888</v>
      </c>
      <c r="F76" s="35">
        <f t="shared" si="7"/>
        <v>5.2394515466649E-2</v>
      </c>
      <c r="G76" s="34"/>
      <c r="H76" s="42">
        <f>'HRQOL scores'!C$13</f>
        <v>0.77994665556148346</v>
      </c>
      <c r="I76" s="39">
        <f t="shared" si="8"/>
        <v>44104.5</v>
      </c>
      <c r="J76" s="39">
        <f t="shared" si="9"/>
        <v>34399.15727021145</v>
      </c>
      <c r="K76" s="42">
        <f>SUM(J76:J$119)/C76</f>
        <v>7.5880527859209419</v>
      </c>
    </row>
    <row r="77" spans="1:11" x14ac:dyDescent="0.2">
      <c r="A77" s="3">
        <v>72</v>
      </c>
      <c r="C77" s="66">
        <v>42918</v>
      </c>
      <c r="D77" s="4">
        <f t="shared" si="10"/>
        <v>2404</v>
      </c>
      <c r="E77" s="5">
        <f>SUMPRODUCT(D77:D$119*$A77:$A$119)/C77+0.5-$A77</f>
        <v>9.9746610747476581</v>
      </c>
      <c r="F77" s="35">
        <f t="shared" si="7"/>
        <v>5.6013793746213708E-2</v>
      </c>
      <c r="G77" s="34"/>
      <c r="H77" s="42">
        <f>'HRQOL scores'!C$13</f>
        <v>0.77994665556148346</v>
      </c>
      <c r="I77" s="39">
        <f t="shared" si="8"/>
        <v>41716</v>
      </c>
      <c r="J77" s="39">
        <f t="shared" si="9"/>
        <v>32536.254683402844</v>
      </c>
      <c r="K77" s="42">
        <f>SUM(J77:J$119)/C77</f>
        <v>7.2060986405921508</v>
      </c>
    </row>
    <row r="78" spans="1:11" x14ac:dyDescent="0.2">
      <c r="A78" s="3">
        <v>73</v>
      </c>
      <c r="C78" s="65">
        <v>40514</v>
      </c>
      <c r="D78" s="4">
        <f t="shared" si="10"/>
        <v>2414</v>
      </c>
      <c r="E78" s="5">
        <f>SUMPRODUCT(D78:D$119*$A78:$A$119)/C78+0.5-$A78</f>
        <v>9.5368638990477308</v>
      </c>
      <c r="F78" s="35">
        <f t="shared" si="7"/>
        <v>5.9584341215382336E-2</v>
      </c>
      <c r="G78" s="34"/>
      <c r="H78" s="42">
        <f>'HRQOL scores'!C$13</f>
        <v>0.77994665556148346</v>
      </c>
      <c r="I78" s="39">
        <f t="shared" si="8"/>
        <v>39307</v>
      </c>
      <c r="J78" s="39">
        <f t="shared" si="9"/>
        <v>30657.363190155229</v>
      </c>
      <c r="K78" s="42">
        <f>SUM(J78:J$119)/C78</f>
        <v>6.8306039091062623</v>
      </c>
    </row>
    <row r="79" spans="1:11" x14ac:dyDescent="0.2">
      <c r="A79" s="3">
        <v>74</v>
      </c>
      <c r="C79" s="65">
        <v>38100</v>
      </c>
      <c r="D79" s="4">
        <f t="shared" si="10"/>
        <v>2406</v>
      </c>
      <c r="E79" s="5">
        <f>SUMPRODUCT(D79:D$119*$A79:$A$119)/C79+0.5-$A79</f>
        <v>9.109435800682931</v>
      </c>
      <c r="F79" s="35">
        <f t="shared" si="7"/>
        <v>6.3149606299212596E-2</v>
      </c>
      <c r="G79" s="34"/>
      <c r="H79" s="42">
        <f>'HRQOL scores'!C$13</f>
        <v>0.77994665556148346</v>
      </c>
      <c r="I79" s="39">
        <f t="shared" si="8"/>
        <v>36897</v>
      </c>
      <c r="J79" s="39">
        <f t="shared" si="9"/>
        <v>28777.691750252055</v>
      </c>
      <c r="K79" s="42">
        <f>SUM(J79:J$119)/C79</f>
        <v>6.4587329024508087</v>
      </c>
    </row>
    <row r="80" spans="1:11" x14ac:dyDescent="0.2">
      <c r="A80" s="3">
        <v>75</v>
      </c>
      <c r="C80" s="66">
        <v>35694</v>
      </c>
      <c r="D80" s="4">
        <f t="shared" si="10"/>
        <v>2388</v>
      </c>
      <c r="E80" s="5">
        <f>SUMPRODUCT(D80:D$119*$A80:$A$119)/C80+0.5-$A80</f>
        <v>8.6897658991993012</v>
      </c>
      <c r="F80" s="35">
        <f t="shared" si="7"/>
        <v>6.6902000336190953E-2</v>
      </c>
      <c r="G80" s="34"/>
      <c r="H80" s="42">
        <f>'HRQOL scores'!C$14</f>
        <v>0.72431725139312764</v>
      </c>
      <c r="I80" s="39">
        <f t="shared" si="8"/>
        <v>34500</v>
      </c>
      <c r="J80" s="39">
        <f t="shared" si="9"/>
        <v>24988.945173062904</v>
      </c>
      <c r="K80" s="42">
        <f>SUM(J80:J$119)/C80</f>
        <v>6.0878587951230951</v>
      </c>
    </row>
    <row r="81" spans="1:11" x14ac:dyDescent="0.2">
      <c r="A81" s="3">
        <v>76</v>
      </c>
      <c r="B81" s="70" t="s">
        <v>31</v>
      </c>
      <c r="C81" s="65">
        <v>33306</v>
      </c>
      <c r="D81" s="4">
        <f t="shared" si="10"/>
        <v>2367</v>
      </c>
      <c r="E81" s="5">
        <f>SUMPRODUCT(D81:D$119*$A81:$A$119)/C81+0.5-$A81</f>
        <v>8.2769622292085501</v>
      </c>
      <c r="F81" s="35">
        <f t="shared" si="7"/>
        <v>7.1068275986308771E-2</v>
      </c>
      <c r="G81" s="34"/>
      <c r="H81" s="42">
        <f>'HRQOL scores'!C$14</f>
        <v>0.72431725139312764</v>
      </c>
      <c r="I81" s="39">
        <f t="shared" si="8"/>
        <v>32122.5</v>
      </c>
      <c r="J81" s="39">
        <f t="shared" si="9"/>
        <v>23266.880907875744</v>
      </c>
      <c r="K81" s="42">
        <f>SUM(J81:J$119)/C81</f>
        <v>5.7740673350165395</v>
      </c>
    </row>
    <row r="82" spans="1:11" x14ac:dyDescent="0.2">
      <c r="A82" s="3">
        <v>77</v>
      </c>
      <c r="B82" s="70" t="s">
        <v>32</v>
      </c>
      <c r="C82" s="65">
        <v>30939</v>
      </c>
      <c r="D82" s="4">
        <f t="shared" si="10"/>
        <v>2348</v>
      </c>
      <c r="E82" s="5">
        <f>SUMPRODUCT(D82:D$119*$A82:$A$119)/C82+0.5-$A82</f>
        <v>7.8719416919105214</v>
      </c>
      <c r="F82" s="35">
        <f t="shared" si="7"/>
        <v>7.5891269918226187E-2</v>
      </c>
      <c r="G82" s="34"/>
      <c r="H82" s="42">
        <f>'HRQOL scores'!C$14</f>
        <v>0.72431725139312764</v>
      </c>
      <c r="I82" s="39">
        <f t="shared" si="8"/>
        <v>29765</v>
      </c>
      <c r="J82" s="39">
        <f t="shared" si="9"/>
        <v>21559.302987716444</v>
      </c>
      <c r="K82" s="42">
        <f>SUM(J82:J$119)/C82</f>
        <v>5.4637902243829828</v>
      </c>
    </row>
    <row r="83" spans="1:11" x14ac:dyDescent="0.2">
      <c r="A83" s="3">
        <v>78</v>
      </c>
      <c r="B83" s="70" t="s">
        <v>19</v>
      </c>
      <c r="C83" s="65">
        <v>28591</v>
      </c>
      <c r="D83" s="4">
        <f t="shared" si="10"/>
        <v>2331</v>
      </c>
      <c r="E83" s="5">
        <f>SUMPRODUCT(D83:D$119*$A83:$A$119)/C83+0.5-$A83</f>
        <v>7.4773531533006832</v>
      </c>
      <c r="F83" s="35">
        <f t="shared" si="7"/>
        <v>8.1529152530516596E-2</v>
      </c>
      <c r="G83" s="34"/>
      <c r="H83" s="42">
        <f>'HRQOL scores'!C$14</f>
        <v>0.72431725139312764</v>
      </c>
      <c r="I83" s="39">
        <f t="shared" si="8"/>
        <v>27425.5</v>
      </c>
      <c r="J83" s="39">
        <f t="shared" si="9"/>
        <v>19864.762778082222</v>
      </c>
      <c r="K83" s="42">
        <f>SUM(J83:J$119)/C83</f>
        <v>5.158438066680727</v>
      </c>
    </row>
    <row r="84" spans="1:11" x14ac:dyDescent="0.2">
      <c r="A84" s="3">
        <v>79</v>
      </c>
      <c r="B84" s="77" t="s">
        <v>33</v>
      </c>
      <c r="C84" s="66">
        <v>26260</v>
      </c>
      <c r="D84" s="4">
        <f t="shared" si="10"/>
        <v>2313</v>
      </c>
      <c r="E84" s="5">
        <f>SUMPRODUCT(D84:D$119*$A84:$A$119)/C84+0.5-$A84</f>
        <v>7.0967061693076801</v>
      </c>
      <c r="F84" s="35">
        <f t="shared" si="7"/>
        <v>8.8080731150038075E-2</v>
      </c>
      <c r="G84" s="34"/>
      <c r="H84" s="42">
        <f>'HRQOL scores'!C$14</f>
        <v>0.72431725139312764</v>
      </c>
      <c r="I84" s="39">
        <f t="shared" si="8"/>
        <v>25103.5</v>
      </c>
      <c r="J84" s="39">
        <f t="shared" si="9"/>
        <v>18182.898120347381</v>
      </c>
      <c r="K84" s="42">
        <f>SUM(J84:J$119)/C84</f>
        <v>4.8598682401518083</v>
      </c>
    </row>
    <row r="85" spans="1:11" x14ac:dyDescent="0.2">
      <c r="A85" s="3">
        <v>80</v>
      </c>
      <c r="B85" s="77" t="s">
        <v>34</v>
      </c>
      <c r="C85" s="65">
        <v>23947</v>
      </c>
      <c r="D85" s="4">
        <f t="shared" si="10"/>
        <v>2293</v>
      </c>
      <c r="E85" s="5">
        <f>SUMPRODUCT(D85:D$119*$A85:$A$119)/C85+0.5-$A85</f>
        <v>6.7338707982636521</v>
      </c>
      <c r="F85" s="35">
        <f t="shared" si="7"/>
        <v>9.575312147659415E-2</v>
      </c>
      <c r="G85" s="34"/>
      <c r="H85" s="42">
        <f>'HRQOL scores'!C$14</f>
        <v>0.72431725139312764</v>
      </c>
      <c r="I85" s="39">
        <f t="shared" si="8"/>
        <v>22800.5</v>
      </c>
      <c r="J85" s="39">
        <f t="shared" si="9"/>
        <v>16514.795490389006</v>
      </c>
      <c r="K85" s="42">
        <f>SUM(J85:J$119)/C85</f>
        <v>4.5699771105373994</v>
      </c>
    </row>
    <row r="86" spans="1:11" x14ac:dyDescent="0.2">
      <c r="A86" s="3">
        <v>81</v>
      </c>
      <c r="B86" s="77" t="s">
        <v>6</v>
      </c>
      <c r="C86" s="65">
        <v>21654</v>
      </c>
      <c r="D86" s="4">
        <f t="shared" si="10"/>
        <v>2267</v>
      </c>
      <c r="E86" s="5">
        <f>SUMPRODUCT(D86:D$119*$A86:$A$119)/C86+0.5-$A86</f>
        <v>6.3939920571727953</v>
      </c>
      <c r="F86" s="35">
        <f t="shared" si="7"/>
        <v>0.10469197376928051</v>
      </c>
      <c r="G86" s="34"/>
      <c r="H86" s="42">
        <f>'HRQOL scores'!C$14</f>
        <v>0.72431725139312764</v>
      </c>
      <c r="I86" s="39">
        <f t="shared" si="8"/>
        <v>20520.5</v>
      </c>
      <c r="J86" s="39">
        <f t="shared" si="9"/>
        <v>14863.352157212676</v>
      </c>
      <c r="K86" s="42">
        <f>SUM(J86:J$119)/C86</f>
        <v>4.2912370174401993</v>
      </c>
    </row>
    <row r="87" spans="1:11" x14ac:dyDescent="0.2">
      <c r="A87" s="3">
        <v>82</v>
      </c>
      <c r="C87" s="65">
        <v>19387</v>
      </c>
      <c r="D87" s="4">
        <f t="shared" si="10"/>
        <v>2230</v>
      </c>
      <c r="E87" s="5">
        <f>SUMPRODUCT(D87:D$119*$A87:$A$119)/C87+0.5-$A87</f>
        <v>6.083200289163841</v>
      </c>
      <c r="F87" s="35">
        <f t="shared" si="7"/>
        <v>0.1150255325733739</v>
      </c>
      <c r="G87" s="34"/>
      <c r="H87" s="42">
        <f>'HRQOL scores'!C$14</f>
        <v>0.72431725139312764</v>
      </c>
      <c r="I87" s="39">
        <f t="shared" si="8"/>
        <v>18272</v>
      </c>
      <c r="J87" s="39">
        <f t="shared" si="9"/>
        <v>13234.724817455228</v>
      </c>
      <c r="K87" s="42">
        <f>SUM(J87:J$119)/C87</f>
        <v>4.0263627285519883</v>
      </c>
    </row>
    <row r="88" spans="1:11" x14ac:dyDescent="0.2">
      <c r="A88" s="3">
        <v>83</v>
      </c>
      <c r="C88" s="65">
        <v>17157</v>
      </c>
      <c r="D88" s="4">
        <f t="shared" si="10"/>
        <v>2180</v>
      </c>
      <c r="E88" s="5">
        <f>SUMPRODUCT(D88:D$119*$A88:$A$119)/C88+0.5-$A88</f>
        <v>5.8088829052876179</v>
      </c>
      <c r="F88" s="35">
        <f t="shared" si="7"/>
        <v>0.12706184064813195</v>
      </c>
      <c r="G88" s="34"/>
      <c r="H88" s="42">
        <f>'HRQOL scores'!C$14</f>
        <v>0.72431725139312764</v>
      </c>
      <c r="I88" s="39">
        <f t="shared" si="8"/>
        <v>16067</v>
      </c>
      <c r="J88" s="39">
        <f t="shared" si="9"/>
        <v>11637.605278133382</v>
      </c>
      <c r="K88" s="42">
        <f>SUM(J88:J$119)/C88</f>
        <v>3.7783044472216689</v>
      </c>
    </row>
    <row r="89" spans="1:11" x14ac:dyDescent="0.2">
      <c r="A89" s="3">
        <v>84</v>
      </c>
      <c r="B89" s="6">
        <v>22591</v>
      </c>
      <c r="C89" s="65">
        <v>14977</v>
      </c>
      <c r="D89" s="4">
        <f t="shared" si="10"/>
        <v>1803.9226683192428</v>
      </c>
      <c r="E89" s="5">
        <f>SUMPRODUCT(D89:D$119*$A89:$A$119)/C89+0.5-$A89</f>
        <v>5.5816254260545861</v>
      </c>
      <c r="F89" s="35">
        <f t="shared" si="7"/>
        <v>0.12044619538754375</v>
      </c>
      <c r="G89" s="34"/>
      <c r="H89" s="42">
        <f>'HRQOL scores'!C$14</f>
        <v>0.72431725139312764</v>
      </c>
      <c r="I89" s="39">
        <f t="shared" si="8"/>
        <v>14075.038665840379</v>
      </c>
      <c r="J89" s="39">
        <f t="shared" si="9"/>
        <v>10194.793319693497</v>
      </c>
      <c r="K89" s="42">
        <f>SUM(J89:J$119)/C89</f>
        <v>3.5512294934131527</v>
      </c>
    </row>
    <row r="90" spans="1:11" x14ac:dyDescent="0.2">
      <c r="A90" s="3">
        <v>85</v>
      </c>
      <c r="B90" s="6">
        <v>19870</v>
      </c>
      <c r="C90" s="89">
        <f t="shared" ref="C90:C119" si="11">C89*IF(B90=0,0,(B90/B89))</f>
        <v>13173.077331680757</v>
      </c>
      <c r="D90" s="4">
        <f>C90-C91</f>
        <v>1712.4337568058072</v>
      </c>
      <c r="E90" s="5">
        <f>SUMPRODUCT(D90:D$119*$A90:$A$119)/C90+0.5-$A90</f>
        <v>5.277503774534452</v>
      </c>
      <c r="F90" s="35">
        <f t="shared" si="7"/>
        <v>0.12999496728736787</v>
      </c>
      <c r="G90" s="34"/>
      <c r="H90" s="42">
        <f>'HRQOL scores'!C$15</f>
        <v>0.61840296078725532</v>
      </c>
      <c r="I90" s="39">
        <f t="shared" si="8"/>
        <v>12316.860453277854</v>
      </c>
      <c r="J90" s="39">
        <f t="shared" si="9"/>
        <v>7616.7829719104802</v>
      </c>
      <c r="K90" s="42">
        <f>SUM(J90:J$119)/C90</f>
        <v>3.2636239597380352</v>
      </c>
    </row>
    <row r="91" spans="1:11" x14ac:dyDescent="0.2">
      <c r="A91" s="3">
        <v>86</v>
      </c>
      <c r="B91" s="6">
        <v>17287</v>
      </c>
      <c r="C91" s="89">
        <f t="shared" si="11"/>
        <v>11460.64357487495</v>
      </c>
      <c r="D91" s="4">
        <f t="shared" ref="D91:D104" si="12">C91-C92</f>
        <v>1603.7078039927401</v>
      </c>
      <c r="E91" s="5">
        <f>SUMPRODUCT(D91:D$119*$A91:$A$119)/C91+0.5-$A91</f>
        <v>4.9913518829177832</v>
      </c>
      <c r="F91" s="35">
        <f t="shared" si="7"/>
        <v>0.13993174061433444</v>
      </c>
      <c r="G91" s="34"/>
      <c r="H91" s="42">
        <f>'HRQOL scores'!C$15</f>
        <v>0.61840296078725532</v>
      </c>
      <c r="I91" s="39">
        <f t="shared" si="8"/>
        <v>10658.78967287858</v>
      </c>
      <c r="J91" s="39">
        <f t="shared" si="9"/>
        <v>6591.4270921167345</v>
      </c>
      <c r="K91" s="42">
        <f>IF(C91=0,0,SUM(J91:J$119)/C91)</f>
        <v>3.0866667827274101</v>
      </c>
    </row>
    <row r="92" spans="1:11" x14ac:dyDescent="0.2">
      <c r="A92" s="3">
        <v>87</v>
      </c>
      <c r="B92" s="6">
        <v>14868</v>
      </c>
      <c r="C92" s="89">
        <f t="shared" si="11"/>
        <v>9856.9357708822099</v>
      </c>
      <c r="D92" s="4">
        <f t="shared" si="12"/>
        <v>1481.0596255145865</v>
      </c>
      <c r="E92" s="5">
        <f>SUMPRODUCT(D92:D$119*$A92:$A$119)/C92+0.5-$A92</f>
        <v>4.7220877051385486</v>
      </c>
      <c r="F92" s="35">
        <f t="shared" si="7"/>
        <v>0.15025558245897239</v>
      </c>
      <c r="G92" s="34"/>
      <c r="H92" s="42">
        <f>'HRQOL scores'!C$15</f>
        <v>0.61840296078725532</v>
      </c>
      <c r="I92" s="39">
        <f t="shared" si="8"/>
        <v>9116.4059581249167</v>
      </c>
      <c r="J92" s="39">
        <f t="shared" si="9"/>
        <v>5637.6124362430237</v>
      </c>
      <c r="K92" s="42">
        <f>IF(C92=0,0,SUM(J92:J$119)/C92)</f>
        <v>2.9201530179547759</v>
      </c>
    </row>
    <row r="93" spans="1:11" x14ac:dyDescent="0.2">
      <c r="A93" s="3">
        <v>88</v>
      </c>
      <c r="B93" s="6">
        <v>12634</v>
      </c>
      <c r="C93" s="89">
        <f t="shared" si="11"/>
        <v>8375.8761453676234</v>
      </c>
      <c r="D93" s="4">
        <f t="shared" si="12"/>
        <v>1348.4670001327959</v>
      </c>
      <c r="E93" s="5">
        <f>SUMPRODUCT(D93:D$119*$A93:$A$119)/C93+0.5-$A93</f>
        <v>4.4686560075985255</v>
      </c>
      <c r="F93" s="35">
        <f t="shared" si="7"/>
        <v>0.16099414278929869</v>
      </c>
      <c r="G93" s="34"/>
      <c r="H93" s="42">
        <f>'HRQOL scores'!C$15</f>
        <v>0.61840296078725532</v>
      </c>
      <c r="I93" s="39">
        <f t="shared" si="8"/>
        <v>7701.6426453012255</v>
      </c>
      <c r="J93" s="39">
        <f t="shared" si="9"/>
        <v>4762.7186147796674</v>
      </c>
      <c r="K93" s="42">
        <f>IF(C93=0,0,SUM(J93:J$119)/C93)</f>
        <v>2.7634301058386948</v>
      </c>
    </row>
    <row r="94" spans="1:11" x14ac:dyDescent="0.2">
      <c r="A94" s="3">
        <v>89</v>
      </c>
      <c r="B94" s="6">
        <v>10600</v>
      </c>
      <c r="C94" s="89">
        <f t="shared" si="11"/>
        <v>7027.4091452348275</v>
      </c>
      <c r="D94" s="4">
        <f t="shared" si="12"/>
        <v>1208.581780355009</v>
      </c>
      <c r="E94" s="5">
        <f>SUMPRODUCT(D94:D$119*$A94:$A$119)/C94+0.5-$A94</f>
        <v>4.2301886792452876</v>
      </c>
      <c r="F94" s="35">
        <f t="shared" si="7"/>
        <v>0.17198113207547175</v>
      </c>
      <c r="G94" s="34"/>
      <c r="H94" s="42">
        <f>'HRQOL scores'!C$15</f>
        <v>0.61840296078725532</v>
      </c>
      <c r="I94" s="39">
        <f t="shared" si="8"/>
        <v>6423.118255057323</v>
      </c>
      <c r="J94" s="39">
        <f t="shared" si="9"/>
        <v>3972.0753464141176</v>
      </c>
      <c r="K94" s="42">
        <f>IF(C94=0,0,SUM(J94:J$119)/C94)</f>
        <v>2.6159612039340114</v>
      </c>
    </row>
    <row r="95" spans="1:11" x14ac:dyDescent="0.2">
      <c r="A95" s="3">
        <v>90</v>
      </c>
      <c r="B95" s="6">
        <v>8777</v>
      </c>
      <c r="C95" s="89">
        <f t="shared" si="11"/>
        <v>5818.8273648798186</v>
      </c>
      <c r="D95" s="4">
        <f t="shared" si="12"/>
        <v>1068.0335974503114</v>
      </c>
      <c r="E95" s="5">
        <f>SUMPRODUCT(D95:D$119*$A95:$A$119)/C95+0.5-$A95</f>
        <v>4.0049561353537513</v>
      </c>
      <c r="F95" s="35">
        <f t="shared" si="7"/>
        <v>0.18354790930841963</v>
      </c>
      <c r="G95" s="34"/>
      <c r="H95" s="42">
        <f>'HRQOL scores'!C$15</f>
        <v>0.61840296078725532</v>
      </c>
      <c r="I95" s="39">
        <f t="shared" si="8"/>
        <v>5284.8105661546633</v>
      </c>
      <c r="J95" s="39">
        <f t="shared" si="9"/>
        <v>3268.1425013098146</v>
      </c>
      <c r="K95" s="42">
        <f>IF(C95=0,0,SUM(J95:J$119)/C95)</f>
        <v>2.4766767319258522</v>
      </c>
    </row>
    <row r="96" spans="1:11" x14ac:dyDescent="0.2">
      <c r="A96" s="3">
        <v>91</v>
      </c>
      <c r="B96" s="6">
        <v>7166</v>
      </c>
      <c r="C96" s="89">
        <f t="shared" si="11"/>
        <v>4750.7937674295072</v>
      </c>
      <c r="D96" s="4">
        <f t="shared" si="12"/>
        <v>928.14837767252448</v>
      </c>
      <c r="E96" s="5">
        <f>SUMPRODUCT(D96:D$119*$A96:$A$119)/C96+0.5-$A96</f>
        <v>3.7929109684621665</v>
      </c>
      <c r="F96" s="35">
        <f t="shared" si="7"/>
        <v>0.19536701088473346</v>
      </c>
      <c r="G96" s="34"/>
      <c r="H96" s="42">
        <f>'HRQOL scores'!C$15</f>
        <v>0.61840296078725532</v>
      </c>
      <c r="I96" s="39">
        <f t="shared" si="8"/>
        <v>4286.7195785932454</v>
      </c>
      <c r="J96" s="39">
        <f t="shared" si="9"/>
        <v>2650.9200794667586</v>
      </c>
      <c r="K96" s="42">
        <f>IF(C96=0,0,SUM(J96:J$119)/C96)</f>
        <v>2.3455473728994694</v>
      </c>
    </row>
    <row r="97" spans="1:11" x14ac:dyDescent="0.2">
      <c r="A97" s="3">
        <v>92</v>
      </c>
      <c r="B97" s="6">
        <v>5766</v>
      </c>
      <c r="C97" s="89">
        <f t="shared" si="11"/>
        <v>3822.6453897569827</v>
      </c>
      <c r="D97" s="4">
        <f t="shared" si="12"/>
        <v>794.89278916382636</v>
      </c>
      <c r="E97" s="5">
        <f>SUMPRODUCT(D97:D$119*$A97:$A$119)/C97+0.5-$A97</f>
        <v>3.5924384321886578</v>
      </c>
      <c r="F97" s="35">
        <f t="shared" si="7"/>
        <v>0.20794311481096084</v>
      </c>
      <c r="G97" s="34"/>
      <c r="H97" s="42">
        <f>'HRQOL scores'!C$15</f>
        <v>0.61840296078725532</v>
      </c>
      <c r="I97" s="39">
        <f t="shared" si="8"/>
        <v>3425.1989951750693</v>
      </c>
      <c r="J97" s="39">
        <f t="shared" si="9"/>
        <v>2118.1531999017948</v>
      </c>
      <c r="K97" s="42">
        <f>IF(C97=0,0,SUM(J97:J$119)/C97)</f>
        <v>2.2215745629114121</v>
      </c>
    </row>
    <row r="98" spans="1:11" x14ac:dyDescent="0.2">
      <c r="A98" s="3">
        <v>93</v>
      </c>
      <c r="B98" s="6">
        <v>4567</v>
      </c>
      <c r="C98" s="89">
        <f t="shared" si="11"/>
        <v>3027.7526005931563</v>
      </c>
      <c r="D98" s="4">
        <f t="shared" si="12"/>
        <v>668.26683192421751</v>
      </c>
      <c r="E98" s="5">
        <f>SUMPRODUCT(D98:D$119*$A98:$A$119)/C98+0.5-$A98</f>
        <v>3.4043135537551592</v>
      </c>
      <c r="F98" s="35">
        <f t="shared" si="7"/>
        <v>0.22071381650974381</v>
      </c>
      <c r="G98" s="34"/>
      <c r="H98" s="42">
        <f>'HRQOL scores'!C$15</f>
        <v>0.61840296078725532</v>
      </c>
      <c r="I98" s="39">
        <f t="shared" si="8"/>
        <v>2693.6191846310476</v>
      </c>
      <c r="J98" s="39">
        <f t="shared" si="9"/>
        <v>1665.7420790091924</v>
      </c>
      <c r="K98" s="42">
        <f>IF(C98=0,0,SUM(J98:J$119)/C98)</f>
        <v>2.1052375810903992</v>
      </c>
    </row>
    <row r="99" spans="1:11" x14ac:dyDescent="0.2">
      <c r="A99" s="3">
        <v>94</v>
      </c>
      <c r="B99" s="6">
        <v>3559</v>
      </c>
      <c r="C99" s="89">
        <f t="shared" si="11"/>
        <v>2359.4857686689388</v>
      </c>
      <c r="D99" s="4">
        <f t="shared" si="12"/>
        <v>552.24828471515207</v>
      </c>
      <c r="E99" s="5">
        <f>SUMPRODUCT(D99:D$119*$A99:$A$119)/C99+0.5-$A99</f>
        <v>3.2268895757235043</v>
      </c>
      <c r="F99" s="35">
        <f t="shared" si="7"/>
        <v>0.2340545096937342</v>
      </c>
      <c r="G99" s="34"/>
      <c r="H99" s="42">
        <f>'HRQOL scores'!C$15</f>
        <v>0.61840296078725532</v>
      </c>
      <c r="I99" s="39">
        <f t="shared" si="8"/>
        <v>2083.3616263113627</v>
      </c>
      <c r="J99" s="39">
        <f t="shared" si="9"/>
        <v>1288.356998101498</v>
      </c>
      <c r="K99" s="42">
        <f>IF(C99=0,0,SUM(J99:J$119)/C99)</f>
        <v>1.9955180677609536</v>
      </c>
    </row>
    <row r="100" spans="1:11" x14ac:dyDescent="0.2">
      <c r="A100" s="3">
        <v>95</v>
      </c>
      <c r="B100" s="6">
        <v>2726</v>
      </c>
      <c r="C100" s="89">
        <f t="shared" si="11"/>
        <v>1807.2374839537868</v>
      </c>
      <c r="D100" s="4">
        <f t="shared" si="12"/>
        <v>448.16307379044747</v>
      </c>
      <c r="E100" s="5">
        <f>SUMPRODUCT(D100:D$119*$A100:$A$119)/C100+0.5-$A100</f>
        <v>3.0601614086573647</v>
      </c>
      <c r="F100" s="35">
        <f t="shared" si="7"/>
        <v>0.24798239178283199</v>
      </c>
      <c r="G100" s="34"/>
      <c r="H100" s="42">
        <f>'HRQOL scores'!C$15</f>
        <v>0.61840296078725532</v>
      </c>
      <c r="I100" s="39">
        <f t="shared" si="8"/>
        <v>1583.155947058563</v>
      </c>
      <c r="J100" s="39">
        <f t="shared" si="9"/>
        <v>979.02832504896662</v>
      </c>
      <c r="K100" s="42">
        <f>IF(C100=0,0,SUM(J100:J$119)/C100)</f>
        <v>1.8924128756006176</v>
      </c>
    </row>
    <row r="101" spans="1:11" x14ac:dyDescent="0.2">
      <c r="A101" s="3">
        <v>96</v>
      </c>
      <c r="B101" s="6">
        <v>2050</v>
      </c>
      <c r="C101" s="89">
        <f t="shared" si="11"/>
        <v>1359.0744101633393</v>
      </c>
      <c r="D101" s="4">
        <f t="shared" si="12"/>
        <v>356.01119915010406</v>
      </c>
      <c r="E101" s="5">
        <f>SUMPRODUCT(D101:D$119*$A101:$A$119)/C101+0.5-$A101</f>
        <v>2.9043902439024265</v>
      </c>
      <c r="F101" s="35">
        <f t="shared" ref="F101:F117" si="13">D101/C101</f>
        <v>0.26195121951219519</v>
      </c>
      <c r="G101" s="34"/>
      <c r="H101" s="42">
        <f>'HRQOL scores'!C$15</f>
        <v>0.61840296078725532</v>
      </c>
      <c r="I101" s="39">
        <f t="shared" ref="I101:I119" si="14">(D101*0.5+C102)</f>
        <v>1181.0688105882873</v>
      </c>
      <c r="J101" s="39">
        <f t="shared" ref="J101:J119" si="15">I101*H101</f>
        <v>730.3764493612789</v>
      </c>
      <c r="K101" s="42">
        <f>IF(C101=0,0,SUM(J101:J$119)/C101)</f>
        <v>1.7960835261108865</v>
      </c>
    </row>
    <row r="102" spans="1:11" x14ac:dyDescent="0.2">
      <c r="A102" s="3">
        <v>97</v>
      </c>
      <c r="B102" s="6">
        <v>1513</v>
      </c>
      <c r="C102" s="89">
        <f t="shared" si="11"/>
        <v>1003.0632110132352</v>
      </c>
      <c r="D102" s="4">
        <f t="shared" si="12"/>
        <v>277.1185870479394</v>
      </c>
      <c r="E102" s="5">
        <f>SUMPRODUCT(D102:D$119*$A102:$A$119)/C102+0.5-$A102</f>
        <v>2.7577660277594305</v>
      </c>
      <c r="F102" s="35">
        <f t="shared" si="13"/>
        <v>0.2762723066754792</v>
      </c>
      <c r="G102" s="34"/>
      <c r="H102" s="42">
        <f>'HRQOL scores'!C$15</f>
        <v>0.61840296078725532</v>
      </c>
      <c r="I102" s="39">
        <f t="shared" si="14"/>
        <v>864.50391748926552</v>
      </c>
      <c r="J102" s="39">
        <f t="shared" si="15"/>
        <v>534.61178218754287</v>
      </c>
      <c r="K102" s="42">
        <f>IF(C102=0,0,SUM(J102:J$119)/C102)</f>
        <v>1.7054106767249326</v>
      </c>
    </row>
    <row r="103" spans="1:11" x14ac:dyDescent="0.2">
      <c r="A103" s="3">
        <v>98</v>
      </c>
      <c r="B103" s="6">
        <v>1095</v>
      </c>
      <c r="C103" s="89">
        <f t="shared" si="11"/>
        <v>725.94462396529582</v>
      </c>
      <c r="D103" s="4">
        <f t="shared" si="12"/>
        <v>210.82227435704488</v>
      </c>
      <c r="E103" s="5">
        <f>SUMPRODUCT(D103:D$119*$A103:$A$119)/C103+0.5-$A103</f>
        <v>2.6196347031963683</v>
      </c>
      <c r="F103" s="35">
        <f t="shared" si="13"/>
        <v>0.29041095890410967</v>
      </c>
      <c r="G103" s="34"/>
      <c r="H103" s="42">
        <f>'HRQOL scores'!C$15</f>
        <v>0.61840296078725532</v>
      </c>
      <c r="I103" s="39">
        <f t="shared" si="14"/>
        <v>620.53348678677344</v>
      </c>
      <c r="J103" s="39">
        <f t="shared" si="15"/>
        <v>383.73974549657987</v>
      </c>
      <c r="K103" s="42">
        <f>IF(C103=0,0,SUM(J103:J$119)/C103)</f>
        <v>1.6199898566376636</v>
      </c>
    </row>
    <row r="104" spans="1:11" x14ac:dyDescent="0.2">
      <c r="A104" s="3">
        <v>99</v>
      </c>
      <c r="B104" s="6">
        <v>777</v>
      </c>
      <c r="C104" s="89">
        <f t="shared" si="11"/>
        <v>515.12234960825094</v>
      </c>
      <c r="D104" s="4">
        <f t="shared" si="12"/>
        <v>157.12226107742015</v>
      </c>
      <c r="E104" s="5">
        <f>SUMPRODUCT(D104:D$119*$A104:$A$119)/C104+0.5-$A104</f>
        <v>2.4871299871299755</v>
      </c>
      <c r="F104" s="35">
        <f t="shared" si="13"/>
        <v>0.30501930501930496</v>
      </c>
      <c r="G104" s="34"/>
      <c r="H104" s="42">
        <f>'HRQOL scores'!C$15</f>
        <v>0.61840296078725532</v>
      </c>
      <c r="I104" s="39">
        <f t="shared" si="14"/>
        <v>436.56121906954087</v>
      </c>
      <c r="J104" s="39">
        <f t="shared" si="15"/>
        <v>269.97075043749766</v>
      </c>
      <c r="K104" s="42">
        <f>IF(C104=0,0,SUM(J104:J$119)/C104)</f>
        <v>1.5380485479039523</v>
      </c>
    </row>
    <row r="105" spans="1:11" x14ac:dyDescent="0.2">
      <c r="A105" s="3">
        <v>100</v>
      </c>
      <c r="B105" s="6">
        <v>540</v>
      </c>
      <c r="C105" s="89">
        <f t="shared" si="11"/>
        <v>358.00008853083079</v>
      </c>
      <c r="D105" s="4">
        <f t="shared" si="10"/>
        <v>114.69262095524766</v>
      </c>
      <c r="E105" s="5">
        <f>SUMPRODUCT(D105:D$119*$A105:$A$119)/C105+0.5-$A105</f>
        <v>2.3592592592592609</v>
      </c>
      <c r="F105" s="35">
        <f t="shared" si="13"/>
        <v>0.32037037037037042</v>
      </c>
      <c r="G105" s="34"/>
      <c r="H105" s="42">
        <f>'HRQOL scores'!C$15</f>
        <v>0.61840296078725532</v>
      </c>
      <c r="I105" s="39">
        <f t="shared" si="14"/>
        <v>300.65377805320696</v>
      </c>
      <c r="J105" s="39">
        <f t="shared" si="15"/>
        <v>185.9251865199775</v>
      </c>
      <c r="K105" s="42">
        <f>IF(C105=0,0,SUM(J105:J$119)/C105)</f>
        <v>1.4589729111906728</v>
      </c>
    </row>
    <row r="106" spans="1:11" x14ac:dyDescent="0.2">
      <c r="A106" s="3">
        <v>101</v>
      </c>
      <c r="B106" s="6">
        <v>367</v>
      </c>
      <c r="C106" s="89">
        <f t="shared" si="11"/>
        <v>243.30746757558313</v>
      </c>
      <c r="D106" s="4">
        <f t="shared" si="10"/>
        <v>82.207427736709292</v>
      </c>
      <c r="E106" s="5">
        <f>SUMPRODUCT(D106:D$119*$A106:$A$119)/C106+0.5-$A106</f>
        <v>2.2356948228882914</v>
      </c>
      <c r="F106" s="35">
        <f t="shared" si="13"/>
        <v>0.33787465940054495</v>
      </c>
      <c r="G106" s="34"/>
      <c r="H106" s="42">
        <f>'HRQOL scores'!C$15</f>
        <v>0.61840296078725532</v>
      </c>
      <c r="I106" s="39">
        <f t="shared" si="14"/>
        <v>202.20375370722849</v>
      </c>
      <c r="J106" s="39">
        <f t="shared" si="15"/>
        <v>125.04339997484705</v>
      </c>
      <c r="K106" s="42">
        <f>IF(C106=0,0,SUM(J106:J$119)/C106)</f>
        <v>1.3825602978908527</v>
      </c>
    </row>
    <row r="107" spans="1:11" x14ac:dyDescent="0.2">
      <c r="A107" s="3">
        <v>102</v>
      </c>
      <c r="B107" s="6">
        <v>243</v>
      </c>
      <c r="C107" s="89">
        <f t="shared" si="11"/>
        <v>161.10003983887384</v>
      </c>
      <c r="D107" s="4">
        <f t="shared" si="10"/>
        <v>57.014828914169357</v>
      </c>
      <c r="E107" s="5">
        <f>SUMPRODUCT(D107:D$119*$A107:$A$119)/C107+0.5-$A107</f>
        <v>2.1213991769547249</v>
      </c>
      <c r="F107" s="35">
        <f t="shared" si="13"/>
        <v>0.35390946502057624</v>
      </c>
      <c r="G107" s="34"/>
      <c r="H107" s="42">
        <f>'HRQOL scores'!C$15</f>
        <v>0.61840296078725532</v>
      </c>
      <c r="I107" s="39">
        <f t="shared" si="14"/>
        <v>132.59262538178916</v>
      </c>
      <c r="J107" s="39">
        <f t="shared" si="15"/>
        <v>81.9956721146538</v>
      </c>
      <c r="K107" s="42">
        <f>IF(C107=0,0,SUM(J107:J$119)/C107)</f>
        <v>1.3118795320404528</v>
      </c>
    </row>
    <row r="108" spans="1:11" x14ac:dyDescent="0.2">
      <c r="A108" s="3">
        <v>103</v>
      </c>
      <c r="B108" s="6">
        <v>157</v>
      </c>
      <c r="C108" s="89">
        <f t="shared" si="11"/>
        <v>104.08521092470448</v>
      </c>
      <c r="D108" s="4">
        <f t="shared" si="10"/>
        <v>38.451861360718851</v>
      </c>
      <c r="E108" s="5">
        <f>SUMPRODUCT(D108:D$119*$A108:$A$119)/C108+0.5-$A108</f>
        <v>2.0095541401273778</v>
      </c>
      <c r="F108" s="35">
        <f t="shared" si="13"/>
        <v>0.36942675159235666</v>
      </c>
      <c r="G108" s="34"/>
      <c r="H108" s="42">
        <f>'HRQOL scores'!C$15</f>
        <v>0.61840296078725532</v>
      </c>
      <c r="I108" s="39">
        <f t="shared" si="14"/>
        <v>84.859280244345058</v>
      </c>
      <c r="J108" s="39">
        <f t="shared" si="15"/>
        <v>52.477230153378429</v>
      </c>
      <c r="K108" s="42">
        <f>IF(C108=0,0,SUM(J108:J$119)/C108)</f>
        <v>1.2427142301170642</v>
      </c>
    </row>
    <row r="109" spans="1:11" x14ac:dyDescent="0.2">
      <c r="A109" s="3">
        <v>104</v>
      </c>
      <c r="B109" s="6">
        <v>99</v>
      </c>
      <c r="C109" s="89">
        <f t="shared" si="11"/>
        <v>65.633349563985632</v>
      </c>
      <c r="D109" s="4">
        <f t="shared" si="10"/>
        <v>25.855561949448884</v>
      </c>
      <c r="E109" s="5">
        <f>SUMPRODUCT(D109:D$119*$A109:$A$119)/C109+0.5-$A109</f>
        <v>1.8939393939394051</v>
      </c>
      <c r="F109" s="35">
        <f t="shared" si="13"/>
        <v>0.39393939393939392</v>
      </c>
      <c r="G109" s="34"/>
      <c r="H109" s="42">
        <f>'HRQOL scores'!C$15</f>
        <v>0.61840296078725532</v>
      </c>
      <c r="I109" s="39">
        <f t="shared" si="14"/>
        <v>52.70556858926119</v>
      </c>
      <c r="J109" s="39">
        <f t="shared" si="15"/>
        <v>32.593279665574883</v>
      </c>
      <c r="K109" s="42">
        <f>IF(C109=0,0,SUM(J109:J$119)/C109)</f>
        <v>1.1712177287637411</v>
      </c>
    </row>
    <row r="110" spans="1:11" x14ac:dyDescent="0.2">
      <c r="A110" s="3">
        <v>105</v>
      </c>
      <c r="B110" s="6">
        <v>60</v>
      </c>
      <c r="C110" s="89">
        <f t="shared" si="11"/>
        <v>39.777787614536749</v>
      </c>
      <c r="D110" s="4">
        <f t="shared" si="10"/>
        <v>15.9111150458147</v>
      </c>
      <c r="E110" s="5">
        <f>SUMPRODUCT(D110:D$119*$A110:$A$119)/C110+0.5-$A110</f>
        <v>1.8000000000000114</v>
      </c>
      <c r="F110" s="35">
        <f t="shared" si="13"/>
        <v>0.4</v>
      </c>
      <c r="G110" s="34"/>
      <c r="H110" s="42">
        <f>'HRQOL scores'!C$15</f>
        <v>0.61840296078725532</v>
      </c>
      <c r="I110" s="39">
        <f t="shared" si="14"/>
        <v>31.8222300916294</v>
      </c>
      <c r="J110" s="39">
        <f t="shared" si="15"/>
        <v>19.678961307516911</v>
      </c>
      <c r="K110" s="42">
        <f>IF(C110=0,0,SUM(J110:J$119)/C110)</f>
        <v>1.1131253294170596</v>
      </c>
    </row>
    <row r="111" spans="1:11" x14ac:dyDescent="0.2">
      <c r="A111" s="3">
        <v>106</v>
      </c>
      <c r="B111" s="6">
        <v>36</v>
      </c>
      <c r="C111" s="89">
        <f t="shared" si="11"/>
        <v>23.866672568722048</v>
      </c>
      <c r="D111" s="4">
        <f t="shared" si="10"/>
        <v>10.607410030543132</v>
      </c>
      <c r="E111" s="5">
        <f>SUMPRODUCT(D111:D$119*$A111:$A$119)/C111+0.5-$A111</f>
        <v>1.6666666666666856</v>
      </c>
      <c r="F111" s="35">
        <f t="shared" si="13"/>
        <v>0.44444444444444442</v>
      </c>
      <c r="G111" s="34"/>
      <c r="H111" s="42">
        <f>'HRQOL scores'!C$15</f>
        <v>0.61840296078725532</v>
      </c>
      <c r="I111" s="39">
        <f t="shared" si="14"/>
        <v>18.562967553450484</v>
      </c>
      <c r="J111" s="39">
        <f t="shared" si="15"/>
        <v>11.479394096051532</v>
      </c>
      <c r="K111" s="42">
        <f>IF(C111=0,0,SUM(J111:J$119)/C111)</f>
        <v>1.0306716013120922</v>
      </c>
    </row>
    <row r="112" spans="1:11" x14ac:dyDescent="0.2">
      <c r="A112" s="3">
        <v>107</v>
      </c>
      <c r="B112" s="6">
        <v>20</v>
      </c>
      <c r="C112" s="89">
        <f t="shared" si="11"/>
        <v>13.259262538178916</v>
      </c>
      <c r="D112" s="4">
        <f t="shared" si="10"/>
        <v>5.9666681421805121</v>
      </c>
      <c r="E112" s="5">
        <f>SUMPRODUCT(D112:D$119*$A112:$A$119)/C112+0.5-$A112</f>
        <v>1.5999999999999943</v>
      </c>
      <c r="F112" s="35">
        <f t="shared" si="13"/>
        <v>0.45</v>
      </c>
      <c r="G112" s="34"/>
      <c r="H112" s="42">
        <f>'HRQOL scores'!C$15</f>
        <v>0.61840296078725532</v>
      </c>
      <c r="I112" s="39">
        <f t="shared" si="14"/>
        <v>10.27592846708866</v>
      </c>
      <c r="J112" s="39">
        <f t="shared" si="15"/>
        <v>6.3546645888856688</v>
      </c>
      <c r="K112" s="42">
        <f>IF(C112=0,0,SUM(J112:J$119)/C112)</f>
        <v>0.98944473725960846</v>
      </c>
    </row>
    <row r="113" spans="1:11" x14ac:dyDescent="0.2">
      <c r="A113" s="3">
        <v>108</v>
      </c>
      <c r="B113" s="6">
        <v>11</v>
      </c>
      <c r="C113" s="89">
        <f t="shared" si="11"/>
        <v>7.2925943959984041</v>
      </c>
      <c r="D113" s="4">
        <f t="shared" si="10"/>
        <v>3.3148156345447295</v>
      </c>
      <c r="E113" s="5">
        <f>SUMPRODUCT(D113:D$119*$A113:$A$119)/C113+0.5-$A113</f>
        <v>1.5</v>
      </c>
      <c r="F113" s="35">
        <f t="shared" si="13"/>
        <v>0.45454545454545459</v>
      </c>
      <c r="G113" s="34"/>
      <c r="H113" s="42">
        <f>'HRQOL scores'!C$15</f>
        <v>0.61840296078725532</v>
      </c>
      <c r="I113" s="39">
        <f t="shared" si="14"/>
        <v>5.6351865787260396</v>
      </c>
      <c r="J113" s="39">
        <f t="shared" si="15"/>
        <v>3.4848160648727866</v>
      </c>
      <c r="K113" s="42">
        <f>IF(C113=0,0,SUM(J113:J$119)/C113)</f>
        <v>0.92760444118088314</v>
      </c>
    </row>
    <row r="114" spans="1:11" x14ac:dyDescent="0.2">
      <c r="A114" s="3">
        <v>109</v>
      </c>
      <c r="B114" s="6">
        <v>6</v>
      </c>
      <c r="C114" s="89">
        <f t="shared" si="11"/>
        <v>3.9777787614536746</v>
      </c>
      <c r="D114" s="4">
        <f t="shared" si="10"/>
        <v>1.9888893807268373</v>
      </c>
      <c r="E114" s="5">
        <f>SUMPRODUCT(D114:D$119*$A114:$A$119)/C114+0.5-$A114</f>
        <v>1.3333333333333286</v>
      </c>
      <c r="F114" s="35">
        <f t="shared" si="13"/>
        <v>0.5</v>
      </c>
      <c r="G114" s="34"/>
      <c r="H114" s="42">
        <f>'HRQOL scores'!C$15</f>
        <v>0.61840296078725532</v>
      </c>
      <c r="I114" s="39">
        <f t="shared" si="14"/>
        <v>2.9833340710902561</v>
      </c>
      <c r="J114" s="39">
        <f t="shared" si="15"/>
        <v>1.8449026225797105</v>
      </c>
      <c r="K114" s="42">
        <f>IF(C114=0,0,SUM(J114:J$119)/C114)</f>
        <v>0.82453728104967372</v>
      </c>
    </row>
    <row r="115" spans="1:11" x14ac:dyDescent="0.2">
      <c r="A115" s="3">
        <v>110</v>
      </c>
      <c r="B115" s="6">
        <v>3</v>
      </c>
      <c r="C115" s="89">
        <f t="shared" si="11"/>
        <v>1.9888893807268373</v>
      </c>
      <c r="D115" s="4">
        <f t="shared" si="10"/>
        <v>1.3259262538178915</v>
      </c>
      <c r="E115" s="5">
        <f>SUMPRODUCT(D115:D$119*$A115:$A$119)/C115+0.5-$A115</f>
        <v>1.1666666666666572</v>
      </c>
      <c r="F115" s="35">
        <f t="shared" si="13"/>
        <v>0.66666666666666663</v>
      </c>
      <c r="G115" s="34"/>
      <c r="H115" s="42">
        <f>'HRQOL scores'!C$15</f>
        <v>0.61840296078725532</v>
      </c>
      <c r="I115" s="39">
        <f t="shared" si="14"/>
        <v>1.3259262538178915</v>
      </c>
      <c r="J115" s="39">
        <f t="shared" si="15"/>
        <v>0.81995672114653795</v>
      </c>
      <c r="K115" s="42">
        <f>IF(C115=0,0,SUM(J115:J$119)/C115)</f>
        <v>0.72147012091846463</v>
      </c>
    </row>
    <row r="116" spans="1:11" x14ac:dyDescent="0.2">
      <c r="A116" s="3">
        <v>111</v>
      </c>
      <c r="B116" s="6">
        <v>1</v>
      </c>
      <c r="C116" s="89">
        <f t="shared" si="11"/>
        <v>0.66296312690894577</v>
      </c>
      <c r="D116" s="4">
        <f t="shared" si="10"/>
        <v>0</v>
      </c>
      <c r="E116" s="5">
        <f>SUMPRODUCT(D116:D$119*$A116:$A$119)/C116+0.5-$A116</f>
        <v>1.5</v>
      </c>
      <c r="F116" s="35">
        <f t="shared" si="13"/>
        <v>0</v>
      </c>
      <c r="G116" s="34"/>
      <c r="H116" s="42">
        <f>'HRQOL scores'!C$15</f>
        <v>0.61840296078725532</v>
      </c>
      <c r="I116" s="39">
        <f t="shared" si="14"/>
        <v>0.66296312690894577</v>
      </c>
      <c r="J116" s="39">
        <f t="shared" si="15"/>
        <v>0.40997836057326897</v>
      </c>
      <c r="K116" s="42">
        <f>IF(C116=0,0,SUM(J116:J$119)/C116)</f>
        <v>0.92760444118088303</v>
      </c>
    </row>
    <row r="117" spans="1:11" x14ac:dyDescent="0.2">
      <c r="A117" s="3">
        <v>112</v>
      </c>
      <c r="B117" s="6">
        <v>1</v>
      </c>
      <c r="C117" s="89">
        <f t="shared" si="11"/>
        <v>0.66296312690894577</v>
      </c>
      <c r="D117" s="4">
        <f t="shared" si="10"/>
        <v>0.66296312690894577</v>
      </c>
      <c r="E117" s="5">
        <f>SUMPRODUCT(D117:D$119*$A117:$A$119)/C117+0.5-$A117</f>
        <v>0.5</v>
      </c>
      <c r="F117" s="35">
        <f t="shared" si="13"/>
        <v>1</v>
      </c>
      <c r="G117" s="34"/>
      <c r="H117" s="42">
        <f>'HRQOL scores'!C$15</f>
        <v>0.61840296078725532</v>
      </c>
      <c r="I117" s="39">
        <f t="shared" si="14"/>
        <v>0.33148156345447288</v>
      </c>
      <c r="J117" s="39">
        <f t="shared" si="15"/>
        <v>0.20498918028663449</v>
      </c>
      <c r="K117" s="42">
        <f>IF(C117=0,0,SUM(J117:J$119)/C117)</f>
        <v>0.30920148039362766</v>
      </c>
    </row>
    <row r="118" spans="1:11" x14ac:dyDescent="0.2">
      <c r="A118" s="3">
        <v>113</v>
      </c>
      <c r="B118" s="6">
        <v>0</v>
      </c>
      <c r="C118" s="89">
        <f t="shared" si="11"/>
        <v>0</v>
      </c>
      <c r="D118" s="4">
        <f t="shared" si="10"/>
        <v>0</v>
      </c>
      <c r="E118" s="16">
        <f>IF(C118=0,0,SUMPRODUCT(D118:D$119*$A118:$A$119)/C118+0.5-$A118)</f>
        <v>0</v>
      </c>
      <c r="F118" s="35">
        <f>IF(D118=0,0,D118/C118)</f>
        <v>0</v>
      </c>
      <c r="G118" s="34"/>
      <c r="H118" s="42">
        <f>'HRQOL scores'!C$15</f>
        <v>0.61840296078725532</v>
      </c>
      <c r="I118" s="39">
        <f t="shared" si="14"/>
        <v>0</v>
      </c>
      <c r="J118" s="39">
        <f t="shared" si="15"/>
        <v>0</v>
      </c>
      <c r="K118" s="42">
        <f>IF(C118=0,0,SUM(J118:J$119)/C118)</f>
        <v>0</v>
      </c>
    </row>
    <row r="119" spans="1:11" x14ac:dyDescent="0.2">
      <c r="A119" s="3">
        <v>114</v>
      </c>
      <c r="B119" s="6">
        <v>0</v>
      </c>
      <c r="C119" s="89">
        <f t="shared" si="11"/>
        <v>0</v>
      </c>
      <c r="D119" s="4">
        <f t="shared" si="10"/>
        <v>0</v>
      </c>
      <c r="E119" s="16">
        <f>IF(C119=0,0,(SUMPRODUCT(D119:D$119*$A119:$A$119))/C119+0.5-$A119)</f>
        <v>0</v>
      </c>
      <c r="F119" s="35">
        <f>IF(C119=0,0,D119/C119)</f>
        <v>0</v>
      </c>
      <c r="G119" s="34"/>
      <c r="H119" s="42">
        <f>'HRQOL scores'!C$15</f>
        <v>0.61840296078725532</v>
      </c>
      <c r="I119" s="39">
        <f t="shared" si="14"/>
        <v>0</v>
      </c>
      <c r="J119" s="39">
        <f t="shared" si="15"/>
        <v>0</v>
      </c>
      <c r="K119" s="42">
        <f>IF(C119=0,0,SUM(J119:J$119)/C119)</f>
        <v>0</v>
      </c>
    </row>
    <row r="121" spans="1:11" x14ac:dyDescent="0.2">
      <c r="D121" s="19"/>
      <c r="E121" s="19"/>
    </row>
  </sheetData>
  <phoneticPr fontId="5" type="noConversion"/>
  <pageMargins left="0.17" right="0.18" top="1" bottom="1" header="0.5" footer="0.5"/>
  <pageSetup orientation="portrait" horizontalDpi="4294967292" verticalDpi="4294967292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4"/>
  <sheetViews>
    <sheetView workbookViewId="0"/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2.85546875" style="61" customWidth="1"/>
    <col min="9" max="9" width="8.85546875" style="61"/>
    <col min="10" max="10" width="9.140625" style="61" customWidth="1"/>
    <col min="11" max="11" width="13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19" width="8.42578125" style="61" customWidth="1"/>
    <col min="120" max="120" width="18.140625" style="61" customWidth="1"/>
    <col min="121" max="121" width="8.42578125" style="61" customWidth="1"/>
    <col min="122" max="122" width="12.140625" style="61" customWidth="1"/>
    <col min="123" max="123" width="3.140625" style="61" customWidth="1"/>
    <col min="124" max="124" width="9.140625" style="61" customWidth="1"/>
    <col min="125" max="125" width="7.7109375" style="61" customWidth="1"/>
    <col min="126" max="126" width="10.7109375" style="61" customWidth="1"/>
    <col min="127" max="129" width="9.140625" style="61" customWidth="1"/>
    <col min="130" max="130" width="8.85546875" style="61"/>
    <col min="131" max="131" width="12.140625" style="61" customWidth="1"/>
    <col min="132" max="132" width="2.7109375" style="61" customWidth="1"/>
    <col min="133" max="133" width="9.140625" style="61" customWidth="1"/>
    <col min="134" max="134" width="6.7109375" style="61" customWidth="1"/>
    <col min="135" max="135" width="11.140625" style="61" customWidth="1"/>
    <col min="136" max="138" width="9.140625" style="61" customWidth="1"/>
    <col min="139" max="139" width="10" style="61" customWidth="1"/>
    <col min="140" max="140" width="12.140625" style="61" customWidth="1"/>
    <col min="141" max="141" width="8.85546875" style="61"/>
    <col min="142" max="142" width="9.140625" style="61" customWidth="1"/>
    <col min="143" max="143" width="6.7109375" style="61" customWidth="1"/>
    <col min="144" max="144" width="10.42578125" style="61" customWidth="1"/>
    <col min="145" max="147" width="9.140625" style="61" customWidth="1"/>
    <col min="148" max="148" width="8.85546875" style="61"/>
    <col min="149" max="149" width="12.140625" style="61" customWidth="1"/>
    <col min="150" max="150" width="2.7109375" style="61" customWidth="1"/>
    <col min="151" max="151" width="9.140625" style="61" customWidth="1"/>
    <col min="152" max="152" width="6.7109375" style="61" customWidth="1"/>
    <col min="153" max="153" width="10.42578125" style="61" customWidth="1"/>
    <col min="154" max="156" width="9.140625" style="61" customWidth="1"/>
    <col min="157" max="157" width="10" style="61" customWidth="1"/>
    <col min="158" max="158" width="12.140625" style="61" customWidth="1"/>
    <col min="159" max="159" width="8.85546875" style="61"/>
    <col min="160" max="160" width="9.140625" style="61" customWidth="1"/>
    <col min="161" max="161" width="6.7109375" style="61" customWidth="1"/>
    <col min="162" max="162" width="10.85546875" style="61" customWidth="1"/>
    <col min="163" max="165" width="9.140625" style="61" customWidth="1"/>
    <col min="166" max="166" width="8.85546875" style="61"/>
    <col min="167" max="167" width="12.140625" style="61" customWidth="1"/>
    <col min="168" max="168" width="2.7109375" style="61" customWidth="1"/>
    <col min="169" max="169" width="9.140625" style="61" customWidth="1"/>
    <col min="170" max="170" width="6.7109375" style="61" customWidth="1"/>
    <col min="171" max="171" width="11.42578125" style="61" customWidth="1"/>
    <col min="172" max="174" width="9.140625" style="61" customWidth="1"/>
    <col min="175" max="175" width="10" style="61" customWidth="1"/>
    <col min="176" max="176" width="12.140625" style="61" customWidth="1"/>
    <col min="177" max="16384" width="8.85546875" style="61"/>
  </cols>
  <sheetData>
    <row r="1" spans="1:13" x14ac:dyDescent="0.2">
      <c r="A1" t="s">
        <v>52</v>
      </c>
      <c r="C1" s="64"/>
      <c r="D1" s="9"/>
    </row>
    <row r="2" spans="1:13" s="70" customFormat="1" x14ac:dyDescent="0.2">
      <c r="C2" s="64"/>
      <c r="D2" s="9"/>
      <c r="F2" s="8"/>
      <c r="K2" s="71"/>
    </row>
    <row r="3" spans="1:13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3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</row>
    <row r="5" spans="1:13" ht="14.25" x14ac:dyDescent="0.2">
      <c r="A5" s="62">
        <v>0</v>
      </c>
      <c r="B5" s="9"/>
      <c r="C5" s="68">
        <v>100000</v>
      </c>
      <c r="D5" s="29">
        <f t="shared" ref="D5:D68" si="0">C5-C6</f>
        <v>1451</v>
      </c>
      <c r="E5" s="33">
        <f>SUMPRODUCT(D5:D$119*$A5:$A$119)/C5+0.5-$A5</f>
        <v>70.027457006092249</v>
      </c>
      <c r="F5" s="35">
        <f t="shared" ref="F5:F68" si="1">D5/C5</f>
        <v>1.451E-2</v>
      </c>
      <c r="G5" s="52"/>
      <c r="H5" s="42">
        <f>'HRQOL scores'!L$6</f>
        <v>0.91722694996493603</v>
      </c>
      <c r="I5" s="39">
        <f t="shared" ref="I5:I36" si="2">(D5*0.5+C6)</f>
        <v>99274.5</v>
      </c>
      <c r="J5" s="39">
        <f t="shared" ref="J5:J36" si="3">I5*H5</f>
        <v>91057.246844294044</v>
      </c>
      <c r="K5" s="42">
        <f>SUM(J5:J$119)/C5</f>
        <v>59.080053193647416</v>
      </c>
      <c r="M5" s="87"/>
    </row>
    <row r="6" spans="1:13" ht="14.25" x14ac:dyDescent="0.2">
      <c r="A6" s="62">
        <v>1</v>
      </c>
      <c r="C6" s="68">
        <v>98549</v>
      </c>
      <c r="D6" s="29">
        <f t="shared" si="0"/>
        <v>69</v>
      </c>
      <c r="E6" s="33">
        <f>SUMPRODUCT(D6:D$119*$A6:$A$119)/C6+0.5-$A6</f>
        <v>70.051154254322469</v>
      </c>
      <c r="F6" s="35">
        <f t="shared" si="1"/>
        <v>7.0015931161148261E-4</v>
      </c>
      <c r="G6" s="34"/>
      <c r="H6" s="42">
        <f>'HRQOL scores'!L$6</f>
        <v>0.91722694996493603</v>
      </c>
      <c r="I6" s="39">
        <f t="shared" si="2"/>
        <v>98514.5</v>
      </c>
      <c r="J6" s="39">
        <f t="shared" si="3"/>
        <v>90360.154362320696</v>
      </c>
      <c r="K6" s="42">
        <f>SUM(J6:J$119)/C6</f>
        <v>59.025947219357356</v>
      </c>
    </row>
    <row r="7" spans="1:13" ht="14.25" x14ac:dyDescent="0.2">
      <c r="A7" s="62">
        <v>2</v>
      </c>
      <c r="C7" s="68">
        <v>98480</v>
      </c>
      <c r="D7" s="29">
        <f t="shared" si="0"/>
        <v>46</v>
      </c>
      <c r="E7" s="33">
        <f>SUMPRODUCT(D7:D$119*$A7:$A$119)/C7+0.5-$A7</f>
        <v>69.099885262075802</v>
      </c>
      <c r="F7" s="35">
        <f t="shared" si="1"/>
        <v>4.6709991876523155E-4</v>
      </c>
      <c r="G7" s="34"/>
      <c r="H7" s="42">
        <f>'HRQOL scores'!L$6</f>
        <v>0.91722694996493603</v>
      </c>
      <c r="I7" s="39">
        <f t="shared" si="2"/>
        <v>98457</v>
      </c>
      <c r="J7" s="39">
        <f t="shared" si="3"/>
        <v>90307.413812697705</v>
      </c>
      <c r="K7" s="42">
        <f>SUM(J7:J$119)/C7</f>
        <v>58.149755464643853</v>
      </c>
    </row>
    <row r="8" spans="1:13" ht="14.25" x14ac:dyDescent="0.2">
      <c r="A8" s="62">
        <v>3</v>
      </c>
      <c r="C8" s="68">
        <v>98434</v>
      </c>
      <c r="D8" s="29">
        <f t="shared" si="0"/>
        <v>36</v>
      </c>
      <c r="E8" s="33">
        <f>SUMPRODUCT(D8:D$119*$A8:$A$119)/C8+0.5-$A8</f>
        <v>68.13194323718659</v>
      </c>
      <c r="F8" s="35">
        <f t="shared" si="1"/>
        <v>3.6572728935124044E-4</v>
      </c>
      <c r="G8" s="34"/>
      <c r="H8" s="42">
        <f>'HRQOL scores'!L$6</f>
        <v>0.91722694996493603</v>
      </c>
      <c r="I8" s="39">
        <f t="shared" si="2"/>
        <v>98416</v>
      </c>
      <c r="J8" s="39">
        <f t="shared" si="3"/>
        <v>90269.807507749138</v>
      </c>
      <c r="K8" s="42">
        <f>SUM(J8:J$119)/C8</f>
        <v>57.259488635486001</v>
      </c>
    </row>
    <row r="9" spans="1:13" ht="14.25" x14ac:dyDescent="0.2">
      <c r="A9" s="62">
        <v>4</v>
      </c>
      <c r="C9" s="68">
        <v>98398</v>
      </c>
      <c r="D9" s="29">
        <f t="shared" si="0"/>
        <v>27</v>
      </c>
      <c r="E9" s="33">
        <f>SUMPRODUCT(D9:D$119*$A9:$A$119)/C9+0.5-$A9</f>
        <v>67.156687133978579</v>
      </c>
      <c r="F9" s="35">
        <f t="shared" si="1"/>
        <v>2.7439582105327342E-4</v>
      </c>
      <c r="G9" s="34"/>
      <c r="H9" s="42">
        <f>'HRQOL scores'!L$6</f>
        <v>0.91722694996493603</v>
      </c>
      <c r="I9" s="39">
        <f t="shared" si="2"/>
        <v>98384.5</v>
      </c>
      <c r="J9" s="39">
        <f t="shared" si="3"/>
        <v>90240.914858825243</v>
      </c>
      <c r="K9" s="42">
        <f>SUM(J9:J$119)/C9</f>
        <v>56.363042915889352</v>
      </c>
    </row>
    <row r="10" spans="1:13" ht="14.25" x14ac:dyDescent="0.2">
      <c r="A10" s="62">
        <v>5</v>
      </c>
      <c r="C10" s="68">
        <v>98371</v>
      </c>
      <c r="D10" s="29">
        <f t="shared" si="0"/>
        <v>25</v>
      </c>
      <c r="E10" s="33">
        <f>SUMPRODUCT(D10:D$119*$A10:$A$119)/C10+0.5-$A10</f>
        <v>66.174982470537302</v>
      </c>
      <c r="F10" s="35">
        <f t="shared" si="1"/>
        <v>2.5413993961635034E-4</v>
      </c>
      <c r="G10" s="34"/>
      <c r="H10" s="42">
        <f>'HRQOL scores'!L$7</f>
        <v>0.90788968571865103</v>
      </c>
      <c r="I10" s="39">
        <f t="shared" si="2"/>
        <v>98358.5</v>
      </c>
      <c r="J10" s="39">
        <f t="shared" si="3"/>
        <v>89298.66765275794</v>
      </c>
      <c r="K10" s="42">
        <f>SUM(J10:J$119)/C10</f>
        <v>55.461160118112595</v>
      </c>
    </row>
    <row r="11" spans="1:13" ht="14.25" x14ac:dyDescent="0.2">
      <c r="A11" s="62">
        <v>6</v>
      </c>
      <c r="C11" s="68">
        <v>98346</v>
      </c>
      <c r="D11" s="29">
        <f t="shared" si="0"/>
        <v>23</v>
      </c>
      <c r="E11" s="33">
        <f>SUMPRODUCT(D11:D$119*$A11:$A$119)/C11+0.5-$A11</f>
        <v>65.191677349452192</v>
      </c>
      <c r="F11" s="35">
        <f t="shared" si="1"/>
        <v>2.3386817969210744E-4</v>
      </c>
      <c r="G11" s="34"/>
      <c r="H11" s="42">
        <f>'HRQOL scores'!L$7</f>
        <v>0.90788968571865103</v>
      </c>
      <c r="I11" s="39">
        <f t="shared" si="2"/>
        <v>98334.5</v>
      </c>
      <c r="J11" s="39">
        <f t="shared" si="3"/>
        <v>89276.878300300683</v>
      </c>
      <c r="K11" s="42">
        <f>SUM(J11:J$119)/C11</f>
        <v>54.567253516422603</v>
      </c>
    </row>
    <row r="12" spans="1:13" ht="14.25" x14ac:dyDescent="0.2">
      <c r="A12" s="62">
        <v>7</v>
      </c>
      <c r="C12" s="68">
        <v>98323</v>
      </c>
      <c r="D12" s="29">
        <f t="shared" si="0"/>
        <v>21</v>
      </c>
      <c r="E12" s="33">
        <f>SUMPRODUCT(D12:D$119*$A12:$A$119)/C12+0.5-$A12</f>
        <v>64.206810213370474</v>
      </c>
      <c r="F12" s="35">
        <f t="shared" si="1"/>
        <v>2.1358176621950103E-4</v>
      </c>
      <c r="G12" s="34"/>
      <c r="H12" s="42">
        <f>'HRQOL scores'!L$7</f>
        <v>0.90788968571865103</v>
      </c>
      <c r="I12" s="39">
        <f t="shared" si="2"/>
        <v>98312.5</v>
      </c>
      <c r="J12" s="39">
        <f t="shared" si="3"/>
        <v>89256.904727214875</v>
      </c>
      <c r="K12" s="42">
        <f>SUM(J12:J$119)/C12</f>
        <v>53.6720221720838</v>
      </c>
    </row>
    <row r="13" spans="1:13" ht="14.25" x14ac:dyDescent="0.2">
      <c r="A13" s="62">
        <v>8</v>
      </c>
      <c r="C13" s="68">
        <v>98302</v>
      </c>
      <c r="D13" s="29">
        <f t="shared" si="0"/>
        <v>17</v>
      </c>
      <c r="E13" s="33">
        <f>SUMPRODUCT(D13:D$119*$A13:$A$119)/C13+0.5-$A13</f>
        <v>63.220419733161322</v>
      </c>
      <c r="F13" s="35">
        <f t="shared" si="1"/>
        <v>1.7293646110964171E-4</v>
      </c>
      <c r="G13" s="34"/>
      <c r="H13" s="42">
        <f>'HRQOL scores'!L$7</f>
        <v>0.90788968571865103</v>
      </c>
      <c r="I13" s="39">
        <f t="shared" si="2"/>
        <v>98293.5</v>
      </c>
      <c r="J13" s="39">
        <f t="shared" si="3"/>
        <v>89239.654823186225</v>
      </c>
      <c r="K13" s="42">
        <f>SUM(J13:J$119)/C13</f>
        <v>52.775501325492669</v>
      </c>
    </row>
    <row r="14" spans="1:13" ht="14.25" x14ac:dyDescent="0.2">
      <c r="A14" s="62">
        <v>9</v>
      </c>
      <c r="C14" s="68">
        <v>98285</v>
      </c>
      <c r="D14" s="29">
        <f t="shared" si="0"/>
        <v>14</v>
      </c>
      <c r="E14" s="33">
        <f>SUMPRODUCT(D14:D$119*$A14:$A$119)/C14+0.5-$A14</f>
        <v>62.231268256694563</v>
      </c>
      <c r="F14" s="35">
        <f t="shared" si="1"/>
        <v>1.4244289566057894E-4</v>
      </c>
      <c r="G14" s="34"/>
      <c r="H14" s="42">
        <f>'HRQOL scores'!L$7</f>
        <v>0.90788968571865103</v>
      </c>
      <c r="I14" s="39">
        <f t="shared" si="2"/>
        <v>98278</v>
      </c>
      <c r="J14" s="39">
        <f t="shared" si="3"/>
        <v>89225.58253305759</v>
      </c>
      <c r="K14" s="42">
        <f>SUM(J14:J$119)/C14</f>
        <v>51.876661509644343</v>
      </c>
    </row>
    <row r="15" spans="1:13" ht="14.25" x14ac:dyDescent="0.2">
      <c r="A15" s="62">
        <v>10</v>
      </c>
      <c r="C15" s="68">
        <v>98271</v>
      </c>
      <c r="D15" s="29">
        <f t="shared" si="0"/>
        <v>11</v>
      </c>
      <c r="E15" s="33">
        <f>SUMPRODUCT(D15:D$119*$A15:$A$119)/C15+0.5-$A15</f>
        <v>61.240062690002389</v>
      </c>
      <c r="F15" s="35">
        <f t="shared" si="1"/>
        <v>1.1193536241617567E-4</v>
      </c>
      <c r="G15" s="34"/>
      <c r="H15" s="42">
        <f>'HRQOL scores'!L$7</f>
        <v>0.90788968571865103</v>
      </c>
      <c r="I15" s="39">
        <f t="shared" si="2"/>
        <v>98265.5</v>
      </c>
      <c r="J15" s="39">
        <f t="shared" si="3"/>
        <v>89214.233911986099</v>
      </c>
      <c r="K15" s="42">
        <f>SUM(J15:J$119)/C15</f>
        <v>50.976097668104899</v>
      </c>
    </row>
    <row r="16" spans="1:13" ht="14.25" x14ac:dyDescent="0.2">
      <c r="A16" s="62">
        <v>11</v>
      </c>
      <c r="C16" s="68">
        <v>98260</v>
      </c>
      <c r="D16" s="29">
        <f t="shared" si="0"/>
        <v>11</v>
      </c>
      <c r="E16" s="33">
        <f>SUMPRODUCT(D16:D$119*$A16:$A$119)/C16+0.5-$A16</f>
        <v>60.246862412062129</v>
      </c>
      <c r="F16" s="35">
        <f t="shared" si="1"/>
        <v>1.1194789334418888E-4</v>
      </c>
      <c r="G16" s="34"/>
      <c r="H16" s="42">
        <f>'HRQOL scores'!L$7</f>
        <v>0.90788968571865103</v>
      </c>
      <c r="I16" s="39">
        <f t="shared" si="2"/>
        <v>98254.5</v>
      </c>
      <c r="J16" s="39">
        <f t="shared" si="3"/>
        <v>89204.247125443202</v>
      </c>
      <c r="K16" s="42">
        <f>SUM(J16:J$119)/C16</f>
        <v>50.073863830962267</v>
      </c>
    </row>
    <row r="17" spans="1:11" ht="14.25" x14ac:dyDescent="0.2">
      <c r="A17" s="62">
        <v>12</v>
      </c>
      <c r="C17" s="68">
        <v>98249</v>
      </c>
      <c r="D17" s="29">
        <f t="shared" si="0"/>
        <v>20</v>
      </c>
      <c r="E17" s="33">
        <f>SUMPRODUCT(D17:D$119*$A17:$A$119)/C17+0.5-$A17</f>
        <v>59.253551696294366</v>
      </c>
      <c r="F17" s="35">
        <f t="shared" si="1"/>
        <v>2.0356441286934219E-4</v>
      </c>
      <c r="G17" s="34"/>
      <c r="H17" s="42">
        <f>'HRQOL scores'!L$7</f>
        <v>0.90788968571865103</v>
      </c>
      <c r="I17" s="39">
        <f t="shared" si="2"/>
        <v>98239</v>
      </c>
      <c r="J17" s="39">
        <f t="shared" si="3"/>
        <v>89190.174835314552</v>
      </c>
      <c r="K17" s="42">
        <f>SUM(J17:J$119)/C17</f>
        <v>49.171529612565102</v>
      </c>
    </row>
    <row r="18" spans="1:11" ht="14.25" x14ac:dyDescent="0.2">
      <c r="A18" s="62">
        <v>13</v>
      </c>
      <c r="C18" s="68">
        <v>98229</v>
      </c>
      <c r="D18" s="29">
        <f t="shared" si="0"/>
        <v>37</v>
      </c>
      <c r="E18" s="33">
        <f>SUMPRODUCT(D18:D$119*$A18:$A$119)/C18+0.5-$A18</f>
        <v>58.265514263702414</v>
      </c>
      <c r="F18" s="35">
        <f t="shared" si="1"/>
        <v>3.7667084058679208E-4</v>
      </c>
      <c r="G18" s="34"/>
      <c r="H18" s="42">
        <f>'HRQOL scores'!L$7</f>
        <v>0.90788968571865103</v>
      </c>
      <c r="I18" s="39">
        <f t="shared" si="2"/>
        <v>98210.5</v>
      </c>
      <c r="J18" s="39">
        <f t="shared" si="3"/>
        <v>89164.299979271571</v>
      </c>
      <c r="K18" s="42">
        <f>SUM(J18:J$119)/C18</f>
        <v>48.273559112579726</v>
      </c>
    </row>
    <row r="19" spans="1:11" ht="14.25" x14ac:dyDescent="0.2">
      <c r="A19" s="62">
        <v>14</v>
      </c>
      <c r="C19" s="68">
        <v>98192</v>
      </c>
      <c r="D19" s="29">
        <f t="shared" si="0"/>
        <v>60</v>
      </c>
      <c r="E19" s="33">
        <f>SUMPRODUCT(D19:D$119*$A19:$A$119)/C19+0.5-$A19</f>
        <v>57.287281047429772</v>
      </c>
      <c r="F19" s="35">
        <f t="shared" si="1"/>
        <v>6.1104774319700175E-4</v>
      </c>
      <c r="G19" s="34"/>
      <c r="H19" s="42">
        <f>'HRQOL scores'!L$7</f>
        <v>0.90788968571865103</v>
      </c>
      <c r="I19" s="39">
        <f t="shared" si="2"/>
        <v>98162</v>
      </c>
      <c r="J19" s="39">
        <f t="shared" si="3"/>
        <v>89120.267329514216</v>
      </c>
      <c r="K19" s="42">
        <f>SUM(J19:J$119)/C19</f>
        <v>47.383688468412124</v>
      </c>
    </row>
    <row r="20" spans="1:11" ht="14.25" x14ac:dyDescent="0.2">
      <c r="A20" s="62">
        <v>15</v>
      </c>
      <c r="C20" s="68">
        <v>98132</v>
      </c>
      <c r="D20" s="29">
        <f t="shared" si="0"/>
        <v>85</v>
      </c>
      <c r="E20" s="33">
        <f>SUMPRODUCT(D20:D$119*$A20:$A$119)/C20+0.5-$A20</f>
        <v>56.322002003517966</v>
      </c>
      <c r="F20" s="35">
        <f t="shared" si="1"/>
        <v>8.6618024701422573E-4</v>
      </c>
      <c r="G20" s="34"/>
      <c r="H20" s="42">
        <f>'HRQOL scores'!L$8</f>
        <v>0.86952820758981419</v>
      </c>
      <c r="I20" s="39">
        <f t="shared" si="2"/>
        <v>98089.5</v>
      </c>
      <c r="J20" s="39">
        <f t="shared" si="3"/>
        <v>85291.587118381081</v>
      </c>
      <c r="K20" s="42">
        <f>SUM(J20:J$119)/C20</f>
        <v>46.504492629935278</v>
      </c>
    </row>
    <row r="21" spans="1:11" ht="14.25" x14ac:dyDescent="0.2">
      <c r="A21" s="62">
        <v>16</v>
      </c>
      <c r="C21" s="68">
        <v>98047</v>
      </c>
      <c r="D21" s="29">
        <f t="shared" si="0"/>
        <v>107</v>
      </c>
      <c r="E21" s="33">
        <f>SUMPRODUCT(D21:D$119*$A21:$A$119)/C21+0.5-$A21</f>
        <v>55.370395836784652</v>
      </c>
      <c r="F21" s="35">
        <f t="shared" si="1"/>
        <v>1.0913133497200322E-3</v>
      </c>
      <c r="G21" s="34"/>
      <c r="H21" s="42">
        <f>'HRQOL scores'!L$8</f>
        <v>0.86952820758981419</v>
      </c>
      <c r="I21" s="39">
        <f t="shared" si="2"/>
        <v>97993.5</v>
      </c>
      <c r="J21" s="39">
        <f t="shared" si="3"/>
        <v>85208.112410452464</v>
      </c>
      <c r="K21" s="42">
        <f>SUM(J21:J$119)/C21</f>
        <v>45.674903705798506</v>
      </c>
    </row>
    <row r="22" spans="1:11" ht="14.25" x14ac:dyDescent="0.2">
      <c r="A22" s="62">
        <v>17</v>
      </c>
      <c r="C22" s="68">
        <v>97940</v>
      </c>
      <c r="D22" s="29">
        <f t="shared" si="0"/>
        <v>127</v>
      </c>
      <c r="E22" s="33">
        <f>SUMPRODUCT(D22:D$119*$A22:$A$119)/C22+0.5-$A22</f>
        <v>54.430342052371088</v>
      </c>
      <c r="F22" s="35">
        <f t="shared" si="1"/>
        <v>1.296712272820094E-3</v>
      </c>
      <c r="G22" s="34"/>
      <c r="H22" s="42">
        <f>'HRQOL scores'!L$8</f>
        <v>0.86952820758981419</v>
      </c>
      <c r="I22" s="39">
        <f t="shared" si="2"/>
        <v>97876.5</v>
      </c>
      <c r="J22" s="39">
        <f t="shared" si="3"/>
        <v>85106.377610164447</v>
      </c>
      <c r="K22" s="42">
        <f>SUM(J22:J$119)/C22</f>
        <v>44.854800604778177</v>
      </c>
    </row>
    <row r="23" spans="1:11" ht="14.25" x14ac:dyDescent="0.2">
      <c r="A23" s="62">
        <v>18</v>
      </c>
      <c r="C23" s="68">
        <v>97813</v>
      </c>
      <c r="D23" s="29">
        <f t="shared" si="0"/>
        <v>146</v>
      </c>
      <c r="E23" s="33">
        <f>SUMPRODUCT(D23:D$119*$A23:$A$119)/C23+0.5-$A23</f>
        <v>53.500364988388299</v>
      </c>
      <c r="F23" s="35">
        <f t="shared" si="1"/>
        <v>1.4926441270587754E-3</v>
      </c>
      <c r="G23" s="34"/>
      <c r="H23" s="42">
        <f>'HRQOL scores'!L$8</f>
        <v>0.86952820758981419</v>
      </c>
      <c r="I23" s="39">
        <f t="shared" si="2"/>
        <v>97740</v>
      </c>
      <c r="J23" s="39">
        <f t="shared" si="3"/>
        <v>84987.687009828442</v>
      </c>
      <c r="K23" s="42">
        <f>SUM(J23:J$119)/C23</f>
        <v>44.042947191291653</v>
      </c>
    </row>
    <row r="24" spans="1:11" ht="14.25" x14ac:dyDescent="0.2">
      <c r="A24" s="62">
        <v>19</v>
      </c>
      <c r="C24" s="68">
        <v>97667</v>
      </c>
      <c r="D24" s="29">
        <f t="shared" si="0"/>
        <v>162</v>
      </c>
      <c r="E24" s="33">
        <f>SUMPRODUCT(D24:D$119*$A24:$A$119)/C24+0.5-$A24</f>
        <v>52.579593932538373</v>
      </c>
      <c r="F24" s="35">
        <f t="shared" si="1"/>
        <v>1.6586974105890424E-3</v>
      </c>
      <c r="G24" s="34"/>
      <c r="H24" s="42">
        <f>'HRQOL scores'!L$8</f>
        <v>0.86952820758981419</v>
      </c>
      <c r="I24" s="39">
        <f t="shared" si="2"/>
        <v>97586</v>
      </c>
      <c r="J24" s="39">
        <f t="shared" si="3"/>
        <v>84853.779665859605</v>
      </c>
      <c r="K24" s="42">
        <f>SUM(J24:J$119)/C24</f>
        <v>43.238607785761651</v>
      </c>
    </row>
    <row r="25" spans="1:11" ht="14.25" x14ac:dyDescent="0.2">
      <c r="A25" s="62">
        <v>20</v>
      </c>
      <c r="C25" s="68">
        <v>97505</v>
      </c>
      <c r="D25" s="29">
        <f t="shared" si="0"/>
        <v>181</v>
      </c>
      <c r="E25" s="33">
        <f>SUMPRODUCT(D25:D$119*$A25:$A$119)/C25+0.5-$A25</f>
        <v>51.666121743594942</v>
      </c>
      <c r="F25" s="35">
        <f t="shared" si="1"/>
        <v>1.8563150607661145E-3</v>
      </c>
      <c r="G25" s="34"/>
      <c r="H25" s="42">
        <f>'HRQOL scores'!L$8</f>
        <v>0.86952820758981419</v>
      </c>
      <c r="I25" s="39">
        <f t="shared" si="2"/>
        <v>97414.5</v>
      </c>
      <c r="J25" s="39">
        <f t="shared" si="3"/>
        <v>84704.655578257953</v>
      </c>
      <c r="K25" s="42">
        <f>SUM(J25:J$119)/C25</f>
        <v>42.440196163746698</v>
      </c>
    </row>
    <row r="26" spans="1:11" ht="14.25" x14ac:dyDescent="0.2">
      <c r="A26" s="62">
        <v>21</v>
      </c>
      <c r="C26" s="68">
        <v>97324</v>
      </c>
      <c r="D26" s="29">
        <f t="shared" si="0"/>
        <v>200</v>
      </c>
      <c r="E26" s="33">
        <f>SUMPRODUCT(D26:D$119*$A26:$A$119)/C26+0.5-$A26</f>
        <v>50.761278827516591</v>
      </c>
      <c r="F26" s="35">
        <f t="shared" si="1"/>
        <v>2.0549915745345444E-3</v>
      </c>
      <c r="G26" s="34"/>
      <c r="H26" s="42">
        <f>'HRQOL scores'!L$8</f>
        <v>0.86952820758981419</v>
      </c>
      <c r="I26" s="39">
        <f t="shared" si="2"/>
        <v>97224</v>
      </c>
      <c r="J26" s="39">
        <f t="shared" si="3"/>
        <v>84539.010454712101</v>
      </c>
      <c r="K26" s="42">
        <f>SUM(J26:J$119)/C26</f>
        <v>41.648788288272826</v>
      </c>
    </row>
    <row r="27" spans="1:11" ht="14.25" x14ac:dyDescent="0.2">
      <c r="A27" s="62">
        <v>22</v>
      </c>
      <c r="C27" s="68">
        <v>97124</v>
      </c>
      <c r="D27" s="29">
        <f t="shared" si="0"/>
        <v>213</v>
      </c>
      <c r="E27" s="33">
        <f>SUMPRODUCT(D27:D$119*$A27:$A$119)/C27+0.5-$A27</f>
        <v>49.864778022005112</v>
      </c>
      <c r="F27" s="35">
        <f t="shared" si="1"/>
        <v>2.1930727729500433E-3</v>
      </c>
      <c r="G27" s="34"/>
      <c r="H27" s="42">
        <f>'HRQOL scores'!L$8</f>
        <v>0.86952820758981419</v>
      </c>
      <c r="I27" s="39">
        <f t="shared" si="2"/>
        <v>97017.5</v>
      </c>
      <c r="J27" s="39">
        <f t="shared" si="3"/>
        <v>84359.452879844801</v>
      </c>
      <c r="K27" s="42">
        <f>SUM(J27:J$119)/C27</f>
        <v>40.864128957962521</v>
      </c>
    </row>
    <row r="28" spans="1:11" ht="14.25" x14ac:dyDescent="0.2">
      <c r="A28" s="62">
        <v>23</v>
      </c>
      <c r="C28" s="68">
        <v>96911</v>
      </c>
      <c r="D28" s="29">
        <f t="shared" si="0"/>
        <v>219</v>
      </c>
      <c r="E28" s="33">
        <f>SUMPRODUCT(D28:D$119*$A28:$A$119)/C28+0.5-$A28</f>
        <v>48.97327651772477</v>
      </c>
      <c r="F28" s="35">
        <f t="shared" si="1"/>
        <v>2.2598053884491957E-3</v>
      </c>
      <c r="G28" s="34"/>
      <c r="H28" s="42">
        <f>'HRQOL scores'!L$8</f>
        <v>0.86952820758981419</v>
      </c>
      <c r="I28" s="39">
        <f t="shared" si="2"/>
        <v>96801.5</v>
      </c>
      <c r="J28" s="39">
        <f t="shared" si="3"/>
        <v>84171.634787005401</v>
      </c>
      <c r="K28" s="42">
        <f>SUM(J28:J$119)/C28</f>
        <v>40.083460164824508</v>
      </c>
    </row>
    <row r="29" spans="1:11" ht="14.25" x14ac:dyDescent="0.2">
      <c r="A29" s="62">
        <v>24</v>
      </c>
      <c r="C29" s="68">
        <v>96692</v>
      </c>
      <c r="D29" s="29">
        <f t="shared" si="0"/>
        <v>219</v>
      </c>
      <c r="E29" s="33">
        <f>SUMPRODUCT(D29:D$119*$A29:$A$119)/C29+0.5-$A29</f>
        <v>48.08306478932306</v>
      </c>
      <c r="F29" s="35">
        <f t="shared" si="1"/>
        <v>2.2649236751747818E-3</v>
      </c>
      <c r="G29" s="34"/>
      <c r="H29" s="42">
        <f>'HRQOL scores'!L$8</f>
        <v>0.86952820758981419</v>
      </c>
      <c r="I29" s="39">
        <f t="shared" si="2"/>
        <v>96582.5</v>
      </c>
      <c r="J29" s="39">
        <f t="shared" si="3"/>
        <v>83981.208109543222</v>
      </c>
      <c r="K29" s="42">
        <f>SUM(J29:J$119)/C29</f>
        <v>39.303733227633131</v>
      </c>
    </row>
    <row r="30" spans="1:11" ht="14.25" x14ac:dyDescent="0.2">
      <c r="A30" s="62">
        <v>25</v>
      </c>
      <c r="C30" s="68">
        <v>96473</v>
      </c>
      <c r="D30" s="29">
        <f t="shared" si="0"/>
        <v>218</v>
      </c>
      <c r="E30" s="33">
        <f>SUMPRODUCT(D30:D$119*$A30:$A$119)/C30+0.5-$A30</f>
        <v>47.19108144879111</v>
      </c>
      <c r="F30" s="35">
        <f t="shared" si="1"/>
        <v>2.2596996050708489E-3</v>
      </c>
      <c r="G30" s="34"/>
      <c r="H30" s="42">
        <f>'HRQOL scores'!L$9</f>
        <v>0.85177844887171761</v>
      </c>
      <c r="I30" s="39">
        <f t="shared" si="2"/>
        <v>96364</v>
      </c>
      <c r="J30" s="39">
        <f t="shared" si="3"/>
        <v>82080.77844707419</v>
      </c>
      <c r="K30" s="42">
        <f>SUM(J30:J$119)/C30</f>
        <v>38.522440114195263</v>
      </c>
    </row>
    <row r="31" spans="1:11" ht="14.25" x14ac:dyDescent="0.2">
      <c r="A31" s="62">
        <v>26</v>
      </c>
      <c r="C31" s="68">
        <v>96255</v>
      </c>
      <c r="D31" s="29">
        <f t="shared" si="0"/>
        <v>215</v>
      </c>
      <c r="E31" s="33">
        <f>SUMPRODUCT(D31:D$119*$A31:$A$119)/C31+0.5-$A31</f>
        <v>46.296828223045296</v>
      </c>
      <c r="F31" s="35">
        <f t="shared" si="1"/>
        <v>2.233650199989611E-3</v>
      </c>
      <c r="G31" s="34"/>
      <c r="H31" s="42">
        <f>'HRQOL scores'!L$9</f>
        <v>0.85177844887171761</v>
      </c>
      <c r="I31" s="39">
        <f t="shared" si="2"/>
        <v>96147.5</v>
      </c>
      <c r="J31" s="39">
        <f t="shared" si="3"/>
        <v>81896.368412893469</v>
      </c>
      <c r="K31" s="42">
        <f>SUM(J31:J$119)/C31</f>
        <v>37.756943397118953</v>
      </c>
    </row>
    <row r="32" spans="1:11" ht="14.25" x14ac:dyDescent="0.2">
      <c r="A32" s="62">
        <v>27</v>
      </c>
      <c r="C32" s="68">
        <v>96040</v>
      </c>
      <c r="D32" s="29">
        <f t="shared" si="0"/>
        <v>216</v>
      </c>
      <c r="E32" s="33">
        <f>SUMPRODUCT(D32:D$119*$A32:$A$119)/C32+0.5-$A32</f>
        <v>45.399351318296809</v>
      </c>
      <c r="F32" s="35">
        <f t="shared" si="1"/>
        <v>2.2490628904623072E-3</v>
      </c>
      <c r="G32" s="34"/>
      <c r="H32" s="42">
        <f>'HRQOL scores'!L$9</f>
        <v>0.85177844887171761</v>
      </c>
      <c r="I32" s="39">
        <f t="shared" si="2"/>
        <v>95932</v>
      </c>
      <c r="J32" s="39">
        <f t="shared" si="3"/>
        <v>81712.810157161613</v>
      </c>
      <c r="K32" s="42">
        <f>SUM(J32:J$119)/C32</f>
        <v>36.988736133660886</v>
      </c>
    </row>
    <row r="33" spans="1:11" ht="14.25" x14ac:dyDescent="0.2">
      <c r="A33" s="62">
        <v>28</v>
      </c>
      <c r="C33" s="68">
        <v>95824</v>
      </c>
      <c r="D33" s="29">
        <f t="shared" si="0"/>
        <v>218</v>
      </c>
      <c r="E33" s="33">
        <f>SUMPRODUCT(D33:D$119*$A33:$A$119)/C33+0.5-$A33</f>
        <v>44.500560408762155</v>
      </c>
      <c r="F33" s="35">
        <f t="shared" si="1"/>
        <v>2.2750041743195859E-3</v>
      </c>
      <c r="G33" s="34"/>
      <c r="H33" s="42">
        <f>'HRQOL scores'!L$9</f>
        <v>0.85177844887171761</v>
      </c>
      <c r="I33" s="39">
        <f t="shared" si="2"/>
        <v>95715</v>
      </c>
      <c r="J33" s="39">
        <f t="shared" si="3"/>
        <v>81527.974233756453</v>
      </c>
      <c r="K33" s="42">
        <f>SUM(J33:J$119)/C33</f>
        <v>36.219375189092823</v>
      </c>
    </row>
    <row r="34" spans="1:11" ht="14.25" x14ac:dyDescent="0.2">
      <c r="A34" s="62">
        <v>29</v>
      </c>
      <c r="C34" s="68">
        <v>95606</v>
      </c>
      <c r="D34" s="29">
        <f t="shared" si="0"/>
        <v>223</v>
      </c>
      <c r="E34" s="33">
        <f>SUMPRODUCT(D34:D$119*$A34:$A$119)/C34+0.5-$A34</f>
        <v>43.600890117871529</v>
      </c>
      <c r="F34" s="35">
        <f t="shared" si="1"/>
        <v>2.3324895927033869E-3</v>
      </c>
      <c r="G34" s="34"/>
      <c r="H34" s="42">
        <f>'HRQOL scores'!L$9</f>
        <v>0.85177844887171761</v>
      </c>
      <c r="I34" s="39">
        <f t="shared" si="2"/>
        <v>95494.5</v>
      </c>
      <c r="J34" s="39">
        <f t="shared" si="3"/>
        <v>81340.157085780244</v>
      </c>
      <c r="K34" s="42">
        <f>SUM(J34:J$119)/C34</f>
        <v>35.449212746960178</v>
      </c>
    </row>
    <row r="35" spans="1:11" ht="14.25" x14ac:dyDescent="0.2">
      <c r="A35" s="62">
        <v>30</v>
      </c>
      <c r="C35" s="68">
        <v>95383</v>
      </c>
      <c r="D35" s="29">
        <f t="shared" si="0"/>
        <v>229</v>
      </c>
      <c r="E35" s="33">
        <f>SUMPRODUCT(D35:D$119*$A35:$A$119)/C35+0.5-$A35</f>
        <v>42.701657534458178</v>
      </c>
      <c r="F35" s="35">
        <f t="shared" si="1"/>
        <v>2.4008471111204304E-3</v>
      </c>
      <c r="G35" s="34"/>
      <c r="H35" s="42">
        <f>'HRQOL scores'!L$9</f>
        <v>0.85177844887171761</v>
      </c>
      <c r="I35" s="39">
        <f t="shared" si="2"/>
        <v>95268.5</v>
      </c>
      <c r="J35" s="39">
        <f t="shared" si="3"/>
        <v>81147.655156335226</v>
      </c>
      <c r="K35" s="42">
        <f>SUM(J35:J$119)/C35</f>
        <v>34.679316825850449</v>
      </c>
    </row>
    <row r="36" spans="1:11" ht="14.25" x14ac:dyDescent="0.2">
      <c r="A36" s="62">
        <v>31</v>
      </c>
      <c r="C36" s="68">
        <v>95154</v>
      </c>
      <c r="D36" s="29">
        <f t="shared" si="0"/>
        <v>236</v>
      </c>
      <c r="E36" s="33">
        <f>SUMPRODUCT(D36:D$119*$A36:$A$119)/C36+0.5-$A36</f>
        <v>41.803221100628718</v>
      </c>
      <c r="F36" s="35">
        <f t="shared" si="1"/>
        <v>2.480190007776867E-3</v>
      </c>
      <c r="G36" s="34"/>
      <c r="H36" s="42">
        <f>'HRQOL scores'!L$9</f>
        <v>0.85177844887171761</v>
      </c>
      <c r="I36" s="39">
        <f t="shared" si="2"/>
        <v>95036</v>
      </c>
      <c r="J36" s="39">
        <f t="shared" si="3"/>
        <v>80949.61666697255</v>
      </c>
      <c r="K36" s="42">
        <f>SUM(J36:J$119)/C36</f>
        <v>33.90997353388989</v>
      </c>
    </row>
    <row r="37" spans="1:11" ht="14.25" x14ac:dyDescent="0.2">
      <c r="A37" s="62">
        <v>32</v>
      </c>
      <c r="C37" s="68">
        <v>94918</v>
      </c>
      <c r="D37" s="29">
        <f t="shared" si="0"/>
        <v>246</v>
      </c>
      <c r="E37" s="33">
        <f>SUMPRODUCT(D37:D$119*$A37:$A$119)/C37+0.5-$A37</f>
        <v>40.905915638859071</v>
      </c>
      <c r="F37" s="35">
        <f t="shared" si="1"/>
        <v>2.591710739796456E-3</v>
      </c>
      <c r="G37" s="34"/>
      <c r="H37" s="42">
        <f>'HRQOL scores'!L$9</f>
        <v>0.85177844887171761</v>
      </c>
      <c r="I37" s="39">
        <f t="shared" ref="I37:I68" si="4">(D37*0.5+C38)</f>
        <v>94795</v>
      </c>
      <c r="J37" s="39">
        <f t="shared" ref="J37:J68" si="5">I37*H37</f>
        <v>80744.338060794471</v>
      </c>
      <c r="K37" s="42">
        <f>SUM(J37:J$119)/C37</f>
        <v>33.141448460532104</v>
      </c>
    </row>
    <row r="38" spans="1:11" ht="14.25" x14ac:dyDescent="0.2">
      <c r="A38" s="62">
        <v>33</v>
      </c>
      <c r="C38" s="68">
        <v>94672</v>
      </c>
      <c r="D38" s="29">
        <f t="shared" si="0"/>
        <v>249</v>
      </c>
      <c r="E38" s="33">
        <f>SUMPRODUCT(D38:D$119*$A38:$A$119)/C38+0.5-$A38</f>
        <v>40.01090819470619</v>
      </c>
      <c r="F38" s="35">
        <f t="shared" si="1"/>
        <v>2.6301335136048672E-3</v>
      </c>
      <c r="G38" s="34"/>
      <c r="H38" s="42">
        <f>'HRQOL scores'!L$9</f>
        <v>0.85177844887171761</v>
      </c>
      <c r="I38" s="39">
        <f t="shared" si="4"/>
        <v>94547.5</v>
      </c>
      <c r="J38" s="39">
        <f t="shared" si="5"/>
        <v>80533.522894698719</v>
      </c>
      <c r="K38" s="42">
        <f>SUM(J38:J$119)/C38</f>
        <v>32.374679598149307</v>
      </c>
    </row>
    <row r="39" spans="1:11" ht="14.25" x14ac:dyDescent="0.2">
      <c r="A39" s="62">
        <v>34</v>
      </c>
      <c r="C39" s="68">
        <v>94423</v>
      </c>
      <c r="D39" s="29">
        <f t="shared" si="0"/>
        <v>257</v>
      </c>
      <c r="E39" s="33">
        <f>SUMPRODUCT(D39:D$119*$A39:$A$119)/C39+0.5-$A39</f>
        <v>39.115101200017207</v>
      </c>
      <c r="F39" s="35">
        <f t="shared" si="1"/>
        <v>2.7217944780403079E-3</v>
      </c>
      <c r="G39" s="34"/>
      <c r="H39" s="42">
        <f>'HRQOL scores'!L$9</f>
        <v>0.85177844887171761</v>
      </c>
      <c r="I39" s="39">
        <f t="shared" si="4"/>
        <v>94294.5</v>
      </c>
      <c r="J39" s="39">
        <f t="shared" si="5"/>
        <v>80318.022947134174</v>
      </c>
      <c r="K39" s="42">
        <f>SUM(J39:J$119)/C39</f>
        <v>31.607152325400513</v>
      </c>
    </row>
    <row r="40" spans="1:11" ht="14.25" x14ac:dyDescent="0.2">
      <c r="A40" s="62">
        <v>35</v>
      </c>
      <c r="C40" s="68">
        <v>94166</v>
      </c>
      <c r="D40" s="29">
        <f t="shared" si="0"/>
        <v>266</v>
      </c>
      <c r="E40" s="33">
        <f>SUMPRODUCT(D40:D$119*$A40:$A$119)/C40+0.5-$A40</f>
        <v>38.220490417021267</v>
      </c>
      <c r="F40" s="35">
        <f t="shared" si="1"/>
        <v>2.8247987596372363E-3</v>
      </c>
      <c r="G40" s="34"/>
      <c r="H40" s="42">
        <f>'HRQOL scores'!L$10</f>
        <v>0.84217613424729942</v>
      </c>
      <c r="I40" s="39">
        <f t="shared" si="4"/>
        <v>94033</v>
      </c>
      <c r="J40" s="39">
        <f t="shared" si="5"/>
        <v>79192.348431676306</v>
      </c>
      <c r="K40" s="42">
        <f>SUM(J40:J$119)/C40</f>
        <v>30.840474492642336</v>
      </c>
    </row>
    <row r="41" spans="1:11" ht="14.25" x14ac:dyDescent="0.2">
      <c r="A41" s="62">
        <v>36</v>
      </c>
      <c r="C41" s="68">
        <v>93900</v>
      </c>
      <c r="D41" s="29">
        <f t="shared" si="0"/>
        <v>277</v>
      </c>
      <c r="E41" s="33">
        <f>SUMPRODUCT(D41:D$119*$A41:$A$119)/C41+0.5-$A41</f>
        <v>37.327345054411339</v>
      </c>
      <c r="F41" s="35">
        <f t="shared" si="1"/>
        <v>2.9499467518636848E-3</v>
      </c>
      <c r="G41" s="34"/>
      <c r="H41" s="42">
        <f>'HRQOL scores'!L$10</f>
        <v>0.84217613424729942</v>
      </c>
      <c r="I41" s="39">
        <f t="shared" si="4"/>
        <v>93761.5</v>
      </c>
      <c r="J41" s="39">
        <f t="shared" si="5"/>
        <v>78963.69761122817</v>
      </c>
      <c r="K41" s="42">
        <f>SUM(J41:J$119)/C41</f>
        <v>30.084470422177652</v>
      </c>
    </row>
    <row r="42" spans="1:11" ht="14.25" x14ac:dyDescent="0.2">
      <c r="A42" s="62">
        <v>37</v>
      </c>
      <c r="C42" s="68">
        <v>93623</v>
      </c>
      <c r="D42" s="29">
        <f t="shared" si="0"/>
        <v>289</v>
      </c>
      <c r="E42" s="33">
        <f>SUMPRODUCT(D42:D$119*$A42:$A$119)/C42+0.5-$A42</f>
        <v>36.436305187926308</v>
      </c>
      <c r="F42" s="35">
        <f t="shared" si="1"/>
        <v>3.0868483171870159E-3</v>
      </c>
      <c r="G42" s="34"/>
      <c r="H42" s="42">
        <f>'HRQOL scores'!L$10</f>
        <v>0.84217613424729942</v>
      </c>
      <c r="I42" s="39">
        <f t="shared" si="4"/>
        <v>93478.5</v>
      </c>
      <c r="J42" s="39">
        <f t="shared" si="5"/>
        <v>78725.361765236186</v>
      </c>
      <c r="K42" s="42">
        <f>SUM(J42:J$119)/C42</f>
        <v>29.330058586365038</v>
      </c>
    </row>
    <row r="43" spans="1:11" ht="14.25" x14ac:dyDescent="0.2">
      <c r="A43" s="62">
        <v>38</v>
      </c>
      <c r="C43" s="68">
        <v>93334</v>
      </c>
      <c r="D43" s="29">
        <f t="shared" si="0"/>
        <v>307</v>
      </c>
      <c r="E43" s="33">
        <f>SUMPRODUCT(D43:D$119*$A43:$A$119)/C43+0.5-$A43</f>
        <v>35.547578595251736</v>
      </c>
      <c r="F43" s="35">
        <f t="shared" si="1"/>
        <v>3.2892622195555745E-3</v>
      </c>
      <c r="G43" s="34"/>
      <c r="H43" s="42">
        <f>'HRQOL scores'!L$10</f>
        <v>0.84217613424729942</v>
      </c>
      <c r="I43" s="39">
        <f t="shared" si="4"/>
        <v>93180.5</v>
      </c>
      <c r="J43" s="39">
        <f t="shared" si="5"/>
        <v>78474.393277230483</v>
      </c>
      <c r="K43" s="42">
        <f>SUM(J43:J$119)/C43</f>
        <v>28.577396375018935</v>
      </c>
    </row>
    <row r="44" spans="1:11" ht="14.25" x14ac:dyDescent="0.2">
      <c r="A44" s="62">
        <v>39</v>
      </c>
      <c r="C44" s="68">
        <v>93027</v>
      </c>
      <c r="D44" s="29">
        <f t="shared" si="0"/>
        <v>326</v>
      </c>
      <c r="E44" s="33">
        <f>SUMPRODUCT(D44:D$119*$A44:$A$119)/C44+0.5-$A44</f>
        <v>34.663239711150794</v>
      </c>
      <c r="F44" s="35">
        <f t="shared" si="1"/>
        <v>3.5043589495522805E-3</v>
      </c>
      <c r="G44" s="34"/>
      <c r="H44" s="42">
        <f>'HRQOL scores'!L$10</f>
        <v>0.84217613424729942</v>
      </c>
      <c r="I44" s="39">
        <f t="shared" si="4"/>
        <v>92864</v>
      </c>
      <c r="J44" s="39">
        <f t="shared" si="5"/>
        <v>78207.844530741218</v>
      </c>
      <c r="K44" s="42">
        <f>SUM(J44:J$119)/C44</f>
        <v>27.828139357270331</v>
      </c>
    </row>
    <row r="45" spans="1:11" ht="14.25" x14ac:dyDescent="0.2">
      <c r="A45" s="62">
        <v>40</v>
      </c>
      <c r="C45" s="68">
        <v>92701</v>
      </c>
      <c r="D45" s="29">
        <f t="shared" si="0"/>
        <v>349</v>
      </c>
      <c r="E45" s="33">
        <f>SUMPRODUCT(D45:D$119*$A45:$A$119)/C45+0.5-$A45</f>
        <v>33.783380984123411</v>
      </c>
      <c r="F45" s="35">
        <f t="shared" si="1"/>
        <v>3.7647921813141172E-3</v>
      </c>
      <c r="G45" s="34"/>
      <c r="H45" s="42">
        <f>'HRQOL scores'!L$10</f>
        <v>0.84217613424729942</v>
      </c>
      <c r="I45" s="39">
        <f t="shared" si="4"/>
        <v>92526.5</v>
      </c>
      <c r="J45" s="39">
        <f t="shared" si="5"/>
        <v>77923.610085432752</v>
      </c>
      <c r="K45" s="42">
        <f>SUM(J45:J$119)/C45</f>
        <v>27.08234512527422</v>
      </c>
    </row>
    <row r="46" spans="1:11" ht="14.25" x14ac:dyDescent="0.2">
      <c r="A46" s="62">
        <v>41</v>
      </c>
      <c r="C46" s="68">
        <v>92352</v>
      </c>
      <c r="D46" s="29">
        <f t="shared" si="0"/>
        <v>373</v>
      </c>
      <c r="E46" s="33">
        <f>SUMPRODUCT(D46:D$119*$A46:$A$119)/C46+0.5-$A46</f>
        <v>32.909159526693784</v>
      </c>
      <c r="F46" s="35">
        <f t="shared" si="1"/>
        <v>4.0388946638946635E-3</v>
      </c>
      <c r="G46" s="34"/>
      <c r="H46" s="42">
        <f>'HRQOL scores'!L$10</f>
        <v>0.84217613424729942</v>
      </c>
      <c r="I46" s="39">
        <f t="shared" si="4"/>
        <v>92165.5</v>
      </c>
      <c r="J46" s="39">
        <f t="shared" si="5"/>
        <v>77619.584500969475</v>
      </c>
      <c r="K46" s="42">
        <f>SUM(J46:J$119)/C46</f>
        <v>26.340922398785224</v>
      </c>
    </row>
    <row r="47" spans="1:11" ht="14.25" x14ac:dyDescent="0.2">
      <c r="A47" s="62">
        <v>42</v>
      </c>
      <c r="C47" s="68">
        <v>91979</v>
      </c>
      <c r="D47" s="29">
        <f t="shared" si="0"/>
        <v>402</v>
      </c>
      <c r="E47" s="33">
        <f>SUMPRODUCT(D47:D$119*$A47:$A$119)/C47+0.5-$A47</f>
        <v>32.040587532036938</v>
      </c>
      <c r="F47" s="35">
        <f t="shared" si="1"/>
        <v>4.3705628458669916E-3</v>
      </c>
      <c r="G47" s="34"/>
      <c r="H47" s="42">
        <f>'HRQOL scores'!L$10</f>
        <v>0.84217613424729942</v>
      </c>
      <c r="I47" s="39">
        <f t="shared" si="4"/>
        <v>91778</v>
      </c>
      <c r="J47" s="39">
        <f t="shared" si="5"/>
        <v>77293.241248948645</v>
      </c>
      <c r="K47" s="42">
        <f>SUM(J47:J$119)/C47</f>
        <v>25.603858281473421</v>
      </c>
    </row>
    <row r="48" spans="1:11" ht="14.25" x14ac:dyDescent="0.2">
      <c r="A48" s="62">
        <v>43</v>
      </c>
      <c r="C48" s="68">
        <v>91577</v>
      </c>
      <c r="D48" s="29">
        <f t="shared" si="0"/>
        <v>434</v>
      </c>
      <c r="E48" s="33">
        <f>SUMPRODUCT(D48:D$119*$A48:$A$119)/C48+0.5-$A48</f>
        <v>31.179042779401215</v>
      </c>
      <c r="F48" s="35">
        <f t="shared" si="1"/>
        <v>4.739181235463053E-3</v>
      </c>
      <c r="G48" s="34"/>
      <c r="H48" s="42">
        <f>'HRQOL scores'!L$10</f>
        <v>0.84217613424729942</v>
      </c>
      <c r="I48" s="39">
        <f t="shared" si="4"/>
        <v>91360</v>
      </c>
      <c r="J48" s="39">
        <f t="shared" si="5"/>
        <v>76941.211624833275</v>
      </c>
      <c r="K48" s="42">
        <f>SUM(J48:J$119)/C48</f>
        <v>24.872228175444654</v>
      </c>
    </row>
    <row r="49" spans="1:11" ht="14.25" x14ac:dyDescent="0.2">
      <c r="A49" s="62">
        <v>44</v>
      </c>
      <c r="C49" s="68">
        <v>91143</v>
      </c>
      <c r="D49" s="29">
        <f t="shared" si="0"/>
        <v>472</v>
      </c>
      <c r="E49" s="33">
        <f>SUMPRODUCT(D49:D$119*$A49:$A$119)/C49+0.5-$A49</f>
        <v>30.325128650683268</v>
      </c>
      <c r="F49" s="35">
        <f t="shared" si="1"/>
        <v>5.1786752685340619E-3</v>
      </c>
      <c r="G49" s="34"/>
      <c r="H49" s="42">
        <f>'HRQOL scores'!L$10</f>
        <v>0.84217613424729942</v>
      </c>
      <c r="I49" s="39">
        <f t="shared" si="4"/>
        <v>90907</v>
      </c>
      <c r="J49" s="39">
        <f t="shared" si="5"/>
        <v>76559.705836019246</v>
      </c>
      <c r="K49" s="42">
        <f>SUM(J49:J$119)/C49</f>
        <v>24.146482209252074</v>
      </c>
    </row>
    <row r="50" spans="1:11" ht="14.25" x14ac:dyDescent="0.2">
      <c r="A50" s="62">
        <v>45</v>
      </c>
      <c r="C50" s="68">
        <v>90671</v>
      </c>
      <c r="D50" s="29">
        <f t="shared" si="0"/>
        <v>509</v>
      </c>
      <c r="E50" s="33">
        <f>SUMPRODUCT(D50:D$119*$A50:$A$119)/C50+0.5-$A50</f>
        <v>29.480387341147946</v>
      </c>
      <c r="F50" s="35">
        <f t="shared" si="1"/>
        <v>5.6137022862877877E-3</v>
      </c>
      <c r="G50" s="34"/>
      <c r="H50" s="42">
        <f>'HRQOL scores'!L$11</f>
        <v>0.82129539587097322</v>
      </c>
      <c r="I50" s="39">
        <f t="shared" si="4"/>
        <v>90416.5</v>
      </c>
      <c r="J50" s="39">
        <f t="shared" si="5"/>
        <v>74258.655160767856</v>
      </c>
      <c r="K50" s="42">
        <f>SUM(J50:J$119)/C50</f>
        <v>23.427811782839527</v>
      </c>
    </row>
    <row r="51" spans="1:11" ht="14.25" x14ac:dyDescent="0.2">
      <c r="A51" s="62">
        <v>46</v>
      </c>
      <c r="C51" s="68">
        <v>90162</v>
      </c>
      <c r="D51" s="29">
        <f t="shared" si="0"/>
        <v>549</v>
      </c>
      <c r="E51" s="33">
        <f>SUMPRODUCT(D51:D$119*$A51:$A$119)/C51+0.5-$A51</f>
        <v>28.643993041516651</v>
      </c>
      <c r="F51" s="35">
        <f t="shared" si="1"/>
        <v>6.08903972848872E-3</v>
      </c>
      <c r="G51" s="34"/>
      <c r="H51" s="42">
        <f>'HRQOL scores'!L$11</f>
        <v>0.82129539587097322</v>
      </c>
      <c r="I51" s="39">
        <f t="shared" si="4"/>
        <v>89887.5</v>
      </c>
      <c r="J51" s="39">
        <f t="shared" si="5"/>
        <v>73824.189896352109</v>
      </c>
      <c r="K51" s="42">
        <f>SUM(J51:J$119)/C51</f>
        <v>22.73645734346038</v>
      </c>
    </row>
    <row r="52" spans="1:11" ht="14.25" x14ac:dyDescent="0.2">
      <c r="A52" s="62">
        <v>47</v>
      </c>
      <c r="C52" s="68">
        <v>89613</v>
      </c>
      <c r="D52" s="29">
        <f t="shared" si="0"/>
        <v>596</v>
      </c>
      <c r="E52" s="33">
        <f>SUMPRODUCT(D52:D$119*$A52:$A$119)/C52+0.5-$A52</f>
        <v>27.816412804048795</v>
      </c>
      <c r="F52" s="35">
        <f t="shared" si="1"/>
        <v>6.6508207514534724E-3</v>
      </c>
      <c r="G52" s="34"/>
      <c r="H52" s="42">
        <f>'HRQOL scores'!L$11</f>
        <v>0.82129539587097322</v>
      </c>
      <c r="I52" s="39">
        <f t="shared" si="4"/>
        <v>89315</v>
      </c>
      <c r="J52" s="39">
        <f t="shared" si="5"/>
        <v>73353.99828221598</v>
      </c>
      <c r="K52" s="42">
        <f>SUM(J52:J$119)/C52</f>
        <v>22.051937521394468</v>
      </c>
    </row>
    <row r="53" spans="1:11" ht="14.25" x14ac:dyDescent="0.2">
      <c r="A53" s="62">
        <v>48</v>
      </c>
      <c r="C53" s="68">
        <v>89017</v>
      </c>
      <c r="D53" s="29">
        <f t="shared" si="0"/>
        <v>656</v>
      </c>
      <c r="E53" s="33">
        <f>SUMPRODUCT(D53:D$119*$A53:$A$119)/C53+0.5-$A53</f>
        <v>26.999305757430889</v>
      </c>
      <c r="F53" s="35">
        <f t="shared" si="1"/>
        <v>7.3693788826853296E-3</v>
      </c>
      <c r="G53" s="34"/>
      <c r="H53" s="42">
        <f>'HRQOL scores'!L$11</f>
        <v>0.82129539587097322</v>
      </c>
      <c r="I53" s="39">
        <f t="shared" si="4"/>
        <v>88689</v>
      </c>
      <c r="J53" s="39">
        <f t="shared" si="5"/>
        <v>72839.86736440075</v>
      </c>
      <c r="K53" s="42">
        <f>SUM(J53:J$119)/C53</f>
        <v>21.375538142405457</v>
      </c>
    </row>
    <row r="54" spans="1:11" ht="14.25" x14ac:dyDescent="0.2">
      <c r="A54" s="62">
        <v>49</v>
      </c>
      <c r="C54" s="68">
        <v>88361</v>
      </c>
      <c r="D54" s="29">
        <f t="shared" si="0"/>
        <v>726</v>
      </c>
      <c r="E54" s="33">
        <f>SUMPRODUCT(D54:D$119*$A54:$A$119)/C54+0.5-$A54</f>
        <v>26.19603898336625</v>
      </c>
      <c r="F54" s="35">
        <f t="shared" si="1"/>
        <v>8.2162945190751568E-3</v>
      </c>
      <c r="G54" s="34"/>
      <c r="H54" s="42">
        <f>'HRQOL scores'!L$11</f>
        <v>0.82129539587097322</v>
      </c>
      <c r="I54" s="39">
        <f t="shared" si="4"/>
        <v>87998</v>
      </c>
      <c r="J54" s="39">
        <f t="shared" si="5"/>
        <v>72272.352245853908</v>
      </c>
      <c r="K54" s="42">
        <f>SUM(J54:J$119)/C54</f>
        <v>20.709887976121884</v>
      </c>
    </row>
    <row r="55" spans="1:11" ht="14.25" x14ac:dyDescent="0.2">
      <c r="A55" s="62">
        <v>50</v>
      </c>
      <c r="C55" s="68">
        <v>87635</v>
      </c>
      <c r="D55" s="29">
        <f t="shared" si="0"/>
        <v>802</v>
      </c>
      <c r="E55" s="33">
        <f>SUMPRODUCT(D55:D$119*$A55:$A$119)/C55+0.5-$A55</f>
        <v>25.408914253542818</v>
      </c>
      <c r="F55" s="35">
        <f t="shared" si="1"/>
        <v>9.1515946824898727E-3</v>
      </c>
      <c r="G55" s="34"/>
      <c r="H55" s="42">
        <f>'HRQOL scores'!L$11</f>
        <v>0.82129539587097322</v>
      </c>
      <c r="I55" s="39">
        <f t="shared" si="4"/>
        <v>87234</v>
      </c>
      <c r="J55" s="39">
        <f t="shared" si="5"/>
        <v>71644.882563408479</v>
      </c>
      <c r="K55" s="42">
        <f>SUM(J55:J$119)/C55</f>
        <v>20.056758820245928</v>
      </c>
    </row>
    <row r="56" spans="1:11" ht="14.25" x14ac:dyDescent="0.2">
      <c r="A56" s="62">
        <v>51</v>
      </c>
      <c r="C56" s="68">
        <v>86833</v>
      </c>
      <c r="D56" s="29">
        <f t="shared" si="0"/>
        <v>880</v>
      </c>
      <c r="E56" s="33">
        <f>SUMPRODUCT(D56:D$119*$A56:$A$119)/C56+0.5-$A56</f>
        <v>24.638975972374851</v>
      </c>
      <c r="F56" s="35">
        <f t="shared" si="1"/>
        <v>1.0134395909389287E-2</v>
      </c>
      <c r="G56" s="34"/>
      <c r="H56" s="42">
        <f>'HRQOL scores'!L$11</f>
        <v>0.82129539587097322</v>
      </c>
      <c r="I56" s="39">
        <f t="shared" si="4"/>
        <v>86393</v>
      </c>
      <c r="J56" s="39">
        <f t="shared" si="5"/>
        <v>70954.173135480989</v>
      </c>
      <c r="K56" s="42">
        <f>SUM(J56:J$119)/C56</f>
        <v>19.416917262432985</v>
      </c>
    </row>
    <row r="57" spans="1:11" ht="14.25" x14ac:dyDescent="0.2">
      <c r="A57" s="62">
        <v>52</v>
      </c>
      <c r="C57" s="68">
        <v>85953</v>
      </c>
      <c r="D57" s="29">
        <f t="shared" si="0"/>
        <v>955</v>
      </c>
      <c r="E57" s="33">
        <f>SUMPRODUCT(D57:D$119*$A57:$A$119)/C57+0.5-$A57</f>
        <v>23.886114511526358</v>
      </c>
      <c r="F57" s="35">
        <f t="shared" si="1"/>
        <v>1.1110723302269846E-2</v>
      </c>
      <c r="G57" s="34"/>
      <c r="H57" s="42">
        <f>'HRQOL scores'!L$11</f>
        <v>0.82129539587097322</v>
      </c>
      <c r="I57" s="39">
        <f t="shared" si="4"/>
        <v>85475.5</v>
      </c>
      <c r="J57" s="39">
        <f t="shared" si="5"/>
        <v>70200.634609769375</v>
      </c>
      <c r="K57" s="42">
        <f>SUM(J57:J$119)/C57</f>
        <v>18.790210970104155</v>
      </c>
    </row>
    <row r="58" spans="1:11" ht="14.25" x14ac:dyDescent="0.2">
      <c r="A58" s="62">
        <v>53</v>
      </c>
      <c r="C58" s="68">
        <v>84998</v>
      </c>
      <c r="D58" s="29">
        <f t="shared" si="0"/>
        <v>1027</v>
      </c>
      <c r="E58" s="33">
        <f>SUMPRODUCT(D58:D$119*$A58:$A$119)/C58+0.5-$A58</f>
        <v>23.148870568827789</v>
      </c>
      <c r="F58" s="35">
        <f t="shared" si="1"/>
        <v>1.2082637238523259E-2</v>
      </c>
      <c r="G58" s="34"/>
      <c r="H58" s="42">
        <f>'HRQOL scores'!L$11</f>
        <v>0.82129539587097322</v>
      </c>
      <c r="I58" s="39">
        <f t="shared" si="4"/>
        <v>84484.5</v>
      </c>
      <c r="J58" s="39">
        <f t="shared" si="5"/>
        <v>69386.730872461238</v>
      </c>
      <c r="K58" s="42">
        <f>SUM(J58:J$119)/C58</f>
        <v>18.175420232283031</v>
      </c>
    </row>
    <row r="59" spans="1:11" ht="14.25" x14ac:dyDescent="0.2">
      <c r="A59" s="62">
        <v>54</v>
      </c>
      <c r="C59" s="68">
        <v>83971</v>
      </c>
      <c r="D59" s="29">
        <f t="shared" si="0"/>
        <v>1092</v>
      </c>
      <c r="E59" s="33">
        <f>SUMPRODUCT(D59:D$119*$A59:$A$119)/C59+0.5-$A59</f>
        <v>22.42587560716467</v>
      </c>
      <c r="F59" s="35">
        <f t="shared" si="1"/>
        <v>1.3004489645234664E-2</v>
      </c>
      <c r="G59" s="34"/>
      <c r="H59" s="42">
        <f>'HRQOL scores'!L$11</f>
        <v>0.82129539587097322</v>
      </c>
      <c r="I59" s="39">
        <f t="shared" si="4"/>
        <v>83425</v>
      </c>
      <c r="J59" s="39">
        <f t="shared" si="5"/>
        <v>68516.568400535936</v>
      </c>
      <c r="K59" s="42">
        <f>SUM(J59:J$119)/C59</f>
        <v>17.571395339237736</v>
      </c>
    </row>
    <row r="60" spans="1:11" ht="14.25" x14ac:dyDescent="0.2">
      <c r="A60" s="62">
        <v>55</v>
      </c>
      <c r="C60" s="68">
        <v>82879</v>
      </c>
      <c r="D60" s="29">
        <f t="shared" si="0"/>
        <v>1161</v>
      </c>
      <c r="E60" s="33">
        <f>SUMPRODUCT(D60:D$119*$A60:$A$119)/C60+0.5-$A60</f>
        <v>21.714767318732427</v>
      </c>
      <c r="F60" s="35">
        <f t="shared" si="1"/>
        <v>1.4008373653157012E-2</v>
      </c>
      <c r="G60" s="34"/>
      <c r="H60" s="42">
        <f>'HRQOL scores'!L$12</f>
        <v>0.81293372537581077</v>
      </c>
      <c r="I60" s="39">
        <f t="shared" si="4"/>
        <v>82298.5</v>
      </c>
      <c r="J60" s="39">
        <f t="shared" si="5"/>
        <v>66903.226197841155</v>
      </c>
      <c r="K60" s="42">
        <f>SUM(J60:J$119)/C60</f>
        <v>16.976207116767771</v>
      </c>
    </row>
    <row r="61" spans="1:11" ht="14.25" x14ac:dyDescent="0.2">
      <c r="A61" s="62">
        <v>56</v>
      </c>
      <c r="C61" s="68">
        <v>81718</v>
      </c>
      <c r="D61" s="29">
        <f t="shared" si="0"/>
        <v>1230</v>
      </c>
      <c r="E61" s="33">
        <f>SUMPRODUCT(D61:D$119*$A61:$A$119)/C61+0.5-$A61</f>
        <v>21.016173922626905</v>
      </c>
      <c r="F61" s="35">
        <f t="shared" si="1"/>
        <v>1.5051763381384762E-2</v>
      </c>
      <c r="G61" s="34"/>
      <c r="H61" s="42">
        <f>'HRQOL scores'!L$12</f>
        <v>0.81293372537581077</v>
      </c>
      <c r="I61" s="39">
        <f t="shared" si="4"/>
        <v>81103</v>
      </c>
      <c r="J61" s="39">
        <f t="shared" si="5"/>
        <v>65931.36392915438</v>
      </c>
      <c r="K61" s="42">
        <f>SUM(J61:J$119)/C61</f>
        <v>16.398686255571047</v>
      </c>
    </row>
    <row r="62" spans="1:11" ht="14.25" x14ac:dyDescent="0.2">
      <c r="A62" s="62">
        <v>57</v>
      </c>
      <c r="C62" s="68">
        <v>80488</v>
      </c>
      <c r="D62" s="29">
        <f t="shared" si="0"/>
        <v>1298</v>
      </c>
      <c r="E62" s="33">
        <f>SUMPRODUCT(D62:D$119*$A62:$A$119)/C62+0.5-$A62</f>
        <v>20.329697602241637</v>
      </c>
      <c r="F62" s="35">
        <f t="shared" si="1"/>
        <v>1.6126627571811946E-2</v>
      </c>
      <c r="G62" s="34"/>
      <c r="H62" s="42">
        <f>'HRQOL scores'!L$12</f>
        <v>0.81293372537581077</v>
      </c>
      <c r="I62" s="39">
        <f t="shared" si="4"/>
        <v>79839</v>
      </c>
      <c r="J62" s="39">
        <f t="shared" si="5"/>
        <v>64903.815700279352</v>
      </c>
      <c r="K62" s="42">
        <f>SUM(J62:J$119)/C62</f>
        <v>15.830142126821395</v>
      </c>
    </row>
    <row r="63" spans="1:11" ht="14.25" x14ac:dyDescent="0.2">
      <c r="A63" s="62">
        <v>58</v>
      </c>
      <c r="C63" s="68">
        <v>79190</v>
      </c>
      <c r="D63" s="29">
        <f t="shared" si="0"/>
        <v>1361</v>
      </c>
      <c r="E63" s="33">
        <f>SUMPRODUCT(D63:D$119*$A63:$A$119)/C63+0.5-$A63</f>
        <v>19.654725351802313</v>
      </c>
      <c r="F63" s="35">
        <f t="shared" si="1"/>
        <v>1.718651344866776E-2</v>
      </c>
      <c r="G63" s="34"/>
      <c r="H63" s="42">
        <f>'HRQOL scores'!L$12</f>
        <v>0.81293372537581077</v>
      </c>
      <c r="I63" s="39">
        <f t="shared" si="4"/>
        <v>78509.5</v>
      </c>
      <c r="J63" s="39">
        <f t="shared" si="5"/>
        <v>63823.020312392218</v>
      </c>
      <c r="K63" s="42">
        <f>SUM(J63:J$119)/C63</f>
        <v>15.270017221913387</v>
      </c>
    </row>
    <row r="64" spans="1:11" ht="14.25" x14ac:dyDescent="0.2">
      <c r="A64" s="62">
        <v>59</v>
      </c>
      <c r="C64" s="68">
        <v>77829</v>
      </c>
      <c r="D64" s="29">
        <f t="shared" si="0"/>
        <v>1424</v>
      </c>
      <c r="E64" s="33">
        <f>SUMPRODUCT(D64:D$119*$A64:$A$119)/C64+0.5-$A64</f>
        <v>18.98968508665439</v>
      </c>
      <c r="F64" s="35">
        <f t="shared" si="1"/>
        <v>1.8296521862030863E-2</v>
      </c>
      <c r="G64" s="34"/>
      <c r="H64" s="42">
        <f>'HRQOL scores'!L$12</f>
        <v>0.81293372537581077</v>
      </c>
      <c r="I64" s="39">
        <f t="shared" si="4"/>
        <v>77117</v>
      </c>
      <c r="J64" s="39">
        <f t="shared" si="5"/>
        <v>62691.010099806401</v>
      </c>
      <c r="K64" s="42">
        <f>SUM(J64:J$119)/C64</f>
        <v>14.717003218478057</v>
      </c>
    </row>
    <row r="65" spans="1:11" ht="14.25" x14ac:dyDescent="0.2">
      <c r="A65" s="62">
        <v>60</v>
      </c>
      <c r="C65" s="68">
        <v>76405</v>
      </c>
      <c r="D65" s="29">
        <f t="shared" si="0"/>
        <v>1493</v>
      </c>
      <c r="E65" s="33">
        <f>SUMPRODUCT(D65:D$119*$A65:$A$119)/C65+0.5-$A65</f>
        <v>18.334287031074211</v>
      </c>
      <c r="F65" s="35">
        <f t="shared" si="1"/>
        <v>1.9540605981283949E-2</v>
      </c>
      <c r="G65" s="34"/>
      <c r="H65" s="42">
        <f>'HRQOL scores'!L$12</f>
        <v>0.81293372537581077</v>
      </c>
      <c r="I65" s="39">
        <f t="shared" si="4"/>
        <v>75658.5</v>
      </c>
      <c r="J65" s="39">
        <f t="shared" si="5"/>
        <v>61505.346261345781</v>
      </c>
      <c r="K65" s="42">
        <f>SUM(J65:J$119)/C65</f>
        <v>14.170782453911686</v>
      </c>
    </row>
    <row r="66" spans="1:11" ht="14.25" x14ac:dyDescent="0.2">
      <c r="A66" s="62">
        <v>61</v>
      </c>
      <c r="C66" s="68">
        <v>74912</v>
      </c>
      <c r="D66" s="29">
        <f t="shared" si="0"/>
        <v>1569</v>
      </c>
      <c r="E66" s="33">
        <f>SUMPRODUCT(D66:D$119*$A66:$A$119)/C66+0.5-$A66</f>
        <v>17.689725285791667</v>
      </c>
      <c r="F66" s="35">
        <f t="shared" si="1"/>
        <v>2.0944574967962409E-2</v>
      </c>
      <c r="G66" s="34"/>
      <c r="H66" s="42">
        <f>'HRQOL scores'!L$12</f>
        <v>0.81293372537581077</v>
      </c>
      <c r="I66" s="39">
        <f t="shared" si="4"/>
        <v>74127.5</v>
      </c>
      <c r="J66" s="39">
        <f t="shared" si="5"/>
        <v>60260.744727795412</v>
      </c>
      <c r="K66" s="42">
        <f>SUM(J66:J$119)/C66</f>
        <v>13.632172243829784</v>
      </c>
    </row>
    <row r="67" spans="1:11" ht="14.25" x14ac:dyDescent="0.2">
      <c r="A67" s="62">
        <v>62</v>
      </c>
      <c r="C67" s="68">
        <v>73343</v>
      </c>
      <c r="D67" s="29">
        <f t="shared" si="0"/>
        <v>1649</v>
      </c>
      <c r="E67" s="33">
        <f>SUMPRODUCT(D67:D$119*$A67:$A$119)/C67+0.5-$A67</f>
        <v>17.05745879782971</v>
      </c>
      <c r="F67" s="35">
        <f t="shared" si="1"/>
        <v>2.2483399915465687E-2</v>
      </c>
      <c r="G67" s="34"/>
      <c r="H67" s="42">
        <f>'HRQOL scores'!L$12</f>
        <v>0.81293372537581077</v>
      </c>
      <c r="I67" s="39">
        <f t="shared" si="4"/>
        <v>72518.5</v>
      </c>
      <c r="J67" s="39">
        <f t="shared" si="5"/>
        <v>58952.734363665732</v>
      </c>
      <c r="K67" s="42">
        <f>SUM(J67:J$119)/C67</f>
        <v>13.102171201095965</v>
      </c>
    </row>
    <row r="68" spans="1:11" ht="14.25" x14ac:dyDescent="0.2">
      <c r="A68" s="62">
        <v>63</v>
      </c>
      <c r="C68" s="68">
        <v>71694</v>
      </c>
      <c r="D68" s="29">
        <f t="shared" si="0"/>
        <v>1723</v>
      </c>
      <c r="E68" s="33">
        <f>SUMPRODUCT(D68:D$119*$A68:$A$119)/C68+0.5-$A68</f>
        <v>16.438289126136425</v>
      </c>
      <c r="F68" s="35">
        <f t="shared" si="1"/>
        <v>2.4032694507211204E-2</v>
      </c>
      <c r="G68" s="34"/>
      <c r="H68" s="42">
        <f>'HRQOL scores'!L$12</f>
        <v>0.81293372537581077</v>
      </c>
      <c r="I68" s="39">
        <f t="shared" si="4"/>
        <v>70832.5</v>
      </c>
      <c r="J68" s="39">
        <f t="shared" si="5"/>
        <v>57582.128102682116</v>
      </c>
      <c r="K68" s="42">
        <f>SUM(J68:J$119)/C68</f>
        <v>12.581245404612879</v>
      </c>
    </row>
    <row r="69" spans="1:11" ht="14.25" x14ac:dyDescent="0.2">
      <c r="A69" s="62">
        <v>64</v>
      </c>
      <c r="C69" s="68">
        <v>69971</v>
      </c>
      <c r="D69" s="29">
        <f t="shared" ref="D69:D119" si="6">C69-C70</f>
        <v>1790</v>
      </c>
      <c r="E69" s="33">
        <f>SUMPRODUCT(D69:D$119*$A69:$A$119)/C69+0.5-$A69</f>
        <v>15.83076132410892</v>
      </c>
      <c r="F69" s="35">
        <f t="shared" ref="F69:F116" si="7">D69/C69</f>
        <v>2.5582026839690727E-2</v>
      </c>
      <c r="G69" s="34"/>
      <c r="H69" s="42">
        <f>'HRQOL scores'!L$12</f>
        <v>0.81293372537581077</v>
      </c>
      <c r="I69" s="39">
        <f t="shared" ref="I69:I100" si="8">(D69*0.5+C70)</f>
        <v>69076</v>
      </c>
      <c r="J69" s="39">
        <f t="shared" ref="J69:J100" si="9">I69*H69</f>
        <v>56154.210014059507</v>
      </c>
      <c r="K69" s="42">
        <f>SUM(J69:J$119)/C69</f>
        <v>12.068109358671927</v>
      </c>
    </row>
    <row r="70" spans="1:11" ht="14.25" x14ac:dyDescent="0.2">
      <c r="A70" s="62">
        <v>65</v>
      </c>
      <c r="C70" s="68">
        <v>68181</v>
      </c>
      <c r="D70" s="29">
        <f t="shared" si="6"/>
        <v>1853</v>
      </c>
      <c r="E70" s="33">
        <f>SUMPRODUCT(D70:D$119*$A70:$A$119)/C70+0.5-$A70</f>
        <v>15.233249741265524</v>
      </c>
      <c r="F70" s="35">
        <f t="shared" si="7"/>
        <v>2.7177659465246917E-2</v>
      </c>
      <c r="G70" s="34"/>
      <c r="H70" s="42">
        <f>'HRQOL scores'!L$13</f>
        <v>0.79255664181584007</v>
      </c>
      <c r="I70" s="39">
        <f t="shared" si="8"/>
        <v>67254.5</v>
      </c>
      <c r="J70" s="39">
        <f t="shared" si="9"/>
        <v>53303.000667003413</v>
      </c>
      <c r="K70" s="42">
        <f>SUM(J70:J$119)/C70</f>
        <v>11.56133629488529</v>
      </c>
    </row>
    <row r="71" spans="1:11" ht="14.25" x14ac:dyDescent="0.2">
      <c r="A71" s="62">
        <v>66</v>
      </c>
      <c r="C71" s="68">
        <v>66328</v>
      </c>
      <c r="D71" s="29">
        <f t="shared" si="6"/>
        <v>1911</v>
      </c>
      <c r="E71" s="33">
        <f>SUMPRODUCT(D71:D$119*$A71:$A$119)/C71+0.5-$A71</f>
        <v>14.64485135401678</v>
      </c>
      <c r="F71" s="35">
        <f t="shared" si="7"/>
        <v>2.8811361717525026E-2</v>
      </c>
      <c r="G71" s="34"/>
      <c r="H71" s="42">
        <f>'HRQOL scores'!L$13</f>
        <v>0.79255664181584007</v>
      </c>
      <c r="I71" s="39">
        <f t="shared" si="8"/>
        <v>65372.5</v>
      </c>
      <c r="J71" s="39">
        <f t="shared" si="9"/>
        <v>51811.409067106004</v>
      </c>
      <c r="K71" s="42">
        <f>SUM(J71:J$119)/C71</f>
        <v>11.080696979474288</v>
      </c>
    </row>
    <row r="72" spans="1:11" ht="14.25" x14ac:dyDescent="0.2">
      <c r="A72" s="62">
        <v>67</v>
      </c>
      <c r="C72" s="68">
        <v>64417</v>
      </c>
      <c r="D72" s="29">
        <f t="shared" si="6"/>
        <v>1974</v>
      </c>
      <c r="E72" s="33">
        <f>SUMPRODUCT(D72:D$119*$A72:$A$119)/C72+0.5-$A72</f>
        <v>14.06447367324192</v>
      </c>
      <c r="F72" s="35">
        <f t="shared" si="7"/>
        <v>3.0644084636043279E-2</v>
      </c>
      <c r="G72" s="34"/>
      <c r="H72" s="42">
        <f>'HRQOL scores'!L$13</f>
        <v>0.79255664181584007</v>
      </c>
      <c r="I72" s="39">
        <f t="shared" si="8"/>
        <v>63430</v>
      </c>
      <c r="J72" s="39">
        <f t="shared" si="9"/>
        <v>50271.867790378732</v>
      </c>
      <c r="K72" s="42">
        <f>SUM(J72:J$119)/C72</f>
        <v>10.605105177010177</v>
      </c>
    </row>
    <row r="73" spans="1:11" ht="14.25" x14ac:dyDescent="0.2">
      <c r="A73" s="62">
        <v>68</v>
      </c>
      <c r="C73" s="68">
        <v>62443</v>
      </c>
      <c r="D73" s="29">
        <f t="shared" si="6"/>
        <v>2041</v>
      </c>
      <c r="E73" s="33">
        <f>SUMPRODUCT(D73:D$119*$A73:$A$119)/C73+0.5-$A73</f>
        <v>13.493285085745796</v>
      </c>
      <c r="F73" s="35">
        <f t="shared" si="7"/>
        <v>3.2685809458225905E-2</v>
      </c>
      <c r="G73" s="34"/>
      <c r="H73" s="42">
        <f>'HRQOL scores'!L$13</f>
        <v>0.79255664181584007</v>
      </c>
      <c r="I73" s="39">
        <f t="shared" si="8"/>
        <v>61422.5</v>
      </c>
      <c r="J73" s="39">
        <f t="shared" si="9"/>
        <v>48680.810331933433</v>
      </c>
      <c r="K73" s="42">
        <f>SUM(J73:J$119)/C73</f>
        <v>10.13527845230187</v>
      </c>
    </row>
    <row r="74" spans="1:11" ht="14.25" x14ac:dyDescent="0.2">
      <c r="A74" s="62">
        <v>69</v>
      </c>
      <c r="C74" s="68">
        <v>60402</v>
      </c>
      <c r="D74" s="29">
        <f t="shared" si="6"/>
        <v>2112</v>
      </c>
      <c r="E74" s="33">
        <f>SUMPRODUCT(D74:D$119*$A74:$A$119)/C74+0.5-$A74</f>
        <v>12.932331720956668</v>
      </c>
      <c r="F74" s="35">
        <f t="shared" si="7"/>
        <v>3.4965729611602263E-2</v>
      </c>
      <c r="G74" s="34"/>
      <c r="H74" s="42">
        <f>'HRQOL scores'!L$13</f>
        <v>0.79255664181584007</v>
      </c>
      <c r="I74" s="39">
        <f t="shared" si="8"/>
        <v>59346</v>
      </c>
      <c r="J74" s="39">
        <f t="shared" si="9"/>
        <v>47035.066465202843</v>
      </c>
      <c r="K74" s="42">
        <f>SUM(J74:J$119)/C74</f>
        <v>9.6718052724272745</v>
      </c>
    </row>
    <row r="75" spans="1:11" ht="14.25" x14ac:dyDescent="0.2">
      <c r="A75" s="62">
        <v>70</v>
      </c>
      <c r="C75" s="68">
        <v>58290</v>
      </c>
      <c r="D75" s="29">
        <f t="shared" si="6"/>
        <v>2182</v>
      </c>
      <c r="E75" s="33">
        <f>SUMPRODUCT(D75:D$119*$A75:$A$119)/C75+0.5-$A75</f>
        <v>12.382787795663489</v>
      </c>
      <c r="F75" s="35">
        <f t="shared" si="7"/>
        <v>3.7433522044947674E-2</v>
      </c>
      <c r="G75" s="34"/>
      <c r="H75" s="42">
        <f>'HRQOL scores'!L$13</f>
        <v>0.79255664181584007</v>
      </c>
      <c r="I75" s="39">
        <f t="shared" si="8"/>
        <v>57199</v>
      </c>
      <c r="J75" s="39">
        <f t="shared" si="9"/>
        <v>45333.447355224234</v>
      </c>
      <c r="K75" s="42">
        <f>SUM(J75:J$119)/C75</f>
        <v>9.2153253662712231</v>
      </c>
    </row>
    <row r="76" spans="1:11" ht="14.25" x14ac:dyDescent="0.2">
      <c r="A76" s="62">
        <v>71</v>
      </c>
      <c r="C76" s="68">
        <v>56108</v>
      </c>
      <c r="D76" s="29">
        <f t="shared" si="6"/>
        <v>2252</v>
      </c>
      <c r="E76" s="33">
        <f>SUMPRODUCT(D76:D$119*$A76:$A$119)/C76+0.5-$A76</f>
        <v>11.844900916254815</v>
      </c>
      <c r="F76" s="35">
        <f t="shared" si="7"/>
        <v>4.0136878876452557E-2</v>
      </c>
      <c r="G76" s="34"/>
      <c r="H76" s="42">
        <f>'HRQOL scores'!L$13</f>
        <v>0.79255664181584007</v>
      </c>
      <c r="I76" s="39">
        <f t="shared" si="8"/>
        <v>54982</v>
      </c>
      <c r="J76" s="39">
        <f t="shared" si="9"/>
        <v>43576.349280318522</v>
      </c>
      <c r="K76" s="42">
        <f>SUM(J76:J$119)/C76</f>
        <v>8.7657351579939622</v>
      </c>
    </row>
    <row r="77" spans="1:11" ht="14.25" x14ac:dyDescent="0.2">
      <c r="A77" s="62">
        <v>72</v>
      </c>
      <c r="C77" s="68">
        <v>53856</v>
      </c>
      <c r="D77" s="29">
        <f t="shared" si="6"/>
        <v>2331</v>
      </c>
      <c r="E77" s="33">
        <f>SUMPRODUCT(D77:D$119*$A77:$A$119)/C77+0.5-$A77</f>
        <v>11.319290341080375</v>
      </c>
      <c r="F77" s="35">
        <f t="shared" si="7"/>
        <v>4.3282085561497326E-2</v>
      </c>
      <c r="G77" s="34"/>
      <c r="H77" s="42">
        <f>'HRQOL scores'!L$13</f>
        <v>0.79255664181584007</v>
      </c>
      <c r="I77" s="39">
        <f t="shared" si="8"/>
        <v>52690.5</v>
      </c>
      <c r="J77" s="39">
        <f t="shared" si="9"/>
        <v>41760.205735597519</v>
      </c>
      <c r="K77" s="42">
        <f>SUM(J77:J$119)/C77</f>
        <v>8.3231491192143263</v>
      </c>
    </row>
    <row r="78" spans="1:11" ht="14.25" x14ac:dyDescent="0.2">
      <c r="A78" s="62">
        <v>73</v>
      </c>
      <c r="C78" s="68">
        <v>51525</v>
      </c>
      <c r="D78" s="29">
        <f t="shared" si="6"/>
        <v>2413</v>
      </c>
      <c r="E78" s="33">
        <f>SUMPRODUCT(D78:D$119*$A78:$A$119)/C78+0.5-$A78</f>
        <v>10.808756925943229</v>
      </c>
      <c r="F78" s="35">
        <f t="shared" si="7"/>
        <v>4.683163512857836E-2</v>
      </c>
      <c r="G78" s="34"/>
      <c r="H78" s="42">
        <f>'HRQOL scores'!L$13</f>
        <v>0.79255664181584007</v>
      </c>
      <c r="I78" s="39">
        <f t="shared" si="8"/>
        <v>50318.5</v>
      </c>
      <c r="J78" s="39">
        <f t="shared" si="9"/>
        <v>39880.261381210352</v>
      </c>
      <c r="K78" s="42">
        <f>SUM(J78:J$119)/C78</f>
        <v>7.8892054969201215</v>
      </c>
    </row>
    <row r="79" spans="1:11" ht="14.25" x14ac:dyDescent="0.2">
      <c r="A79" s="62">
        <v>74</v>
      </c>
      <c r="C79" s="68">
        <v>49112</v>
      </c>
      <c r="D79" s="29">
        <f t="shared" si="6"/>
        <v>2493</v>
      </c>
      <c r="E79" s="33">
        <f>SUMPRODUCT(D79:D$119*$A79:$A$119)/C79+0.5-$A79</f>
        <v>10.315252903755194</v>
      </c>
      <c r="F79" s="35">
        <f t="shared" si="7"/>
        <v>5.0761524678286367E-2</v>
      </c>
      <c r="G79" s="34"/>
      <c r="H79" s="42">
        <f>'HRQOL scores'!L$13</f>
        <v>0.79255664181584007</v>
      </c>
      <c r="I79" s="39">
        <f t="shared" si="8"/>
        <v>47865.5</v>
      </c>
      <c r="J79" s="39">
        <f t="shared" si="9"/>
        <v>37936.119938836091</v>
      </c>
      <c r="K79" s="42">
        <f>SUM(J79:J$119)/C79</f>
        <v>7.4647958105473</v>
      </c>
    </row>
    <row r="80" spans="1:11" ht="14.25" x14ac:dyDescent="0.2">
      <c r="A80" s="62">
        <v>75</v>
      </c>
      <c r="C80" s="68">
        <v>46619</v>
      </c>
      <c r="D80" s="29">
        <f t="shared" si="6"/>
        <v>2561</v>
      </c>
      <c r="E80" s="33">
        <f>SUMPRODUCT(D80:D$119*$A80:$A$119)/C80+0.5-$A80</f>
        <v>9.840133864073124</v>
      </c>
      <c r="F80" s="35">
        <f t="shared" si="7"/>
        <v>5.4934683283639721E-2</v>
      </c>
      <c r="G80" s="34"/>
      <c r="H80" s="42">
        <f>'HRQOL scores'!L$14</f>
        <v>0.74494408494050002</v>
      </c>
      <c r="I80" s="39">
        <f t="shared" si="8"/>
        <v>45338.5</v>
      </c>
      <c r="J80" s="39">
        <f t="shared" si="9"/>
        <v>33774.647395074862</v>
      </c>
      <c r="K80" s="42">
        <f>SUM(J80:J$119)/C80</f>
        <v>7.0502355672314483</v>
      </c>
    </row>
    <row r="81" spans="1:11" ht="14.25" x14ac:dyDescent="0.2">
      <c r="A81" s="62">
        <v>76</v>
      </c>
      <c r="C81" s="68">
        <v>44058</v>
      </c>
      <c r="D81" s="29">
        <f t="shared" si="6"/>
        <v>2605</v>
      </c>
      <c r="E81" s="33">
        <f>SUMPRODUCT(D81:D$119*$A81:$A$119)/C81+0.5-$A81</f>
        <v>9.3830564394485663</v>
      </c>
      <c r="F81" s="35">
        <f t="shared" si="7"/>
        <v>5.9126605837759319E-2</v>
      </c>
      <c r="G81" s="34"/>
      <c r="H81" s="42">
        <f>'HRQOL scores'!L$14</f>
        <v>0.74494408494050002</v>
      </c>
      <c r="I81" s="39">
        <f t="shared" si="8"/>
        <v>42755.5</v>
      </c>
      <c r="J81" s="39">
        <f t="shared" si="9"/>
        <v>31850.456823673547</v>
      </c>
      <c r="K81" s="42">
        <f>SUM(J81:J$119)/C81</f>
        <v>6.6934560014909428</v>
      </c>
    </row>
    <row r="82" spans="1:11" ht="14.25" x14ac:dyDescent="0.2">
      <c r="A82" s="62">
        <v>77</v>
      </c>
      <c r="C82" s="68">
        <v>41453</v>
      </c>
      <c r="D82" s="29">
        <f t="shared" si="6"/>
        <v>2635</v>
      </c>
      <c r="E82" s="33">
        <f>SUMPRODUCT(D82:D$119*$A82:$A$119)/C82+0.5-$A82</f>
        <v>8.9412877381425915</v>
      </c>
      <c r="F82" s="35">
        <f t="shared" si="7"/>
        <v>6.3565966275058505E-2</v>
      </c>
      <c r="G82" s="34"/>
      <c r="H82" s="42">
        <f>'HRQOL scores'!L$14</f>
        <v>0.74494408494050002</v>
      </c>
      <c r="I82" s="39">
        <f t="shared" si="8"/>
        <v>40135.5</v>
      </c>
      <c r="J82" s="39">
        <f t="shared" si="9"/>
        <v>29898.70332112944</v>
      </c>
      <c r="K82" s="42">
        <f>SUM(J82:J$119)/C82</f>
        <v>6.3457368028855434</v>
      </c>
    </row>
    <row r="83" spans="1:11" ht="14.25" x14ac:dyDescent="0.2">
      <c r="A83" s="62">
        <v>78</v>
      </c>
      <c r="C83" s="68">
        <v>38818</v>
      </c>
      <c r="D83" s="29">
        <f t="shared" si="6"/>
        <v>2654</v>
      </c>
      <c r="E83" s="33">
        <f>SUMPRODUCT(D83:D$119*$A83:$A$119)/C83+0.5-$A83</f>
        <v>8.5142897781757085</v>
      </c>
      <c r="F83" s="35">
        <f t="shared" si="7"/>
        <v>6.8370343655005411E-2</v>
      </c>
      <c r="G83" s="34"/>
      <c r="H83" s="42">
        <f>'HRQOL scores'!L$14</f>
        <v>0.74494408494050002</v>
      </c>
      <c r="I83" s="39">
        <f t="shared" si="8"/>
        <v>37491</v>
      </c>
      <c r="J83" s="39">
        <f t="shared" si="9"/>
        <v>27928.698688504286</v>
      </c>
      <c r="K83" s="42">
        <f>SUM(J83:J$119)/C83</f>
        <v>6.0062631863796438</v>
      </c>
    </row>
    <row r="84" spans="1:11" ht="14.25" x14ac:dyDescent="0.2">
      <c r="A84" s="62">
        <v>79</v>
      </c>
      <c r="C84" s="68">
        <v>36164</v>
      </c>
      <c r="D84" s="29">
        <f t="shared" si="6"/>
        <v>2657</v>
      </c>
      <c r="E84" s="33">
        <f>SUMPRODUCT(D84:D$119*$A84:$A$119)/C84+0.5-$A84</f>
        <v>8.1024416715303857</v>
      </c>
      <c r="F84" s="35">
        <f t="shared" si="7"/>
        <v>7.3470854993916604E-2</v>
      </c>
      <c r="G84" s="34"/>
      <c r="H84" s="42">
        <f>'HRQOL scores'!L$14</f>
        <v>0.74494408494050002</v>
      </c>
      <c r="I84" s="39">
        <f t="shared" si="8"/>
        <v>34835.5</v>
      </c>
      <c r="J84" s="39">
        <f t="shared" si="9"/>
        <v>25950.499670944788</v>
      </c>
      <c r="K84" s="42">
        <f>SUM(J84:J$119)/C84</f>
        <v>5.6747712000990136</v>
      </c>
    </row>
    <row r="85" spans="1:11" ht="14.25" x14ac:dyDescent="0.2">
      <c r="A85" s="62">
        <v>80</v>
      </c>
      <c r="C85" s="68">
        <v>33507</v>
      </c>
      <c r="D85" s="29">
        <f t="shared" si="6"/>
        <v>2645</v>
      </c>
      <c r="E85" s="33">
        <f>SUMPRODUCT(D85:D$119*$A85:$A$119)/C85+0.5-$A85</f>
        <v>7.7052914498231644</v>
      </c>
      <c r="F85" s="35">
        <f t="shared" si="7"/>
        <v>7.893872922075984E-2</v>
      </c>
      <c r="G85" s="34"/>
      <c r="H85" s="42">
        <f>'HRQOL scores'!L$14</f>
        <v>0.74494408494050002</v>
      </c>
      <c r="I85" s="39">
        <f t="shared" si="8"/>
        <v>32184.5</v>
      </c>
      <c r="J85" s="39">
        <f t="shared" si="9"/>
        <v>23975.652901767524</v>
      </c>
      <c r="K85" s="42">
        <f>SUM(J85:J$119)/C85</f>
        <v>5.3502828068593411</v>
      </c>
    </row>
    <row r="86" spans="1:11" ht="14.25" x14ac:dyDescent="0.2">
      <c r="A86" s="62">
        <v>81</v>
      </c>
      <c r="C86" s="68">
        <v>30862</v>
      </c>
      <c r="D86" s="29">
        <f t="shared" si="6"/>
        <v>2616</v>
      </c>
      <c r="E86" s="33">
        <f>SUMPRODUCT(D86:D$119*$A86:$A$119)/C86+0.5-$A86</f>
        <v>7.3228144841301486</v>
      </c>
      <c r="F86" s="35">
        <f t="shared" si="7"/>
        <v>8.4764435227788218E-2</v>
      </c>
      <c r="G86" s="34"/>
      <c r="H86" s="42">
        <f>'HRQOL scores'!L$14</f>
        <v>0.74494408494050002</v>
      </c>
      <c r="I86" s="39">
        <f t="shared" si="8"/>
        <v>29554</v>
      </c>
      <c r="J86" s="39">
        <f t="shared" si="9"/>
        <v>22016.077486331538</v>
      </c>
      <c r="K86" s="42">
        <f>SUM(J86:J$119)/C86</f>
        <v>5.0319575240641701</v>
      </c>
    </row>
    <row r="87" spans="1:11" ht="14.25" x14ac:dyDescent="0.2">
      <c r="A87" s="62">
        <v>82</v>
      </c>
      <c r="C87" s="68">
        <v>28246</v>
      </c>
      <c r="D87" s="29">
        <f t="shared" si="6"/>
        <v>2570</v>
      </c>
      <c r="E87" s="33">
        <f>SUMPRODUCT(D87:D$119*$A87:$A$119)/C87+0.5-$A87</f>
        <v>6.9547086528791624</v>
      </c>
      <c r="F87" s="35">
        <f t="shared" si="7"/>
        <v>9.0986334348226297E-2</v>
      </c>
      <c r="G87" s="34"/>
      <c r="H87" s="42">
        <f>'HRQOL scores'!L$14</f>
        <v>0.74494408494050002</v>
      </c>
      <c r="I87" s="39">
        <f t="shared" si="8"/>
        <v>26961</v>
      </c>
      <c r="J87" s="39">
        <f t="shared" si="9"/>
        <v>20084.43747408082</v>
      </c>
      <c r="K87" s="42">
        <f>SUM(J87:J$119)/C87</f>
        <v>4.7185511442801404</v>
      </c>
    </row>
    <row r="88" spans="1:11" ht="14.25" x14ac:dyDescent="0.2">
      <c r="A88" s="62">
        <v>83</v>
      </c>
      <c r="C88" s="68">
        <v>25676</v>
      </c>
      <c r="D88" s="29">
        <f t="shared" si="6"/>
        <v>2507</v>
      </c>
      <c r="E88" s="33">
        <f>SUMPRODUCT(D88:D$119*$A88:$A$119)/C88+0.5-$A88</f>
        <v>6.6007828559442601</v>
      </c>
      <c r="F88" s="35">
        <f t="shared" si="7"/>
        <v>9.7639819286493221E-2</v>
      </c>
      <c r="G88" s="34"/>
      <c r="H88" s="42">
        <f>'HRQOL scores'!L$14</f>
        <v>0.74494408494050002</v>
      </c>
      <c r="I88" s="39">
        <f t="shared" si="8"/>
        <v>24422.5</v>
      </c>
      <c r="J88" s="39">
        <f t="shared" si="9"/>
        <v>18193.396914459361</v>
      </c>
      <c r="K88" s="42">
        <f>SUM(J88:J$119)/C88</f>
        <v>4.4086212084147052</v>
      </c>
    </row>
    <row r="89" spans="1:11" ht="14.25" x14ac:dyDescent="0.2">
      <c r="A89" s="62">
        <v>84</v>
      </c>
      <c r="C89" s="68">
        <v>23169</v>
      </c>
      <c r="D89" s="29">
        <f t="shared" si="6"/>
        <v>2425</v>
      </c>
      <c r="E89" s="33">
        <f>SUMPRODUCT(D89:D$119*$A89:$A$119)/C89+0.5-$A89</f>
        <v>6.2609176317158983</v>
      </c>
      <c r="F89" s="35">
        <f t="shared" si="7"/>
        <v>0.10466571712201649</v>
      </c>
      <c r="G89" s="34"/>
      <c r="H89" s="42">
        <f>'HRQOL scores'!L$14</f>
        <v>0.74494408494050002</v>
      </c>
      <c r="I89" s="39">
        <f t="shared" si="8"/>
        <v>21956.5</v>
      </c>
      <c r="J89" s="39">
        <f t="shared" si="9"/>
        <v>16356.364800996089</v>
      </c>
      <c r="K89" s="42">
        <f>SUM(J89:J$119)/C89</f>
        <v>4.1004083574084591</v>
      </c>
    </row>
    <row r="90" spans="1:11" ht="14.25" x14ac:dyDescent="0.2">
      <c r="A90" s="62">
        <v>85</v>
      </c>
      <c r="C90" s="68">
        <v>20744</v>
      </c>
      <c r="D90" s="29">
        <f t="shared" si="6"/>
        <v>2327</v>
      </c>
      <c r="E90" s="33">
        <f>SUMPRODUCT(D90:D$119*$A90:$A$119)/C90+0.5-$A90</f>
        <v>5.934376234536515</v>
      </c>
      <c r="F90" s="35">
        <f t="shared" si="7"/>
        <v>0.11217701504049364</v>
      </c>
      <c r="G90" s="34"/>
      <c r="H90" s="42">
        <f>'HRQOL scores'!L$15</f>
        <v>0.63886491557527003</v>
      </c>
      <c r="I90" s="39">
        <f t="shared" si="8"/>
        <v>19580.5</v>
      </c>
      <c r="J90" s="39">
        <f t="shared" si="9"/>
        <v>12509.294479421575</v>
      </c>
      <c r="K90" s="42">
        <f>IF(C90=0,0,SUM(J90:J$119)/C90)</f>
        <v>3.7912647720690571</v>
      </c>
    </row>
    <row r="91" spans="1:11" ht="14.25" x14ac:dyDescent="0.2">
      <c r="A91" s="62">
        <v>86</v>
      </c>
      <c r="C91" s="68">
        <v>18417</v>
      </c>
      <c r="D91" s="29">
        <f t="shared" si="6"/>
        <v>2212</v>
      </c>
      <c r="E91" s="33">
        <f>SUMPRODUCT(D91:D$119*$A91:$A$119)/C91+0.5-$A91</f>
        <v>5.6210132274108418</v>
      </c>
      <c r="F91" s="35">
        <f t="shared" si="7"/>
        <v>0.12010642341315089</v>
      </c>
      <c r="G91" s="34"/>
      <c r="H91" s="42">
        <f>'HRQOL scores'!L$15</f>
        <v>0.63886491557527003</v>
      </c>
      <c r="I91" s="39">
        <f t="shared" si="8"/>
        <v>17311</v>
      </c>
      <c r="J91" s="39">
        <f t="shared" si="9"/>
        <v>11059.390553523499</v>
      </c>
      <c r="K91" s="42">
        <f>IF(C91=0,0,SUM(J91:J$119)/C91)</f>
        <v>3.5910681409773009</v>
      </c>
    </row>
    <row r="92" spans="1:11" ht="14.25" x14ac:dyDescent="0.2">
      <c r="A92" s="62">
        <v>87</v>
      </c>
      <c r="C92" s="68">
        <v>16205</v>
      </c>
      <c r="D92" s="29">
        <f t="shared" si="6"/>
        <v>2084</v>
      </c>
      <c r="E92" s="33">
        <f>SUMPRODUCT(D92:D$119*$A92:$A$119)/C92+0.5-$A92</f>
        <v>5.3200370632042961</v>
      </c>
      <c r="F92" s="35">
        <f t="shared" si="7"/>
        <v>0.12860228324591175</v>
      </c>
      <c r="G92" s="34"/>
      <c r="H92" s="42">
        <f>'HRQOL scores'!L$15</f>
        <v>0.63886491557527003</v>
      </c>
      <c r="I92" s="39">
        <f t="shared" si="8"/>
        <v>15163</v>
      </c>
      <c r="J92" s="39">
        <f t="shared" si="9"/>
        <v>9687.1087148678198</v>
      </c>
      <c r="K92" s="42">
        <f>IF(C92=0,0,SUM(J92:J$119)/C92)</f>
        <v>3.3987850292413122</v>
      </c>
    </row>
    <row r="93" spans="1:11" ht="14.25" x14ac:dyDescent="0.2">
      <c r="A93" s="62">
        <v>88</v>
      </c>
      <c r="C93" s="68">
        <v>14121</v>
      </c>
      <c r="D93" s="29">
        <f t="shared" si="6"/>
        <v>1942</v>
      </c>
      <c r="E93" s="33">
        <f>SUMPRODUCT(D93:D$119*$A93:$A$119)/C93+0.5-$A93</f>
        <v>5.0313859223302586</v>
      </c>
      <c r="F93" s="35">
        <f t="shared" si="7"/>
        <v>0.13752567098647406</v>
      </c>
      <c r="G93" s="34"/>
      <c r="H93" s="42">
        <f>'HRQOL scores'!L$15</f>
        <v>0.63886491557527003</v>
      </c>
      <c r="I93" s="39">
        <f t="shared" si="8"/>
        <v>13150</v>
      </c>
      <c r="J93" s="39">
        <f t="shared" si="9"/>
        <v>8401.0736398148001</v>
      </c>
      <c r="K93" s="42">
        <f>IF(C93=0,0,SUM(J93:J$119)/C93)</f>
        <v>3.2143759424961149</v>
      </c>
    </row>
    <row r="94" spans="1:11" ht="14.25" x14ac:dyDescent="0.2">
      <c r="A94" s="62">
        <v>89</v>
      </c>
      <c r="C94" s="68">
        <v>12179</v>
      </c>
      <c r="D94" s="29">
        <f t="shared" si="6"/>
        <v>1791</v>
      </c>
      <c r="E94" s="33">
        <f>SUMPRODUCT(D94:D$119*$A94:$A$119)/C94+0.5-$A94</f>
        <v>4.7539371548752456</v>
      </c>
      <c r="F94" s="35">
        <f t="shared" si="7"/>
        <v>0.14705640857213237</v>
      </c>
      <c r="G94" s="34"/>
      <c r="H94" s="42">
        <f>'HRQOL scores'!L$15</f>
        <v>0.63886491557527003</v>
      </c>
      <c r="I94" s="39">
        <f t="shared" si="8"/>
        <v>11283.5</v>
      </c>
      <c r="J94" s="39">
        <f t="shared" si="9"/>
        <v>7208.632274893559</v>
      </c>
      <c r="K94" s="42">
        <f>IF(C94=0,0,SUM(J94:J$119)/C94)</f>
        <v>3.0371236590995023</v>
      </c>
    </row>
    <row r="95" spans="1:11" ht="14.25" x14ac:dyDescent="0.2">
      <c r="A95" s="62">
        <v>90</v>
      </c>
      <c r="B95" s="70" t="s">
        <v>31</v>
      </c>
      <c r="C95" s="68">
        <v>10388</v>
      </c>
      <c r="D95" s="29">
        <f t="shared" si="6"/>
        <v>1631</v>
      </c>
      <c r="E95" s="33">
        <f>SUMPRODUCT(D95:D$119*$A95:$A$119)/C95+0.5-$A95</f>
        <v>4.4873604745114761</v>
      </c>
      <c r="F95" s="35">
        <f t="shared" si="7"/>
        <v>0.15700808625336926</v>
      </c>
      <c r="G95" s="34"/>
      <c r="H95" s="42">
        <f>'HRQOL scores'!L$15</f>
        <v>0.63886491557527003</v>
      </c>
      <c r="I95" s="39">
        <f t="shared" si="8"/>
        <v>9572.5</v>
      </c>
      <c r="J95" s="39">
        <f t="shared" si="9"/>
        <v>6115.5344043442719</v>
      </c>
      <c r="K95" s="42">
        <f>IF(C95=0,0,SUM(J95:J$119)/C95)</f>
        <v>2.8668171707045906</v>
      </c>
    </row>
    <row r="96" spans="1:11" ht="14.25" x14ac:dyDescent="0.2">
      <c r="A96" s="62">
        <v>91</v>
      </c>
      <c r="B96" s="70" t="s">
        <v>32</v>
      </c>
      <c r="C96" s="68">
        <v>8757</v>
      </c>
      <c r="D96" s="29">
        <f t="shared" si="6"/>
        <v>1467</v>
      </c>
      <c r="E96" s="33">
        <f>SUMPRODUCT(D96:D$119*$A96:$A$119)/C96+0.5-$A96</f>
        <v>4.2300103470623753</v>
      </c>
      <c r="F96" s="35">
        <f t="shared" si="7"/>
        <v>0.16752312435765673</v>
      </c>
      <c r="G96" s="34"/>
      <c r="H96" s="42">
        <f>'HRQOL scores'!L$15</f>
        <v>0.63886491557527003</v>
      </c>
      <c r="I96" s="39">
        <f t="shared" si="8"/>
        <v>8023.5</v>
      </c>
      <c r="J96" s="39">
        <f t="shared" si="9"/>
        <v>5125.9326501181795</v>
      </c>
      <c r="K96" s="42">
        <f>IF(C96=0,0,SUM(J96:J$119)/C96)</f>
        <v>2.7024052032585373</v>
      </c>
    </row>
    <row r="97" spans="1:11" ht="14.25" x14ac:dyDescent="0.2">
      <c r="A97" s="62">
        <v>92</v>
      </c>
      <c r="B97" s="70" t="s">
        <v>19</v>
      </c>
      <c r="C97" s="68">
        <v>7290</v>
      </c>
      <c r="D97" s="29">
        <f t="shared" si="6"/>
        <v>1303</v>
      </c>
      <c r="E97" s="33">
        <f>SUMPRODUCT(D97:D$119*$A97:$A$119)/C97+0.5-$A97</f>
        <v>3.9806173675206082</v>
      </c>
      <c r="F97" s="35">
        <f t="shared" si="7"/>
        <v>0.17873799725651576</v>
      </c>
      <c r="G97" s="34"/>
      <c r="H97" s="42">
        <f>'HRQOL scores'!L$15</f>
        <v>0.63886491557527003</v>
      </c>
      <c r="I97" s="39">
        <f t="shared" si="8"/>
        <v>6638.5</v>
      </c>
      <c r="J97" s="39">
        <f t="shared" si="9"/>
        <v>4241.1047420464301</v>
      </c>
      <c r="K97" s="42">
        <f>IF(C97=0,0,SUM(J97:J$119)/C97)</f>
        <v>2.5430767784385231</v>
      </c>
    </row>
    <row r="98" spans="1:11" ht="14.25" x14ac:dyDescent="0.2">
      <c r="A98" s="62">
        <v>93</v>
      </c>
      <c r="B98" s="77" t="s">
        <v>33</v>
      </c>
      <c r="C98" s="68">
        <v>5987</v>
      </c>
      <c r="D98" s="29">
        <f t="shared" si="6"/>
        <v>1139</v>
      </c>
      <c r="E98" s="33">
        <f>SUMPRODUCT(D98:D$119*$A98:$A$119)/C98+0.5-$A98</f>
        <v>3.7381327224361627</v>
      </c>
      <c r="F98" s="35">
        <f t="shared" si="7"/>
        <v>0.19024553198596961</v>
      </c>
      <c r="G98" s="34"/>
      <c r="H98" s="42">
        <f>'HRQOL scores'!L$15</f>
        <v>0.63886491557527003</v>
      </c>
      <c r="I98" s="39">
        <f t="shared" si="8"/>
        <v>5417.5</v>
      </c>
      <c r="J98" s="39">
        <f t="shared" si="9"/>
        <v>3461.0506801290253</v>
      </c>
      <c r="K98" s="42">
        <f>IF(C98=0,0,SUM(J98:J$119)/C98)</f>
        <v>2.3881618461283454</v>
      </c>
    </row>
    <row r="99" spans="1:11" ht="14.25" x14ac:dyDescent="0.2">
      <c r="A99" s="62">
        <v>94</v>
      </c>
      <c r="B99" s="77" t="s">
        <v>34</v>
      </c>
      <c r="C99" s="68">
        <v>4848</v>
      </c>
      <c r="D99" s="29">
        <f t="shared" si="6"/>
        <v>983</v>
      </c>
      <c r="E99" s="33">
        <f>SUMPRODUCT(D99:D$119*$A99:$A$119)/C99+0.5-$A99</f>
        <v>3.4989068913418748</v>
      </c>
      <c r="F99" s="35">
        <f t="shared" si="7"/>
        <v>0.20276402640264027</v>
      </c>
      <c r="G99" s="34"/>
      <c r="H99" s="42">
        <f>'HRQOL scores'!L$15</f>
        <v>0.63886491557527003</v>
      </c>
      <c r="I99" s="39">
        <f t="shared" si="8"/>
        <v>4356.5</v>
      </c>
      <c r="J99" s="39">
        <f t="shared" si="9"/>
        <v>2783.2150047036639</v>
      </c>
      <c r="K99" s="42">
        <f>IF(C99=0,0,SUM(J99:J$119)/C99)</f>
        <v>2.2353288557428583</v>
      </c>
    </row>
    <row r="100" spans="1:11" ht="14.25" x14ac:dyDescent="0.2">
      <c r="A100" s="62">
        <v>95</v>
      </c>
      <c r="B100" s="77" t="s">
        <v>2</v>
      </c>
      <c r="C100" s="68">
        <v>3865</v>
      </c>
      <c r="D100" s="29">
        <f t="shared" si="6"/>
        <v>832</v>
      </c>
      <c r="E100" s="33">
        <f>SUMPRODUCT(D100:D$119*$A100:$A$119)/C100+0.5-$A100</f>
        <v>3.261630170562853</v>
      </c>
      <c r="F100" s="35">
        <f t="shared" si="7"/>
        <v>0.21526520051746442</v>
      </c>
      <c r="G100" s="34"/>
      <c r="H100" s="42">
        <f>'HRQOL scores'!L$15</f>
        <v>0.63886491557527003</v>
      </c>
      <c r="I100" s="39">
        <f t="shared" si="8"/>
        <v>3449</v>
      </c>
      <c r="J100" s="39">
        <f t="shared" si="9"/>
        <v>2203.4450938191062</v>
      </c>
      <c r="K100" s="42">
        <f>IF(C100=0,0,SUM(J100:J$119)/C100)</f>
        <v>2.0837410835543886</v>
      </c>
    </row>
    <row r="101" spans="1:11" ht="14.25" x14ac:dyDescent="0.2">
      <c r="A101" s="62">
        <v>96</v>
      </c>
      <c r="B101" s="77" t="s">
        <v>54</v>
      </c>
      <c r="C101" s="68">
        <v>3033</v>
      </c>
      <c r="D101" s="29">
        <f t="shared" si="6"/>
        <v>694</v>
      </c>
      <c r="E101" s="33">
        <f>SUMPRODUCT(D101:D$119*$A101:$A$119)/C101+0.5-$A101</f>
        <v>3.0191891227251659</v>
      </c>
      <c r="F101" s="35">
        <f t="shared" si="7"/>
        <v>0.22881635344543355</v>
      </c>
      <c r="G101" s="34"/>
      <c r="H101" s="42">
        <f>'HRQOL scores'!L$15</f>
        <v>0.63886491557527003</v>
      </c>
      <c r="I101" s="39">
        <f t="shared" ref="I101:I119" si="10">(D101*0.5+C102)</f>
        <v>2686</v>
      </c>
      <c r="J101" s="39">
        <f t="shared" ref="J101:J119" si="11">I101*H101</f>
        <v>1715.9911632351752</v>
      </c>
      <c r="K101" s="42">
        <f>IF(C101=0,0,SUM(J101:J$119)/C101)</f>
        <v>1.9288540039955835</v>
      </c>
    </row>
    <row r="102" spans="1:11" ht="14.25" x14ac:dyDescent="0.2">
      <c r="A102" s="62">
        <v>97</v>
      </c>
      <c r="C102" s="68">
        <v>2339</v>
      </c>
      <c r="D102" s="29">
        <f t="shared" si="6"/>
        <v>568</v>
      </c>
      <c r="E102" s="33">
        <f>SUMPRODUCT(D102:D$119*$A102:$A$119)/C102+0.5-$A102</f>
        <v>2.7666526760262684</v>
      </c>
      <c r="F102" s="35">
        <f t="shared" si="7"/>
        <v>0.24283882000855067</v>
      </c>
      <c r="G102" s="34"/>
      <c r="H102" s="42">
        <f>'HRQOL scores'!L$15</f>
        <v>0.63886491557527003</v>
      </c>
      <c r="I102" s="39">
        <f t="shared" si="10"/>
        <v>2055</v>
      </c>
      <c r="J102" s="39">
        <f t="shared" si="11"/>
        <v>1312.8674015071799</v>
      </c>
      <c r="K102" s="42">
        <f>IF(C102=0,0,SUM(J102:J$119)/C102)</f>
        <v>1.7675173282956094</v>
      </c>
    </row>
    <row r="103" spans="1:11" ht="14.25" x14ac:dyDescent="0.2">
      <c r="A103" s="62">
        <v>98</v>
      </c>
      <c r="B103" s="9"/>
      <c r="C103" s="68">
        <v>1771</v>
      </c>
      <c r="D103" s="29">
        <f t="shared" si="6"/>
        <v>456</v>
      </c>
      <c r="E103" s="33">
        <f>SUMPRODUCT(D103:D$119*$A103:$A$119)/C103+0.5-$A103</f>
        <v>2.4936197680550265</v>
      </c>
      <c r="F103" s="35">
        <f t="shared" si="7"/>
        <v>0.25748164878599661</v>
      </c>
      <c r="G103" s="34"/>
      <c r="H103" s="42">
        <f>'HRQOL scores'!L$15</f>
        <v>0.63886491557527003</v>
      </c>
      <c r="I103" s="39">
        <f t="shared" si="10"/>
        <v>1543</v>
      </c>
      <c r="J103" s="39">
        <f t="shared" si="11"/>
        <v>985.76856473264161</v>
      </c>
      <c r="K103" s="42">
        <f>IF(C103=0,0,SUM(J103:J$119)/C103)</f>
        <v>1.5930861825952851</v>
      </c>
    </row>
    <row r="104" spans="1:11" ht="14.25" x14ac:dyDescent="0.2">
      <c r="A104" s="62">
        <v>99</v>
      </c>
      <c r="B104" s="29">
        <v>1149</v>
      </c>
      <c r="C104" s="68">
        <v>1315</v>
      </c>
      <c r="D104" s="29">
        <f t="shared" si="6"/>
        <v>452.06701479547428</v>
      </c>
      <c r="E104" s="33">
        <f>SUMPRODUCT(D104:D$119*$A104:$A$119)/C104+0.5-$A104</f>
        <v>2.1849434290687242</v>
      </c>
      <c r="F104" s="35">
        <f t="shared" si="7"/>
        <v>0.34377719756309832</v>
      </c>
      <c r="G104" s="34"/>
      <c r="H104" s="42">
        <f>'HRQOL scores'!L$15</f>
        <v>0.63886491557527003</v>
      </c>
      <c r="I104" s="39">
        <f t="shared" si="10"/>
        <v>1088.9664926022629</v>
      </c>
      <c r="J104" s="39">
        <f t="shared" si="11"/>
        <v>695.70248636064252</v>
      </c>
      <c r="K104" s="42">
        <f>IF(C104=0,0,SUM(J104:J$119)/C104)</f>
        <v>1.3958836993487518</v>
      </c>
    </row>
    <row r="105" spans="1:11" ht="14.25" x14ac:dyDescent="0.2">
      <c r="A105" s="62">
        <v>100</v>
      </c>
      <c r="B105" s="29">
        <v>754</v>
      </c>
      <c r="C105" s="24">
        <f t="shared" ref="C105:C119" si="12">C104*IF(B105=0,0,(B105/B104))</f>
        <v>862.93298520452572</v>
      </c>
      <c r="D105" s="29">
        <f t="shared" si="6"/>
        <v>312.44125326370749</v>
      </c>
      <c r="E105" s="33">
        <f>SUMPRODUCT(D105:D$119*$A105:$A$119)/C105+0.5-$A105</f>
        <v>2.067639257294374</v>
      </c>
      <c r="F105" s="35">
        <f t="shared" si="7"/>
        <v>0.36206896551724127</v>
      </c>
      <c r="G105" s="34"/>
      <c r="H105" s="42">
        <f>'HRQOL scores'!L$15</f>
        <v>0.63886491557527003</v>
      </c>
      <c r="I105" s="39">
        <f t="shared" si="10"/>
        <v>706.71235857267197</v>
      </c>
      <c r="J105" s="39">
        <f t="shared" si="11"/>
        <v>451.49373129553004</v>
      </c>
      <c r="K105" s="42">
        <f>IF(C105=0,0,SUM(J105:J$119)/C105)</f>
        <v>1.3209421795515199</v>
      </c>
    </row>
    <row r="106" spans="1:11" ht="14.25" x14ac:dyDescent="0.2">
      <c r="A106" s="62">
        <v>101</v>
      </c>
      <c r="B106" s="29">
        <v>481</v>
      </c>
      <c r="C106" s="24">
        <f t="shared" si="12"/>
        <v>550.49173194081823</v>
      </c>
      <c r="D106" s="29">
        <f t="shared" si="6"/>
        <v>209.43864229765018</v>
      </c>
      <c r="E106" s="33">
        <f>SUMPRODUCT(D106:D$119*$A106:$A$119)/C106+0.5-$A106</f>
        <v>1.9573804573804949</v>
      </c>
      <c r="F106" s="35">
        <f t="shared" si="7"/>
        <v>0.38045738045738048</v>
      </c>
      <c r="G106" s="34"/>
      <c r="H106" s="42">
        <f>'HRQOL scores'!L$15</f>
        <v>0.63886491557527003</v>
      </c>
      <c r="I106" s="39">
        <f t="shared" si="10"/>
        <v>445.77241079199314</v>
      </c>
      <c r="J106" s="39">
        <f t="shared" si="11"/>
        <v>284.78835358641129</v>
      </c>
      <c r="K106" s="42">
        <f>IF(C106=0,0,SUM(J106:J$119)/C106)</f>
        <v>1.250501700653049</v>
      </c>
    </row>
    <row r="107" spans="1:11" ht="14.25" x14ac:dyDescent="0.2">
      <c r="A107" s="62">
        <v>102</v>
      </c>
      <c r="B107" s="29">
        <v>298</v>
      </c>
      <c r="C107" s="24">
        <f t="shared" si="12"/>
        <v>341.05308964316805</v>
      </c>
      <c r="D107" s="29">
        <f t="shared" si="6"/>
        <v>136.19234116623156</v>
      </c>
      <c r="E107" s="33">
        <f>SUMPRODUCT(D107:D$119*$A107:$A$119)/C107+0.5-$A107</f>
        <v>1.852348993288615</v>
      </c>
      <c r="F107" s="35">
        <f t="shared" si="7"/>
        <v>0.39932885906040272</v>
      </c>
      <c r="G107" s="34"/>
      <c r="H107" s="42">
        <f>'HRQOL scores'!L$15</f>
        <v>0.63886491557527003</v>
      </c>
      <c r="I107" s="39">
        <f t="shared" si="10"/>
        <v>272.95691906005226</v>
      </c>
      <c r="J107" s="39">
        <f t="shared" si="11"/>
        <v>174.3825990509861</v>
      </c>
      <c r="K107" s="42">
        <f>IF(C107=0,0,SUM(J107:J$119)/C107)</f>
        <v>1.1834007832132516</v>
      </c>
    </row>
    <row r="108" spans="1:11" ht="14.25" x14ac:dyDescent="0.2">
      <c r="A108" s="62">
        <v>103</v>
      </c>
      <c r="B108" s="29">
        <v>179</v>
      </c>
      <c r="C108" s="24">
        <f t="shared" si="12"/>
        <v>204.86074847693649</v>
      </c>
      <c r="D108" s="29">
        <f t="shared" si="6"/>
        <v>85.835509138381198</v>
      </c>
      <c r="E108" s="33">
        <f>SUMPRODUCT(D108:D$119*$A108:$A$119)/C108+0.5-$A108</f>
        <v>1.7513966480447039</v>
      </c>
      <c r="F108" s="35">
        <f t="shared" si="7"/>
        <v>0.41899441340782118</v>
      </c>
      <c r="G108" s="34"/>
      <c r="H108" s="42">
        <f>'HRQOL scores'!L$15</f>
        <v>0.63886491557527003</v>
      </c>
      <c r="I108" s="39">
        <f t="shared" si="10"/>
        <v>161.94299390774589</v>
      </c>
      <c r="J108" s="39">
        <f t="shared" si="11"/>
        <v>103.45969713087854</v>
      </c>
      <c r="K108" s="42">
        <f>IF(C108=0,0,SUM(J108:J$119)/C108)</f>
        <v>1.1189058716918834</v>
      </c>
    </row>
    <row r="109" spans="1:11" ht="14.25" x14ac:dyDescent="0.2">
      <c r="A109" s="62">
        <v>104</v>
      </c>
      <c r="B109" s="29">
        <v>104</v>
      </c>
      <c r="C109" s="24">
        <f t="shared" si="12"/>
        <v>119.02523933855529</v>
      </c>
      <c r="D109" s="29">
        <f t="shared" si="6"/>
        <v>52.645778938207144</v>
      </c>
      <c r="E109" s="33">
        <f>SUMPRODUCT(D109:D$119*$A109:$A$119)/C109+0.5-$A109</f>
        <v>1.6538461538461462</v>
      </c>
      <c r="F109" s="35">
        <f t="shared" si="7"/>
        <v>0.44230769230769224</v>
      </c>
      <c r="G109" s="34"/>
      <c r="H109" s="42">
        <f>'HRQOL scores'!L$15</f>
        <v>0.63886491557527003</v>
      </c>
      <c r="I109" s="39">
        <f t="shared" si="10"/>
        <v>92.702349869451723</v>
      </c>
      <c r="J109" s="39">
        <f t="shared" si="11"/>
        <v>59.224278922976417</v>
      </c>
      <c r="K109" s="42">
        <f>IF(C109=0,0,SUM(J109:J$119)/C109)</f>
        <v>1.0565842834514081</v>
      </c>
    </row>
    <row r="110" spans="1:11" ht="14.25" x14ac:dyDescent="0.2">
      <c r="A110" s="62">
        <v>105</v>
      </c>
      <c r="B110" s="29">
        <v>58</v>
      </c>
      <c r="C110" s="24">
        <f t="shared" si="12"/>
        <v>66.379460400348151</v>
      </c>
      <c r="D110" s="29">
        <f t="shared" si="6"/>
        <v>30.900783289817248</v>
      </c>
      <c r="E110" s="33">
        <f>SUMPRODUCT(D110:D$119*$A110:$A$119)/C110+0.5-$A110</f>
        <v>1.5689655172413808</v>
      </c>
      <c r="F110" s="35">
        <f t="shared" si="7"/>
        <v>0.46551724137931044</v>
      </c>
      <c r="G110" s="34"/>
      <c r="H110" s="42">
        <f>'HRQOL scores'!L$15</f>
        <v>0.63886491557527003</v>
      </c>
      <c r="I110" s="39">
        <f t="shared" si="10"/>
        <v>50.92906875543953</v>
      </c>
      <c r="J110" s="39">
        <f t="shared" si="11"/>
        <v>32.536795210770997</v>
      </c>
      <c r="K110" s="42">
        <f>IF(C110=0,0,SUM(J110:J$119)/C110)</f>
        <v>1.0023570227129233</v>
      </c>
    </row>
    <row r="111" spans="1:11" ht="14.25" x14ac:dyDescent="0.2">
      <c r="A111" s="62">
        <v>106</v>
      </c>
      <c r="B111" s="29">
        <v>31</v>
      </c>
      <c r="C111" s="24">
        <f t="shared" si="12"/>
        <v>35.478677110530903</v>
      </c>
      <c r="D111" s="29">
        <f t="shared" si="6"/>
        <v>17.167101827676245</v>
      </c>
      <c r="E111" s="33">
        <f>SUMPRODUCT(D111:D$119*$A111:$A$119)/C111+0.5-$A111</f>
        <v>1.5000000000000142</v>
      </c>
      <c r="F111" s="35">
        <f t="shared" si="7"/>
        <v>0.4838709677419355</v>
      </c>
      <c r="G111" s="34"/>
      <c r="H111" s="42">
        <f>'HRQOL scores'!L$15</f>
        <v>0.63886491557527003</v>
      </c>
      <c r="I111" s="39">
        <f t="shared" si="10"/>
        <v>26.895126196692779</v>
      </c>
      <c r="J111" s="39">
        <f t="shared" si="11"/>
        <v>17.182352527036365</v>
      </c>
      <c r="K111" s="42">
        <f>IF(C111=0,0,SUM(J111:J$119)/C111)</f>
        <v>0.95829737336290488</v>
      </c>
    </row>
    <row r="112" spans="1:11" ht="14.25" x14ac:dyDescent="0.2">
      <c r="A112" s="62">
        <v>107</v>
      </c>
      <c r="B112" s="29">
        <v>16</v>
      </c>
      <c r="C112" s="24">
        <f t="shared" si="12"/>
        <v>18.311575282854658</v>
      </c>
      <c r="D112" s="29">
        <f t="shared" si="6"/>
        <v>9.1557876414273291</v>
      </c>
      <c r="E112" s="33">
        <f>SUMPRODUCT(D112:D$119*$A112:$A$119)/C112+0.5-$A112</f>
        <v>1.4375</v>
      </c>
      <c r="F112" s="35">
        <f t="shared" si="7"/>
        <v>0.5</v>
      </c>
      <c r="G112" s="34"/>
      <c r="H112" s="42">
        <f>'HRQOL scores'!L$15</f>
        <v>0.63886491557527003</v>
      </c>
      <c r="I112" s="39">
        <f t="shared" si="10"/>
        <v>13.733681462140993</v>
      </c>
      <c r="J112" s="39">
        <f t="shared" si="11"/>
        <v>8.7739672478483559</v>
      </c>
      <c r="K112" s="42">
        <f>IF(C112=0,0,SUM(J112:J$119)/C112)</f>
        <v>0.91836831613945047</v>
      </c>
    </row>
    <row r="113" spans="1:11" ht="14.25" x14ac:dyDescent="0.2">
      <c r="A113" s="62">
        <v>108</v>
      </c>
      <c r="B113" s="29">
        <v>8</v>
      </c>
      <c r="C113" s="24">
        <f t="shared" si="12"/>
        <v>9.1557876414273291</v>
      </c>
      <c r="D113" s="29">
        <f t="shared" si="6"/>
        <v>4.5778938207136646</v>
      </c>
      <c r="E113" s="33">
        <f>SUMPRODUCT(D113:D$119*$A113:$A$119)/C113+0.5-$A113</f>
        <v>1.375</v>
      </c>
      <c r="F113" s="35">
        <f t="shared" si="7"/>
        <v>0.5</v>
      </c>
      <c r="G113" s="34"/>
      <c r="H113" s="42">
        <f>'HRQOL scores'!L$15</f>
        <v>0.63886491557527003</v>
      </c>
      <c r="I113" s="39">
        <f t="shared" si="10"/>
        <v>6.8668407310704964</v>
      </c>
      <c r="J113" s="39">
        <f t="shared" si="11"/>
        <v>4.386983623924178</v>
      </c>
      <c r="K113" s="42">
        <f>IF(C113=0,0,SUM(J113:J$119)/C113)</f>
        <v>0.87843925891599617</v>
      </c>
    </row>
    <row r="114" spans="1:11" ht="14.25" x14ac:dyDescent="0.2">
      <c r="A114" s="62">
        <v>109</v>
      </c>
      <c r="B114" s="29">
        <v>4</v>
      </c>
      <c r="C114" s="24">
        <f t="shared" si="12"/>
        <v>4.5778938207136646</v>
      </c>
      <c r="D114" s="29">
        <f t="shared" si="6"/>
        <v>2.2889469103568323</v>
      </c>
      <c r="E114" s="33">
        <f>SUMPRODUCT(D114:D$119*$A114:$A$119)/C114+0.5-$A114</f>
        <v>1.2499999999999858</v>
      </c>
      <c r="F114" s="35">
        <f t="shared" si="7"/>
        <v>0.5</v>
      </c>
      <c r="G114" s="34"/>
      <c r="H114" s="42">
        <f>'HRQOL scores'!L$15</f>
        <v>0.63886491557527003</v>
      </c>
      <c r="I114" s="39">
        <f t="shared" si="10"/>
        <v>3.4334203655352482</v>
      </c>
      <c r="J114" s="39">
        <f t="shared" si="11"/>
        <v>2.193491811962089</v>
      </c>
      <c r="K114" s="42">
        <f>IF(C114=0,0,SUM(J114:J$119)/C114)</f>
        <v>0.79858114446908746</v>
      </c>
    </row>
    <row r="115" spans="1:11" ht="14.25" x14ac:dyDescent="0.2">
      <c r="A115" s="62">
        <v>110</v>
      </c>
      <c r="B115" s="29">
        <v>2</v>
      </c>
      <c r="C115" s="24">
        <f t="shared" si="12"/>
        <v>2.2889469103568323</v>
      </c>
      <c r="D115" s="29">
        <f t="shared" si="6"/>
        <v>1.1444734551784161</v>
      </c>
      <c r="E115" s="33">
        <f>SUMPRODUCT(D115:D$119*$A115:$A$119)/C115+0.5-$A115</f>
        <v>1</v>
      </c>
      <c r="F115" s="35">
        <f t="shared" si="7"/>
        <v>0.5</v>
      </c>
      <c r="G115" s="34"/>
      <c r="H115" s="42">
        <f>'HRQOL scores'!L$15</f>
        <v>0.63886491557527003</v>
      </c>
      <c r="I115" s="39">
        <f t="shared" si="10"/>
        <v>1.7167101827676241</v>
      </c>
      <c r="J115" s="39">
        <f t="shared" si="11"/>
        <v>1.0967459059810445</v>
      </c>
      <c r="K115" s="42">
        <f>IF(C115=0,0,SUM(J115:J$119)/C115)</f>
        <v>0.63886491557527003</v>
      </c>
    </row>
    <row r="116" spans="1:11" ht="14.25" x14ac:dyDescent="0.2">
      <c r="A116" s="62">
        <v>111</v>
      </c>
      <c r="B116" s="29">
        <v>1</v>
      </c>
      <c r="C116" s="24">
        <f t="shared" si="12"/>
        <v>1.1444734551784161</v>
      </c>
      <c r="D116" s="29">
        <f t="shared" si="6"/>
        <v>1.1444734551784161</v>
      </c>
      <c r="E116" s="33">
        <f>SUMPRODUCT(D116:D$119*$A116:$A$119)/C116+0.5-$A116</f>
        <v>0.5</v>
      </c>
      <c r="F116" s="35">
        <f t="shared" si="7"/>
        <v>1</v>
      </c>
      <c r="G116" s="34"/>
      <c r="H116" s="42">
        <f>'HRQOL scores'!L$15</f>
        <v>0.63886491557527003</v>
      </c>
      <c r="I116" s="39">
        <f t="shared" si="10"/>
        <v>0.57223672758920807</v>
      </c>
      <c r="J116" s="39">
        <f t="shared" si="11"/>
        <v>0.3655819686603482</v>
      </c>
      <c r="K116" s="42">
        <f>IF(C116=0,0,SUM(J116:J$119)/C116)</f>
        <v>0.31943245778763502</v>
      </c>
    </row>
    <row r="117" spans="1:11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scores'!L$15</f>
        <v>0.63886491557527003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scores'!L$15</f>
        <v>0.63886491557527003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scores'!L$15</f>
        <v>0.63886491557527003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0" spans="1:11" x14ac:dyDescent="0.2">
      <c r="A120" s="62"/>
      <c r="B120" s="29"/>
    </row>
    <row r="121" spans="1:11" x14ac:dyDescent="0.2">
      <c r="A121" s="62"/>
      <c r="E121" s="33"/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4"/>
  <sheetViews>
    <sheetView topLeftCell="A81" workbookViewId="0">
      <pane xSplit="5" topLeftCell="F1" activePane="topRight" state="frozen"/>
      <selection activeCell="C104" sqref="C104"/>
      <selection pane="topRight" activeCell="B95" sqref="B95"/>
    </sheetView>
  </sheetViews>
  <sheetFormatPr defaultColWidth="8.85546875" defaultRowHeight="12.75" x14ac:dyDescent="0.2"/>
  <cols>
    <col min="1" max="1" width="9.140625" style="53" customWidth="1"/>
    <col min="2" max="2" width="7.85546875" style="53" customWidth="1"/>
    <col min="3" max="3" width="9.85546875" style="53" customWidth="1"/>
    <col min="4" max="5" width="9.140625" style="53" customWidth="1"/>
    <col min="6" max="6" width="9.140625" style="8" customWidth="1"/>
    <col min="7" max="7" width="5.85546875" style="53" customWidth="1"/>
    <col min="8" max="8" width="12.42578125" style="53" customWidth="1"/>
    <col min="9" max="9" width="8.85546875" style="53"/>
    <col min="10" max="10" width="9.140625" style="53" customWidth="1"/>
    <col min="11" max="11" width="13" style="71" customWidth="1"/>
    <col min="12" max="45" width="8.42578125" style="53" customWidth="1"/>
    <col min="46" max="47" width="12.140625" style="53" customWidth="1"/>
    <col min="48" max="48" width="9.140625" style="53" customWidth="1"/>
    <col min="49" max="49" width="10" style="53" customWidth="1"/>
    <col min="50" max="50" width="8.42578125" style="53" customWidth="1"/>
    <col min="51" max="52" width="12.140625" style="53" customWidth="1"/>
    <col min="53" max="53" width="9.140625" style="53" customWidth="1"/>
    <col min="54" max="54" width="10" style="53" customWidth="1"/>
    <col min="55" max="55" width="8.42578125" style="53" customWidth="1"/>
    <col min="56" max="57" width="12.140625" style="53" customWidth="1"/>
    <col min="58" max="58" width="9.140625" style="53" customWidth="1"/>
    <col min="59" max="59" width="10" style="53" customWidth="1"/>
    <col min="60" max="60" width="8.42578125" style="53" customWidth="1"/>
    <col min="61" max="62" width="12.140625" style="53" customWidth="1"/>
    <col min="63" max="63" width="9.140625" style="53" customWidth="1"/>
    <col min="64" max="64" width="10" style="53" customWidth="1"/>
    <col min="65" max="65" width="8.42578125" style="53" customWidth="1"/>
    <col min="66" max="67" width="12.140625" style="53" customWidth="1"/>
    <col min="68" max="68" width="9.140625" style="53" customWidth="1"/>
    <col min="69" max="69" width="10" style="53" customWidth="1"/>
    <col min="70" max="70" width="8.42578125" style="53" customWidth="1"/>
    <col min="71" max="72" width="12.140625" style="53" customWidth="1"/>
    <col min="73" max="73" width="9.140625" style="53" customWidth="1"/>
    <col min="74" max="74" width="10" style="53" customWidth="1"/>
    <col min="75" max="75" width="8.42578125" style="53" customWidth="1"/>
    <col min="76" max="77" width="12.140625" style="53" customWidth="1"/>
    <col min="78" max="78" width="9.140625" style="53" customWidth="1"/>
    <col min="79" max="79" width="10" style="53" customWidth="1"/>
    <col min="80" max="80" width="8.42578125" style="53" customWidth="1"/>
    <col min="81" max="82" width="12.140625" style="53" customWidth="1"/>
    <col min="83" max="83" width="9.140625" style="53" customWidth="1"/>
    <col min="84" max="84" width="10" style="53" customWidth="1"/>
    <col min="85" max="85" width="8.42578125" style="53" customWidth="1"/>
    <col min="86" max="87" width="12.140625" style="53" customWidth="1"/>
    <col min="88" max="88" width="9.140625" style="53" customWidth="1"/>
    <col min="89" max="89" width="10" style="53" customWidth="1"/>
    <col min="90" max="90" width="8.42578125" style="53" customWidth="1"/>
    <col min="91" max="92" width="12.140625" style="53" customWidth="1"/>
    <col min="93" max="93" width="9.140625" style="53" customWidth="1"/>
    <col min="94" max="94" width="10" style="53" customWidth="1"/>
    <col min="95" max="95" width="8.42578125" style="53" customWidth="1"/>
    <col min="96" max="97" width="12.140625" style="53" customWidth="1"/>
    <col min="98" max="98" width="9.140625" style="53" customWidth="1"/>
    <col min="99" max="99" width="10" style="53" customWidth="1"/>
    <col min="100" max="100" width="8.42578125" style="53" customWidth="1"/>
    <col min="101" max="102" width="12.140625" style="53" customWidth="1"/>
    <col min="103" max="103" width="9.140625" style="53" customWidth="1"/>
    <col min="104" max="104" width="10" style="53" customWidth="1"/>
    <col min="105" max="109" width="8.42578125" style="53" customWidth="1"/>
    <col min="110" max="110" width="8.85546875" style="53"/>
    <col min="111" max="114" width="8.42578125" style="53" customWidth="1"/>
    <col min="115" max="115" width="9.140625" style="53" customWidth="1"/>
    <col min="116" max="116" width="6.7109375" style="53" customWidth="1"/>
    <col min="117" max="120" width="9.140625" style="53" customWidth="1"/>
    <col min="121" max="121" width="8.85546875" style="53"/>
    <col min="122" max="122" width="12.140625" style="53" customWidth="1"/>
    <col min="123" max="123" width="2.7109375" style="53" customWidth="1"/>
    <col min="124" max="124" width="9.140625" style="53" customWidth="1"/>
    <col min="125" max="125" width="6.7109375" style="53" customWidth="1"/>
    <col min="126" max="129" width="9.140625" style="53" customWidth="1"/>
    <col min="130" max="130" width="10" style="53" customWidth="1"/>
    <col min="131" max="131" width="12.140625" style="53" customWidth="1"/>
    <col min="132" max="132" width="8.85546875" style="53"/>
    <col min="133" max="133" width="9.140625" style="53" customWidth="1"/>
    <col min="134" max="134" width="6.7109375" style="53" customWidth="1"/>
    <col min="135" max="138" width="9.140625" style="53" customWidth="1"/>
    <col min="139" max="139" width="8.85546875" style="53"/>
    <col min="140" max="140" width="12.140625" style="53" customWidth="1"/>
    <col min="141" max="141" width="2.7109375" style="53" customWidth="1"/>
    <col min="142" max="142" width="9.140625" style="53" customWidth="1"/>
    <col min="143" max="143" width="6.7109375" style="53" customWidth="1"/>
    <col min="144" max="147" width="9.140625" style="53" customWidth="1"/>
    <col min="148" max="148" width="10" style="53" customWidth="1"/>
    <col min="149" max="149" width="12.140625" style="53" customWidth="1"/>
    <col min="150" max="150" width="8.85546875" style="53"/>
    <col min="151" max="151" width="9.140625" style="53" customWidth="1"/>
    <col min="152" max="152" width="6.7109375" style="53" customWidth="1"/>
    <col min="153" max="156" width="9.140625" style="53" customWidth="1"/>
    <col min="157" max="157" width="8.85546875" style="53"/>
    <col min="158" max="158" width="12.140625" style="53" customWidth="1"/>
    <col min="159" max="159" width="2.7109375" style="53" customWidth="1"/>
    <col min="160" max="160" width="9.140625" style="53" customWidth="1"/>
    <col min="161" max="161" width="6.7109375" style="53" customWidth="1"/>
    <col min="162" max="165" width="9.140625" style="53" customWidth="1"/>
    <col min="166" max="166" width="10" style="53" customWidth="1"/>
    <col min="167" max="167" width="12.140625" style="53" customWidth="1"/>
    <col min="168" max="16384" width="8.85546875" style="53"/>
  </cols>
  <sheetData>
    <row r="1" spans="1:13" ht="13.5" x14ac:dyDescent="0.25">
      <c r="A1" s="53" t="s">
        <v>53</v>
      </c>
      <c r="C1" s="57"/>
      <c r="D1" s="9"/>
      <c r="F1" s="69"/>
    </row>
    <row r="2" spans="1:13" s="70" customFormat="1" ht="13.5" x14ac:dyDescent="0.25">
      <c r="C2" s="64"/>
      <c r="D2" s="9"/>
      <c r="F2" s="69"/>
      <c r="K2" s="71"/>
    </row>
    <row r="3" spans="1:13" x14ac:dyDescent="0.2">
      <c r="C3" s="71" t="s">
        <v>23</v>
      </c>
      <c r="D3" s="71" t="s">
        <v>23</v>
      </c>
      <c r="E3" s="71" t="s">
        <v>19</v>
      </c>
      <c r="F3" s="35" t="s">
        <v>21</v>
      </c>
      <c r="G3" s="55"/>
      <c r="H3" s="70" t="s">
        <v>26</v>
      </c>
      <c r="I3" s="53" t="s">
        <v>16</v>
      </c>
      <c r="J3" s="36"/>
      <c r="K3" s="71" t="s">
        <v>28</v>
      </c>
    </row>
    <row r="4" spans="1:13" x14ac:dyDescent="0.2">
      <c r="A4" s="54" t="s">
        <v>3</v>
      </c>
      <c r="B4" s="54"/>
      <c r="C4" s="71" t="s">
        <v>25</v>
      </c>
      <c r="D4" s="71" t="s">
        <v>24</v>
      </c>
      <c r="E4" s="71" t="s">
        <v>20</v>
      </c>
      <c r="F4" s="74" t="s">
        <v>22</v>
      </c>
      <c r="H4" s="75" t="s">
        <v>27</v>
      </c>
      <c r="I4" s="55" t="s">
        <v>17</v>
      </c>
      <c r="J4" s="35"/>
      <c r="K4" s="75" t="s">
        <v>29</v>
      </c>
    </row>
    <row r="5" spans="1:13" ht="14.25" x14ac:dyDescent="0.2">
      <c r="A5" s="54">
        <v>0</v>
      </c>
      <c r="C5" s="68">
        <v>100000</v>
      </c>
      <c r="D5" s="29">
        <f t="shared" ref="D5:D68" si="0">C5-C6</f>
        <v>1391.78125</v>
      </c>
      <c r="E5" s="42">
        <f>SUMPRODUCT(D5:D$119*$A5:$A$119)/C5+0.5-$A5</f>
        <v>70.561647109329314</v>
      </c>
      <c r="F5" s="35">
        <f t="shared" ref="F5:F68" si="1">D5/C5</f>
        <v>1.39178125E-2</v>
      </c>
      <c r="G5" s="52"/>
      <c r="H5" s="42">
        <f>'HRQOL scores'!M$6</f>
        <v>0.91803103902775562</v>
      </c>
      <c r="I5" s="39">
        <f t="shared" ref="I5:I36" si="2">(D5*0.5+C6)</f>
        <v>99304.109375</v>
      </c>
      <c r="J5" s="39">
        <f t="shared" ref="J5:J36" si="3">I5*H5</f>
        <v>91164.254709257133</v>
      </c>
      <c r="K5" s="42">
        <f>SUM(J5:J$119)/C5</f>
        <v>59.577129461025017</v>
      </c>
      <c r="M5" s="87"/>
    </row>
    <row r="6" spans="1:13" ht="14.25" x14ac:dyDescent="0.2">
      <c r="A6" s="54">
        <v>1</v>
      </c>
      <c r="C6" s="68">
        <v>98608.21875</v>
      </c>
      <c r="D6" s="29">
        <f t="shared" si="0"/>
        <v>75.359375000014552</v>
      </c>
      <c r="E6" s="42">
        <f>SUMPRODUCT(D6:D$119*$A6:$A$119)/C6+0.5-$A6</f>
        <v>70.550514853082987</v>
      </c>
      <c r="F6" s="35">
        <f t="shared" si="1"/>
        <v>7.6423016210314164E-4</v>
      </c>
      <c r="G6" s="34"/>
      <c r="H6" s="42">
        <f>'HRQOL scores'!M$6</f>
        <v>0.91803103902775562</v>
      </c>
      <c r="I6" s="39">
        <f t="shared" si="2"/>
        <v>98570.5390625</v>
      </c>
      <c r="J6" s="39">
        <f t="shared" si="3"/>
        <v>90490.814393072855</v>
      </c>
      <c r="K6" s="42">
        <f>SUM(J6:J$119)/C6</f>
        <v>59.49350638070667</v>
      </c>
    </row>
    <row r="7" spans="1:13" ht="14.25" x14ac:dyDescent="0.2">
      <c r="A7" s="54">
        <v>2</v>
      </c>
      <c r="C7" s="68">
        <v>98532.859374999985</v>
      </c>
      <c r="D7" s="29">
        <f t="shared" si="0"/>
        <v>45.578124999985448</v>
      </c>
      <c r="E7" s="42">
        <f>SUMPRODUCT(D7:D$119*$A7:$A$119)/C7+0.5-$A7</f>
        <v>69.604090513540243</v>
      </c>
      <c r="F7" s="35">
        <f t="shared" si="1"/>
        <v>4.6256776966679248E-4</v>
      </c>
      <c r="G7" s="34"/>
      <c r="H7" s="42">
        <f>'HRQOL scores'!M$6</f>
        <v>0.91803103902775562</v>
      </c>
      <c r="I7" s="39">
        <f t="shared" si="2"/>
        <v>98510.0703125</v>
      </c>
      <c r="J7" s="39">
        <f t="shared" si="3"/>
        <v>90435.30220368164</v>
      </c>
      <c r="K7" s="42">
        <f>SUM(J7:J$119)/C7</f>
        <v>58.620625785530478</v>
      </c>
    </row>
    <row r="8" spans="1:13" ht="14.25" x14ac:dyDescent="0.2">
      <c r="A8" s="54">
        <v>3</v>
      </c>
      <c r="C8" s="68">
        <v>98487.28125</v>
      </c>
      <c r="D8" s="29">
        <f t="shared" si="0"/>
        <v>34.203125000014552</v>
      </c>
      <c r="E8" s="42">
        <f>SUMPRODUCT(D8:D$119*$A8:$A$119)/C8+0.5-$A8</f>
        <v>68.636070631535802</v>
      </c>
      <c r="F8" s="35">
        <f t="shared" si="1"/>
        <v>3.4728469063120322E-4</v>
      </c>
      <c r="G8" s="34"/>
      <c r="H8" s="42">
        <f>'HRQOL scores'!M$6</f>
        <v>0.91803103902775562</v>
      </c>
      <c r="I8" s="39">
        <f t="shared" si="2"/>
        <v>98470.1796875</v>
      </c>
      <c r="J8" s="39">
        <f t="shared" si="3"/>
        <v>90398.681371765415</v>
      </c>
      <c r="K8" s="42">
        <f>SUM(J8:J$119)/C8</f>
        <v>57.72951088338111</v>
      </c>
    </row>
    <row r="9" spans="1:13" ht="14.25" x14ac:dyDescent="0.2">
      <c r="A9" s="54">
        <v>4</v>
      </c>
      <c r="B9" s="9"/>
      <c r="C9" s="68">
        <v>98453.078124999985</v>
      </c>
      <c r="D9" s="29">
        <f t="shared" si="0"/>
        <v>30.601562499985448</v>
      </c>
      <c r="E9" s="42">
        <f>SUMPRODUCT(D9:D$119*$A9:$A$119)/C9+0.5-$A9</f>
        <v>67.659741466264421</v>
      </c>
      <c r="F9" s="35">
        <f t="shared" si="1"/>
        <v>3.1082382676885401E-4</v>
      </c>
      <c r="G9" s="34"/>
      <c r="H9" s="42">
        <f>'HRQOL scores'!M$6</f>
        <v>0.91803103902775562</v>
      </c>
      <c r="I9" s="39">
        <f t="shared" si="2"/>
        <v>98437.77734375</v>
      </c>
      <c r="J9" s="39">
        <f t="shared" si="3"/>
        <v>90368.935014465678</v>
      </c>
      <c r="K9" s="42">
        <f>SUM(J9:J$119)/C9</f>
        <v>56.831375920220644</v>
      </c>
    </row>
    <row r="10" spans="1:13" ht="14.25" x14ac:dyDescent="0.2">
      <c r="A10" s="54">
        <v>5</v>
      </c>
      <c r="C10" s="68">
        <v>98422.4765625</v>
      </c>
      <c r="D10" s="29">
        <f t="shared" si="0"/>
        <v>26.53125</v>
      </c>
      <c r="E10" s="42">
        <f>SUMPRODUCT(D10:D$119*$A10:$A$119)/C10+0.5-$A10</f>
        <v>66.680622804529236</v>
      </c>
      <c r="F10" s="35">
        <f t="shared" si="1"/>
        <v>2.6956495026979116E-4</v>
      </c>
      <c r="G10" s="34"/>
      <c r="H10" s="42">
        <f>'HRQOL scores'!M$7</f>
        <v>0.90727135056056629</v>
      </c>
      <c r="I10" s="39">
        <f t="shared" si="2"/>
        <v>98409.2109375</v>
      </c>
      <c r="J10" s="39">
        <f t="shared" si="3"/>
        <v>89283.857714865284</v>
      </c>
      <c r="K10" s="42">
        <f>SUM(J10:J$119)/C10</f>
        <v>55.930872201885506</v>
      </c>
    </row>
    <row r="11" spans="1:13" ht="14.25" x14ac:dyDescent="0.2">
      <c r="A11" s="54">
        <v>6</v>
      </c>
      <c r="C11" s="68">
        <v>98395.9453125</v>
      </c>
      <c r="D11" s="29">
        <f t="shared" si="0"/>
        <v>24.781250000014552</v>
      </c>
      <c r="E11" s="42">
        <f>SUMPRODUCT(D11:D$119*$A11:$A$119)/C11+0.5-$A11</f>
        <v>65.698467591153388</v>
      </c>
      <c r="F11" s="35">
        <f t="shared" si="1"/>
        <v>2.5185234941654041E-4</v>
      </c>
      <c r="G11" s="34"/>
      <c r="H11" s="42">
        <f>'HRQOL scores'!M$7</f>
        <v>0.90727135056056629</v>
      </c>
      <c r="I11" s="39">
        <f t="shared" si="2"/>
        <v>98383.5546875</v>
      </c>
      <c r="J11" s="39">
        <f t="shared" si="3"/>
        <v>89260.580534277455</v>
      </c>
      <c r="K11" s="42">
        <f>SUM(J11:J$119)/C11</f>
        <v>55.038559602185273</v>
      </c>
    </row>
    <row r="12" spans="1:13" ht="14.25" x14ac:dyDescent="0.2">
      <c r="A12" s="54">
        <v>7</v>
      </c>
      <c r="C12" s="68">
        <v>98371.164062499985</v>
      </c>
      <c r="D12" s="29">
        <f t="shared" si="0"/>
        <v>22.5859375</v>
      </c>
      <c r="E12" s="42">
        <f>SUMPRODUCT(D12:D$119*$A12:$A$119)/C12+0.5-$A12</f>
        <v>64.714892114949478</v>
      </c>
      <c r="F12" s="35">
        <f t="shared" si="1"/>
        <v>2.2959916877317884E-4</v>
      </c>
      <c r="G12" s="34"/>
      <c r="H12" s="42">
        <f>'HRQOL scores'!M$7</f>
        <v>0.90727135056056629</v>
      </c>
      <c r="I12" s="39">
        <f t="shared" si="2"/>
        <v>98359.871093749985</v>
      </c>
      <c r="J12" s="39">
        <f t="shared" si="3"/>
        <v>89239.093088189751</v>
      </c>
      <c r="K12" s="42">
        <f>SUM(J12:J$119)/C12</f>
        <v>54.145039056130841</v>
      </c>
    </row>
    <row r="13" spans="1:13" ht="14.25" x14ac:dyDescent="0.2">
      <c r="A13" s="54">
        <v>8</v>
      </c>
      <c r="C13" s="68">
        <v>98348.578124999985</v>
      </c>
      <c r="D13" s="29">
        <f t="shared" si="0"/>
        <v>18.796874999985448</v>
      </c>
      <c r="E13" s="42">
        <f>SUMPRODUCT(D13:D$119*$A13:$A$119)/C13+0.5-$A13</f>
        <v>63.72963918671735</v>
      </c>
      <c r="F13" s="35">
        <f t="shared" si="1"/>
        <v>1.9112503056317522E-4</v>
      </c>
      <c r="G13" s="34"/>
      <c r="H13" s="42">
        <f>'HRQOL scores'!M$7</f>
        <v>0.90727135056056629</v>
      </c>
      <c r="I13" s="39">
        <f t="shared" si="2"/>
        <v>98339.1796875</v>
      </c>
      <c r="J13" s="39">
        <f t="shared" si="3"/>
        <v>89220.320368096334</v>
      </c>
      <c r="K13" s="42">
        <f>SUM(J13:J$119)/C13</f>
        <v>53.250098038190913</v>
      </c>
    </row>
    <row r="14" spans="1:13" ht="14.25" x14ac:dyDescent="0.2">
      <c r="A14" s="54">
        <v>9</v>
      </c>
      <c r="C14" s="68">
        <v>98329.78125</v>
      </c>
      <c r="D14" s="29">
        <f t="shared" si="0"/>
        <v>13.7265625</v>
      </c>
      <c r="E14" s="42">
        <f>SUMPRODUCT(D14:D$119*$A14:$A$119)/C14+0.5-$A14</f>
        <v>62.74172626358235</v>
      </c>
      <c r="F14" s="35">
        <f t="shared" si="1"/>
        <v>1.3959720367017495E-4</v>
      </c>
      <c r="G14" s="34"/>
      <c r="H14" s="42">
        <f>'HRQOL scores'!M$7</f>
        <v>0.90727135056056629</v>
      </c>
      <c r="I14" s="39">
        <f t="shared" si="2"/>
        <v>98322.91796875</v>
      </c>
      <c r="J14" s="39">
        <f t="shared" si="3"/>
        <v>89205.566576563579</v>
      </c>
      <c r="K14" s="42">
        <f>SUM(J14:J$119)/C14</f>
        <v>52.352919342071971</v>
      </c>
    </row>
    <row r="15" spans="1:13" ht="14.25" x14ac:dyDescent="0.2">
      <c r="A15" s="54">
        <v>10</v>
      </c>
      <c r="C15" s="68">
        <v>98316.0546875</v>
      </c>
      <c r="D15" s="29">
        <f t="shared" si="0"/>
        <v>9.3125</v>
      </c>
      <c r="E15" s="42">
        <f>SUMPRODUCT(D15:D$119*$A15:$A$119)/C15+0.5-$A15</f>
        <v>61.750416247617821</v>
      </c>
      <c r="F15" s="35">
        <f t="shared" si="1"/>
        <v>9.4720033565219954E-5</v>
      </c>
      <c r="G15" s="34"/>
      <c r="H15" s="42">
        <f>'HRQOL scores'!M$7</f>
        <v>0.90727135056056629</v>
      </c>
      <c r="I15" s="39">
        <f t="shared" si="2"/>
        <v>98311.3984375</v>
      </c>
      <c r="J15" s="39">
        <f t="shared" si="3"/>
        <v>89195.115235888574</v>
      </c>
      <c r="K15" s="42">
        <f>SUM(J15:J$119)/C15</f>
        <v>51.452893997906003</v>
      </c>
    </row>
    <row r="16" spans="1:13" ht="14.25" x14ac:dyDescent="0.2">
      <c r="A16" s="54">
        <v>11</v>
      </c>
      <c r="C16" s="68">
        <v>98306.7421875</v>
      </c>
      <c r="D16" s="29">
        <f t="shared" si="0"/>
        <v>8.875</v>
      </c>
      <c r="E16" s="42">
        <f>SUMPRODUCT(D16:D$119*$A16:$A$119)/C16+0.5-$A16</f>
        <v>60.756218438684414</v>
      </c>
      <c r="F16" s="35">
        <f t="shared" si="1"/>
        <v>9.0278650299210943E-5</v>
      </c>
      <c r="G16" s="34"/>
      <c r="H16" s="42">
        <f>'HRQOL scores'!M$7</f>
        <v>0.90727135056056629</v>
      </c>
      <c r="I16" s="39">
        <f t="shared" si="2"/>
        <v>98302.3046875</v>
      </c>
      <c r="J16" s="39">
        <f t="shared" si="3"/>
        <v>89186.864737044409</v>
      </c>
      <c r="K16" s="42">
        <f>SUM(J16:J$119)/C16</f>
        <v>50.550453756408366</v>
      </c>
    </row>
    <row r="17" spans="1:11" ht="14.25" x14ac:dyDescent="0.2">
      <c r="A17" s="54">
        <v>12</v>
      </c>
      <c r="C17" s="68">
        <v>98297.8671875</v>
      </c>
      <c r="D17" s="29">
        <f t="shared" si="0"/>
        <v>16.195312500014552</v>
      </c>
      <c r="E17" s="42">
        <f>SUMPRODUCT(D17:D$119*$A17:$A$119)/C17+0.5-$A17</f>
        <v>59.761658779903854</v>
      </c>
      <c r="F17" s="35">
        <f t="shared" si="1"/>
        <v>1.6475751675387338E-4</v>
      </c>
      <c r="G17" s="34"/>
      <c r="H17" s="42">
        <f>'HRQOL scores'!M$7</f>
        <v>0.90727135056056629</v>
      </c>
      <c r="I17" s="39">
        <f t="shared" si="2"/>
        <v>98289.76953125</v>
      </c>
      <c r="J17" s="39">
        <f t="shared" si="3"/>
        <v>89175.491948903989</v>
      </c>
      <c r="K17" s="42">
        <f>SUM(J17:J$119)/C17</f>
        <v>49.647705487306133</v>
      </c>
    </row>
    <row r="18" spans="1:11" ht="14.25" x14ac:dyDescent="0.2">
      <c r="A18" s="54">
        <v>13</v>
      </c>
      <c r="C18" s="68">
        <v>98281.671874999985</v>
      </c>
      <c r="D18" s="29">
        <f t="shared" si="0"/>
        <v>32.828124999985448</v>
      </c>
      <c r="E18" s="42">
        <f>SUMPRODUCT(D18:D$119*$A18:$A$119)/C18+0.5-$A18</f>
        <v>58.77142419256829</v>
      </c>
      <c r="F18" s="35">
        <f t="shared" si="1"/>
        <v>3.3402082375784219E-4</v>
      </c>
      <c r="G18" s="34"/>
      <c r="H18" s="42">
        <f>'HRQOL scores'!M$7</f>
        <v>0.90727135056056629</v>
      </c>
      <c r="I18" s="39">
        <f t="shared" si="2"/>
        <v>98265.2578125</v>
      </c>
      <c r="J18" s="39">
        <f t="shared" si="3"/>
        <v>89153.253168729119</v>
      </c>
      <c r="K18" s="42">
        <f>SUM(J18:J$119)/C18</f>
        <v>48.748540565121822</v>
      </c>
    </row>
    <row r="19" spans="1:11" ht="14.25" x14ac:dyDescent="0.2">
      <c r="A19" s="54">
        <v>14</v>
      </c>
      <c r="C19" s="68">
        <v>98248.84375</v>
      </c>
      <c r="D19" s="29">
        <f t="shared" si="0"/>
        <v>55.242187500014552</v>
      </c>
      <c r="E19" s="42">
        <f>SUMPRODUCT(D19:D$119*$A19:$A$119)/C19+0.5-$A19</f>
        <v>57.790894565188523</v>
      </c>
      <c r="F19" s="35">
        <f t="shared" si="1"/>
        <v>5.6226806740424927E-4</v>
      </c>
      <c r="G19" s="34"/>
      <c r="H19" s="42">
        <f>'HRQOL scores'!M$7</f>
        <v>0.90727135056056629</v>
      </c>
      <c r="I19" s="39">
        <f t="shared" si="2"/>
        <v>98221.22265625</v>
      </c>
      <c r="J19" s="39">
        <f t="shared" si="3"/>
        <v>89113.301333046024</v>
      </c>
      <c r="K19" s="42">
        <f>SUM(J19:J$119)/C19</f>
        <v>47.857406108534484</v>
      </c>
    </row>
    <row r="20" spans="1:11" ht="14.25" x14ac:dyDescent="0.2">
      <c r="A20" s="54">
        <v>15</v>
      </c>
      <c r="C20" s="68">
        <v>98193.601562499985</v>
      </c>
      <c r="D20" s="29">
        <f t="shared" si="0"/>
        <v>78.382812499985448</v>
      </c>
      <c r="E20" s="42">
        <f>SUMPRODUCT(D20:D$119*$A20:$A$119)/C20+0.5-$A20</f>
        <v>56.82312552819684</v>
      </c>
      <c r="F20" s="35">
        <f t="shared" si="1"/>
        <v>7.9824765822541892E-4</v>
      </c>
      <c r="G20" s="34"/>
      <c r="H20" s="42">
        <f>'HRQOL scores'!M$8</f>
        <v>0.87354017295085251</v>
      </c>
      <c r="I20" s="39">
        <f t="shared" si="2"/>
        <v>98154.41015625</v>
      </c>
      <c r="J20" s="39">
        <f t="shared" si="3"/>
        <v>85741.820423779543</v>
      </c>
      <c r="K20" s="42">
        <f>SUM(J20:J$119)/C20</f>
        <v>46.976803379277264</v>
      </c>
    </row>
    <row r="21" spans="1:11" ht="14.25" x14ac:dyDescent="0.2">
      <c r="A21" s="54">
        <v>16</v>
      </c>
      <c r="C21" s="68">
        <v>98115.21875</v>
      </c>
      <c r="D21" s="29">
        <f t="shared" si="0"/>
        <v>99.054687500014552</v>
      </c>
      <c r="E21" s="42">
        <f>SUMPRODUCT(D21:D$119*$A21:$A$119)/C21+0.5-$A21</f>
        <v>55.868121248982405</v>
      </c>
      <c r="F21" s="35">
        <f t="shared" si="1"/>
        <v>1.0095751582882197E-3</v>
      </c>
      <c r="G21" s="34"/>
      <c r="H21" s="42">
        <f>'HRQOL scores'!M$8</f>
        <v>0.87354017295085251</v>
      </c>
      <c r="I21" s="39">
        <f t="shared" si="2"/>
        <v>98065.69140625</v>
      </c>
      <c r="J21" s="39">
        <f t="shared" si="3"/>
        <v>85664.321031560554</v>
      </c>
      <c r="K21" s="42">
        <f>SUM(J21:J$119)/C21</f>
        <v>46.140443357885047</v>
      </c>
    </row>
    <row r="22" spans="1:11" ht="14.25" x14ac:dyDescent="0.2">
      <c r="A22" s="54">
        <v>17</v>
      </c>
      <c r="C22" s="68">
        <v>98016.164062499985</v>
      </c>
      <c r="D22" s="29">
        <f t="shared" si="0"/>
        <v>118.2890625</v>
      </c>
      <c r="E22" s="42">
        <f>SUMPRODUCT(D22:D$119*$A22:$A$119)/C22+0.5-$A22</f>
        <v>54.924076019302575</v>
      </c>
      <c r="F22" s="35">
        <f t="shared" si="1"/>
        <v>1.2068321958057142E-3</v>
      </c>
      <c r="G22" s="34"/>
      <c r="H22" s="42">
        <f>'HRQOL scores'!M$8</f>
        <v>0.87354017295085251</v>
      </c>
      <c r="I22" s="39">
        <f t="shared" si="2"/>
        <v>97957.019531249985</v>
      </c>
      <c r="J22" s="39">
        <f t="shared" si="3"/>
        <v>85569.391783078143</v>
      </c>
      <c r="K22" s="42">
        <f>SUM(J22:J$119)/C22</f>
        <v>45.313091108291566</v>
      </c>
    </row>
    <row r="23" spans="1:11" ht="14.25" x14ac:dyDescent="0.2">
      <c r="A23" s="54">
        <v>18</v>
      </c>
      <c r="C23" s="68">
        <v>97897.874999999985</v>
      </c>
      <c r="D23" s="29">
        <f t="shared" si="0"/>
        <v>136.14062499998545</v>
      </c>
      <c r="E23" s="42">
        <f>SUMPRODUCT(D23:D$119*$A23:$A$119)/C23+0.5-$A23</f>
        <v>53.98983610786172</v>
      </c>
      <c r="F23" s="35">
        <f t="shared" si="1"/>
        <v>1.3906392248042715E-3</v>
      </c>
      <c r="G23" s="34"/>
      <c r="H23" s="42">
        <f>'HRQOL scores'!M$8</f>
        <v>0.87354017295085251</v>
      </c>
      <c r="I23" s="39">
        <f t="shared" si="2"/>
        <v>97829.8046875</v>
      </c>
      <c r="J23" s="39">
        <f t="shared" si="3"/>
        <v>85458.264506466876</v>
      </c>
      <c r="K23" s="42">
        <f>SUM(J23:J$119)/C23</f>
        <v>44.493774563199018</v>
      </c>
    </row>
    <row r="24" spans="1:11" ht="14.25" x14ac:dyDescent="0.2">
      <c r="A24" s="54">
        <v>19</v>
      </c>
      <c r="C24" s="68">
        <v>97761.734375</v>
      </c>
      <c r="D24" s="29">
        <f t="shared" si="0"/>
        <v>153.328125</v>
      </c>
      <c r="E24" s="42">
        <f>SUMPRODUCT(D24:D$119*$A24:$A$119)/C24+0.5-$A24</f>
        <v>53.064324758921629</v>
      </c>
      <c r="F24" s="35">
        <f t="shared" si="1"/>
        <v>1.568385892294579E-3</v>
      </c>
      <c r="G24" s="34"/>
      <c r="H24" s="42">
        <f>'HRQOL scores'!M$8</f>
        <v>0.87354017295085251</v>
      </c>
      <c r="I24" s="39">
        <f t="shared" si="2"/>
        <v>97685.0703125</v>
      </c>
      <c r="J24" s="39">
        <f t="shared" si="3"/>
        <v>85331.833215497434</v>
      </c>
      <c r="K24" s="42">
        <f>SUM(J24:J$119)/C24</f>
        <v>43.681587108297144</v>
      </c>
    </row>
    <row r="25" spans="1:11" ht="14.25" x14ac:dyDescent="0.2">
      <c r="A25" s="54">
        <v>20</v>
      </c>
      <c r="C25" s="68">
        <v>97608.40625</v>
      </c>
      <c r="D25" s="29">
        <f t="shared" si="0"/>
        <v>172.4296875</v>
      </c>
      <c r="E25" s="42">
        <f>SUMPRODUCT(D25:D$119*$A25:$A$119)/C25+0.5-$A25</f>
        <v>52.146895406950989</v>
      </c>
      <c r="F25" s="35">
        <f t="shared" si="1"/>
        <v>1.7665454659546804E-3</v>
      </c>
      <c r="G25" s="34"/>
      <c r="H25" s="42">
        <f>'HRQOL scores'!M$8</f>
        <v>0.87354017295085251</v>
      </c>
      <c r="I25" s="39">
        <f t="shared" si="2"/>
        <v>97522.19140625</v>
      </c>
      <c r="J25" s="39">
        <f t="shared" si="3"/>
        <v>85189.551947561762</v>
      </c>
      <c r="K25" s="42">
        <f>SUM(J25:J$119)/C25</f>
        <v>42.875978038461966</v>
      </c>
    </row>
    <row r="26" spans="1:11" ht="14.25" x14ac:dyDescent="0.2">
      <c r="A26" s="54">
        <v>21</v>
      </c>
      <c r="C26" s="68">
        <v>97435.9765625</v>
      </c>
      <c r="D26" s="29">
        <f t="shared" si="0"/>
        <v>191.46875</v>
      </c>
      <c r="E26" s="42">
        <f>SUMPRODUCT(D26:D$119*$A26:$A$119)/C26+0.5-$A26</f>
        <v>51.238293454669574</v>
      </c>
      <c r="F26" s="35">
        <f t="shared" si="1"/>
        <v>1.9650724173445626E-3</v>
      </c>
      <c r="G26" s="34"/>
      <c r="H26" s="42">
        <f>'HRQOL scores'!M$8</f>
        <v>0.87354017295085251</v>
      </c>
      <c r="I26" s="39">
        <f t="shared" si="2"/>
        <v>97340.2421875</v>
      </c>
      <c r="J26" s="39">
        <f t="shared" si="3"/>
        <v>85030.611995546613</v>
      </c>
      <c r="K26" s="42">
        <f>SUM(J26:J$119)/C26</f>
        <v>42.077541329581329</v>
      </c>
    </row>
    <row r="27" spans="1:11" ht="14.25" x14ac:dyDescent="0.2">
      <c r="A27" s="54">
        <v>22</v>
      </c>
      <c r="C27" s="68">
        <v>97244.5078125</v>
      </c>
      <c r="D27" s="29">
        <f t="shared" si="0"/>
        <v>205.0703125</v>
      </c>
      <c r="E27" s="42">
        <f>SUMPRODUCT(D27:D$119*$A27:$A$119)/C27+0.5-$A27</f>
        <v>50.33819418781566</v>
      </c>
      <c r="F27" s="35">
        <f t="shared" si="1"/>
        <v>2.1088112543630961E-3</v>
      </c>
      <c r="G27" s="34"/>
      <c r="H27" s="42">
        <f>'HRQOL scores'!M$8</f>
        <v>0.87354017295085251</v>
      </c>
      <c r="I27" s="39">
        <f t="shared" si="2"/>
        <v>97141.97265625</v>
      </c>
      <c r="J27" s="39">
        <f t="shared" si="3"/>
        <v>84857.415594927617</v>
      </c>
      <c r="K27" s="42">
        <f>SUM(J27:J$119)/C27</f>
        <v>41.285989400473781</v>
      </c>
    </row>
    <row r="28" spans="1:11" ht="14.25" x14ac:dyDescent="0.2">
      <c r="A28" s="54">
        <v>23</v>
      </c>
      <c r="C28" s="68">
        <v>97039.4375</v>
      </c>
      <c r="D28" s="29">
        <f t="shared" si="0"/>
        <v>210.10937500001455</v>
      </c>
      <c r="E28" s="42">
        <f>SUMPRODUCT(D28:D$119*$A28:$A$119)/C28+0.5-$A28</f>
        <v>49.443515635670622</v>
      </c>
      <c r="F28" s="35">
        <f t="shared" si="1"/>
        <v>2.1651957226155043E-3</v>
      </c>
      <c r="G28" s="34"/>
      <c r="H28" s="42">
        <f>'HRQOL scores'!M$8</f>
        <v>0.87354017295085251</v>
      </c>
      <c r="I28" s="39">
        <f t="shared" si="2"/>
        <v>96934.3828125</v>
      </c>
      <c r="J28" s="39">
        <f t="shared" si="3"/>
        <v>84676.077526915396</v>
      </c>
      <c r="K28" s="42">
        <f>SUM(J28:J$119)/C28</f>
        <v>40.498774564786999</v>
      </c>
    </row>
    <row r="29" spans="1:11" ht="14.25" x14ac:dyDescent="0.2">
      <c r="A29" s="54">
        <v>24</v>
      </c>
      <c r="C29" s="68">
        <v>96829.328124999985</v>
      </c>
      <c r="D29" s="29">
        <f t="shared" si="0"/>
        <v>208.51562499998545</v>
      </c>
      <c r="E29" s="42">
        <f>SUMPRODUCT(D29:D$119*$A29:$A$119)/C29+0.5-$A29</f>
        <v>48.549717875009094</v>
      </c>
      <c r="F29" s="35">
        <f t="shared" si="1"/>
        <v>2.1534345950516786E-3</v>
      </c>
      <c r="G29" s="34"/>
      <c r="H29" s="42">
        <f>'HRQOL scores'!M$8</f>
        <v>0.87354017295085251</v>
      </c>
      <c r="I29" s="39">
        <f t="shared" si="2"/>
        <v>96725.0703125</v>
      </c>
      <c r="J29" s="39">
        <f t="shared" si="3"/>
        <v>84493.234649464619</v>
      </c>
      <c r="K29" s="42">
        <f>SUM(J29:J$119)/C29</f>
        <v>39.712164693689729</v>
      </c>
    </row>
    <row r="30" spans="1:11" ht="14.25" x14ac:dyDescent="0.2">
      <c r="A30" s="54">
        <v>25</v>
      </c>
      <c r="C30" s="68">
        <v>96620.8125</v>
      </c>
      <c r="D30" s="29">
        <f t="shared" si="0"/>
        <v>204.375</v>
      </c>
      <c r="E30" s="42">
        <f>SUMPRODUCT(D30:D$119*$A30:$A$119)/C30+0.5-$A30</f>
        <v>47.653413100649843</v>
      </c>
      <c r="F30" s="35">
        <f t="shared" si="1"/>
        <v>2.1152275033911559E-3</v>
      </c>
      <c r="G30" s="34"/>
      <c r="H30" s="42">
        <f>'HRQOL scores'!M$9</f>
        <v>0.85140231062659488</v>
      </c>
      <c r="I30" s="39">
        <f t="shared" si="2"/>
        <v>96518.625</v>
      </c>
      <c r="J30" s="39">
        <f t="shared" si="3"/>
        <v>82176.180343501823</v>
      </c>
      <c r="K30" s="42">
        <f>SUM(J30:J$119)/C30</f>
        <v>38.923384038297726</v>
      </c>
    </row>
    <row r="31" spans="1:11" ht="14.25" x14ac:dyDescent="0.2">
      <c r="A31" s="54">
        <v>26</v>
      </c>
      <c r="C31" s="68">
        <v>96416.4375</v>
      </c>
      <c r="D31" s="29">
        <f t="shared" si="0"/>
        <v>201.5</v>
      </c>
      <c r="E31" s="42">
        <f>SUMPRODUCT(D31:D$119*$A31:$A$119)/C31+0.5-$A31</f>
        <v>46.753364717327699</v>
      </c>
      <c r="F31" s="35">
        <f t="shared" si="1"/>
        <v>2.0898926077827758E-3</v>
      </c>
      <c r="G31" s="34"/>
      <c r="H31" s="42">
        <f>'HRQOL scores'!M$9</f>
        <v>0.85140231062659488</v>
      </c>
      <c r="I31" s="39">
        <f t="shared" si="2"/>
        <v>96315.6875</v>
      </c>
      <c r="J31" s="39">
        <f t="shared" si="3"/>
        <v>82003.398887089046</v>
      </c>
      <c r="K31" s="42">
        <f>SUM(J31:J$119)/C31</f>
        <v>38.153585696280842</v>
      </c>
    </row>
    <row r="32" spans="1:11" ht="14.25" x14ac:dyDescent="0.2">
      <c r="A32" s="54">
        <v>27</v>
      </c>
      <c r="C32" s="68">
        <v>96214.9375</v>
      </c>
      <c r="D32" s="29">
        <f t="shared" si="0"/>
        <v>200.4609375</v>
      </c>
      <c r="E32" s="42">
        <f>SUMPRODUCT(D32:D$119*$A32:$A$119)/C32+0.5-$A32</f>
        <v>45.850231723976663</v>
      </c>
      <c r="F32" s="35">
        <f t="shared" si="1"/>
        <v>2.083470017324493E-3</v>
      </c>
      <c r="G32" s="34"/>
      <c r="H32" s="42">
        <f>'HRQOL scores'!M$9</f>
        <v>0.85140231062659488</v>
      </c>
      <c r="I32" s="39">
        <f t="shared" si="2"/>
        <v>96114.70703125</v>
      </c>
      <c r="J32" s="39">
        <f t="shared" si="3"/>
        <v>81832.283651604477</v>
      </c>
      <c r="K32" s="42">
        <f>SUM(J32:J$119)/C32</f>
        <v>37.381195739998965</v>
      </c>
    </row>
    <row r="33" spans="1:11" ht="14.25" x14ac:dyDescent="0.2">
      <c r="A33" s="54">
        <v>28</v>
      </c>
      <c r="C33" s="68">
        <v>96014.4765625</v>
      </c>
      <c r="D33" s="29">
        <f t="shared" si="0"/>
        <v>202.984375</v>
      </c>
      <c r="E33" s="42">
        <f>SUMPRODUCT(D33:D$119*$A33:$A$119)/C33+0.5-$A33</f>
        <v>44.944914841488767</v>
      </c>
      <c r="F33" s="35">
        <f t="shared" si="1"/>
        <v>2.1141017715997092E-3</v>
      </c>
      <c r="G33" s="34"/>
      <c r="H33" s="42">
        <f>'HRQOL scores'!M$9</f>
        <v>0.85140231062659488</v>
      </c>
      <c r="I33" s="39">
        <f t="shared" si="2"/>
        <v>95912.984375</v>
      </c>
      <c r="J33" s="39">
        <f t="shared" si="3"/>
        <v>81660.536515967498</v>
      </c>
      <c r="K33" s="42">
        <f>SUM(J33:J$119)/C33</f>
        <v>36.606949847398567</v>
      </c>
    </row>
    <row r="34" spans="1:11" ht="14.25" x14ac:dyDescent="0.2">
      <c r="A34" s="54">
        <v>29</v>
      </c>
      <c r="C34" s="68">
        <v>95811.4921875</v>
      </c>
      <c r="D34" s="29">
        <f t="shared" si="0"/>
        <v>208.6484375</v>
      </c>
      <c r="E34" s="42">
        <f>SUMPRODUCT(D34:D$119*$A34:$A$119)/C34+0.5-$A34</f>
        <v>44.03907497880688</v>
      </c>
      <c r="F34" s="35">
        <f t="shared" si="1"/>
        <v>2.1776974007635926E-3</v>
      </c>
      <c r="G34" s="34"/>
      <c r="H34" s="42">
        <f>'HRQOL scores'!M$9</f>
        <v>0.85140231062659488</v>
      </c>
      <c r="I34" s="39">
        <f t="shared" si="2"/>
        <v>95707.16796875</v>
      </c>
      <c r="J34" s="39">
        <f t="shared" si="3"/>
        <v>81485.30395212138</v>
      </c>
      <c r="K34" s="42">
        <f>SUM(J34:J$119)/C34</f>
        <v>35.832200430749552</v>
      </c>
    </row>
    <row r="35" spans="1:11" ht="14.25" x14ac:dyDescent="0.2">
      <c r="A35" s="54">
        <v>30</v>
      </c>
      <c r="C35" s="68">
        <v>95602.84375</v>
      </c>
      <c r="D35" s="29">
        <f t="shared" si="0"/>
        <v>216.0390625</v>
      </c>
      <c r="E35" s="42">
        <f>SUMPRODUCT(D35:D$119*$A35:$A$119)/C35+0.5-$A35</f>
        <v>43.13409683807582</v>
      </c>
      <c r="F35" s="35">
        <f t="shared" si="1"/>
        <v>2.259755610041673E-3</v>
      </c>
      <c r="G35" s="34"/>
      <c r="H35" s="42">
        <f>'HRQOL scores'!M$9</f>
        <v>0.85140231062659488</v>
      </c>
      <c r="I35" s="39">
        <f t="shared" si="2"/>
        <v>95494.82421875</v>
      </c>
      <c r="J35" s="39">
        <f t="shared" si="3"/>
        <v>81304.513992724256</v>
      </c>
      <c r="K35" s="42">
        <f>SUM(J35:J$119)/C35</f>
        <v>35.058071038598932</v>
      </c>
    </row>
    <row r="36" spans="1:11" ht="14.25" x14ac:dyDescent="0.2">
      <c r="A36" s="54">
        <v>31</v>
      </c>
      <c r="C36" s="68">
        <v>95386.8046875</v>
      </c>
      <c r="D36" s="29">
        <f t="shared" si="0"/>
        <v>223.3828125</v>
      </c>
      <c r="E36" s="42">
        <f>SUMPRODUCT(D36:D$119*$A36:$A$119)/C36+0.5-$A36</f>
        <v>42.230657681492346</v>
      </c>
      <c r="F36" s="35">
        <f t="shared" si="1"/>
        <v>2.3418628313615509E-3</v>
      </c>
      <c r="G36" s="34"/>
      <c r="H36" s="42">
        <f>'HRQOL scores'!M$9</f>
        <v>0.85140231062659488</v>
      </c>
      <c r="I36" s="39">
        <f t="shared" si="2"/>
        <v>95275.11328125</v>
      </c>
      <c r="J36" s="39">
        <f t="shared" si="3"/>
        <v>81117.451592866826</v>
      </c>
      <c r="K36" s="42">
        <f>SUM(J36:J$119)/C36</f>
        <v>34.285106670686218</v>
      </c>
    </row>
    <row r="37" spans="1:11" ht="14.25" x14ac:dyDescent="0.2">
      <c r="A37" s="54">
        <v>32</v>
      </c>
      <c r="C37" s="68">
        <v>95163.421875</v>
      </c>
      <c r="D37" s="29">
        <f t="shared" si="0"/>
        <v>232.953125</v>
      </c>
      <c r="E37" s="42">
        <f>SUMPRODUCT(D37:D$119*$A37:$A$119)/C37+0.5-$A37</f>
        <v>41.328614559215922</v>
      </c>
      <c r="F37" s="35">
        <f t="shared" si="1"/>
        <v>2.4479271595129366E-3</v>
      </c>
      <c r="G37" s="34"/>
      <c r="H37" s="42">
        <f>'HRQOL scores'!M$9</f>
        <v>0.85140231062659488</v>
      </c>
      <c r="I37" s="39">
        <f t="shared" ref="I37:I68" si="4">(D37*0.5+C38)</f>
        <v>95046.9453125</v>
      </c>
      <c r="J37" s="39">
        <f t="shared" ref="J37:J68" si="5">I37*H37</f>
        <v>80923.188857062109</v>
      </c>
      <c r="K37" s="42">
        <f>SUM(J37:J$119)/C37</f>
        <v>33.513184575089483</v>
      </c>
    </row>
    <row r="38" spans="1:11" ht="14.25" x14ac:dyDescent="0.2">
      <c r="A38" s="54">
        <v>33</v>
      </c>
      <c r="C38" s="68">
        <v>94930.46875</v>
      </c>
      <c r="D38" s="29">
        <f t="shared" si="0"/>
        <v>235.5859375</v>
      </c>
      <c r="E38" s="42">
        <f>SUMPRODUCT(D38:D$119*$A38:$A$119)/C38+0.5-$A38</f>
        <v>40.428805293299803</v>
      </c>
      <c r="F38" s="35">
        <f t="shared" si="1"/>
        <v>2.4816683263243658E-3</v>
      </c>
      <c r="G38" s="34"/>
      <c r="H38" s="42">
        <f>'HRQOL scores'!M$9</f>
        <v>0.85140231062659488</v>
      </c>
      <c r="I38" s="39">
        <f t="shared" si="4"/>
        <v>94812.67578125</v>
      </c>
      <c r="J38" s="39">
        <f t="shared" si="5"/>
        <v>80723.731236846448</v>
      </c>
      <c r="K38" s="42">
        <f>SUM(J38:J$119)/C38</f>
        <v>32.742976772006308</v>
      </c>
    </row>
    <row r="39" spans="1:11" ht="14.25" x14ac:dyDescent="0.2">
      <c r="A39" s="54">
        <v>34</v>
      </c>
      <c r="C39" s="68">
        <v>94694.8828125</v>
      </c>
      <c r="D39" s="29">
        <f t="shared" si="0"/>
        <v>239.9453125</v>
      </c>
      <c r="E39" s="42">
        <f>SUMPRODUCT(D39:D$119*$A39:$A$119)/C39+0.5-$A39</f>
        <v>39.52814186512812</v>
      </c>
      <c r="F39" s="35">
        <f t="shared" si="1"/>
        <v>2.5338783403439252E-3</v>
      </c>
      <c r="G39" s="34"/>
      <c r="H39" s="42">
        <f>'HRQOL scores'!M$9</f>
        <v>0.85140231062659488</v>
      </c>
      <c r="I39" s="39">
        <f t="shared" si="4"/>
        <v>94574.91015625</v>
      </c>
      <c r="J39" s="39">
        <f t="shared" si="5"/>
        <v>80521.297034333867</v>
      </c>
      <c r="K39" s="42">
        <f>SUM(J39:J$119)/C39</f>
        <v>31.971974747514288</v>
      </c>
    </row>
    <row r="40" spans="1:11" ht="14.25" x14ac:dyDescent="0.2">
      <c r="A40" s="54">
        <v>35</v>
      </c>
      <c r="C40" s="68">
        <v>94454.9375</v>
      </c>
      <c r="D40" s="29">
        <f t="shared" si="0"/>
        <v>245.11718750001455</v>
      </c>
      <c r="E40" s="42">
        <f>SUMPRODUCT(D40:D$119*$A40:$A$119)/C40+0.5-$A40</f>
        <v>38.627285646744852</v>
      </c>
      <c r="F40" s="35">
        <f t="shared" si="1"/>
        <v>2.5950701359578427E-3</v>
      </c>
      <c r="G40" s="34"/>
      <c r="H40" s="42">
        <f>'HRQOL scores'!M$10</f>
        <v>0.83900877701572163</v>
      </c>
      <c r="I40" s="39">
        <f t="shared" si="4"/>
        <v>94332.37890625</v>
      </c>
      <c r="J40" s="39">
        <f t="shared" si="5"/>
        <v>79145.693859116465</v>
      </c>
      <c r="K40" s="42">
        <f>SUM(J40:J$119)/C40</f>
        <v>31.200709914881273</v>
      </c>
    </row>
    <row r="41" spans="1:11" ht="14.25" x14ac:dyDescent="0.2">
      <c r="A41" s="54">
        <v>36</v>
      </c>
      <c r="C41" s="68">
        <v>94209.820312499985</v>
      </c>
      <c r="D41" s="29">
        <f t="shared" si="0"/>
        <v>252.91406249998545</v>
      </c>
      <c r="E41" s="42">
        <f>SUMPRODUCT(D41:D$119*$A41:$A$119)/C41+0.5-$A41</f>
        <v>37.72648605911948</v>
      </c>
      <c r="F41" s="35">
        <f t="shared" si="1"/>
        <v>2.6845827925480949E-3</v>
      </c>
      <c r="G41" s="34"/>
      <c r="H41" s="42">
        <f>'HRQOL scores'!M$10</f>
        <v>0.83900877701572163</v>
      </c>
      <c r="I41" s="39">
        <f t="shared" si="4"/>
        <v>94083.36328125</v>
      </c>
      <c r="J41" s="39">
        <f t="shared" si="5"/>
        <v>78936.767564127411</v>
      </c>
      <c r="K41" s="42">
        <f>SUM(J41:J$119)/C41</f>
        <v>30.441788357026535</v>
      </c>
    </row>
    <row r="42" spans="1:11" ht="14.25" x14ac:dyDescent="0.2">
      <c r="A42" s="54">
        <v>37</v>
      </c>
      <c r="C42" s="68">
        <v>93956.90625</v>
      </c>
      <c r="D42" s="29">
        <f t="shared" si="0"/>
        <v>263.86718750001455</v>
      </c>
      <c r="E42" s="42">
        <f>SUMPRODUCT(D42:D$119*$A42:$A$119)/C42+0.5-$A42</f>
        <v>36.826692655926308</v>
      </c>
      <c r="F42" s="35">
        <f t="shared" si="1"/>
        <v>2.8083852271371967E-3</v>
      </c>
      <c r="G42" s="34"/>
      <c r="H42" s="42">
        <f>'HRQOL scores'!M$10</f>
        <v>0.83900877701572163</v>
      </c>
      <c r="I42" s="39">
        <f t="shared" si="4"/>
        <v>93824.97265625</v>
      </c>
      <c r="J42" s="39">
        <f t="shared" si="5"/>
        <v>78719.975561853833</v>
      </c>
      <c r="K42" s="42">
        <f>SUM(J42:J$119)/C42</f>
        <v>29.683593839516149</v>
      </c>
    </row>
    <row r="43" spans="1:11" ht="14.25" x14ac:dyDescent="0.2">
      <c r="A43" s="54">
        <v>38</v>
      </c>
      <c r="C43" s="68">
        <v>93693.039062499985</v>
      </c>
      <c r="D43" s="29">
        <f t="shared" si="0"/>
        <v>279.04687499998545</v>
      </c>
      <c r="E43" s="42">
        <f>SUMPRODUCT(D43:D$119*$A43:$A$119)/C43+0.5-$A43</f>
        <v>35.928999319454462</v>
      </c>
      <c r="F43" s="35">
        <f t="shared" si="1"/>
        <v>2.978309571256848E-3</v>
      </c>
      <c r="G43" s="34"/>
      <c r="H43" s="42">
        <f>'HRQOL scores'!M$10</f>
        <v>0.83900877701572163</v>
      </c>
      <c r="I43" s="39">
        <f t="shared" si="4"/>
        <v>93553.515625</v>
      </c>
      <c r="J43" s="39">
        <f t="shared" si="5"/>
        <v>78492.220730052461</v>
      </c>
      <c r="K43" s="42">
        <f>SUM(J43:J$119)/C43</f>
        <v>28.927001355700558</v>
      </c>
    </row>
    <row r="44" spans="1:11" ht="14.25" x14ac:dyDescent="0.2">
      <c r="A44" s="54">
        <v>39</v>
      </c>
      <c r="C44" s="68">
        <v>93413.9921875</v>
      </c>
      <c r="D44" s="29">
        <f t="shared" si="0"/>
        <v>298.42187500001455</v>
      </c>
      <c r="E44" s="42">
        <f>SUMPRODUCT(D44:D$119*$A44:$A$119)/C44+0.5-$A44</f>
        <v>35.034833052848768</v>
      </c>
      <c r="F44" s="35">
        <f t="shared" si="1"/>
        <v>3.1946164381993648E-3</v>
      </c>
      <c r="G44" s="34"/>
      <c r="H44" s="42">
        <f>'HRQOL scores'!M$10</f>
        <v>0.83900877701572163</v>
      </c>
      <c r="I44" s="39">
        <f t="shared" si="4"/>
        <v>93264.78125</v>
      </c>
      <c r="J44" s="39">
        <f t="shared" si="5"/>
        <v>78249.970055201309</v>
      </c>
      <c r="K44" s="42">
        <f>SUM(J44:J$119)/C44</f>
        <v>28.173150355977988</v>
      </c>
    </row>
    <row r="45" spans="1:11" ht="14.25" x14ac:dyDescent="0.2">
      <c r="A45" s="54">
        <v>40</v>
      </c>
      <c r="C45" s="68">
        <v>93115.570312499985</v>
      </c>
      <c r="D45" s="29">
        <f t="shared" si="0"/>
        <v>320.7109375</v>
      </c>
      <c r="E45" s="42">
        <f>SUMPRODUCT(D45:D$119*$A45:$A$119)/C45+0.5-$A45</f>
        <v>34.145512175554614</v>
      </c>
      <c r="F45" s="35">
        <f t="shared" si="1"/>
        <v>3.4442245955609773E-3</v>
      </c>
      <c r="G45" s="34"/>
      <c r="H45" s="42">
        <f>'HRQOL scores'!M$10</f>
        <v>0.83900877701572163</v>
      </c>
      <c r="I45" s="39">
        <f t="shared" si="4"/>
        <v>92955.214843749985</v>
      </c>
      <c r="J45" s="39">
        <f t="shared" si="5"/>
        <v>77990.241123288331</v>
      </c>
      <c r="K45" s="42">
        <f>SUM(J45:J$119)/C45</f>
        <v>27.423087982231909</v>
      </c>
    </row>
    <row r="46" spans="1:11" ht="14.25" x14ac:dyDescent="0.2">
      <c r="A46" s="54">
        <v>41</v>
      </c>
      <c r="C46" s="68">
        <v>92794.859374999985</v>
      </c>
      <c r="D46" s="29">
        <f t="shared" si="0"/>
        <v>345.44531249998545</v>
      </c>
      <c r="E46" s="42">
        <f>SUMPRODUCT(D46:D$119*$A46:$A$119)/C46+0.5-$A46</f>
        <v>33.261795381598219</v>
      </c>
      <c r="F46" s="35">
        <f t="shared" si="1"/>
        <v>3.7226772563335813E-3</v>
      </c>
      <c r="G46" s="34"/>
      <c r="H46" s="42">
        <f>'HRQOL scores'!M$10</f>
        <v>0.83900877701572163</v>
      </c>
      <c r="I46" s="39">
        <f t="shared" si="4"/>
        <v>92622.13671875</v>
      </c>
      <c r="J46" s="39">
        <f t="shared" si="5"/>
        <v>77710.785652981402</v>
      </c>
      <c r="K46" s="42">
        <f>SUM(J46:J$119)/C46</f>
        <v>26.677407054070454</v>
      </c>
    </row>
    <row r="47" spans="1:11" ht="14.25" x14ac:dyDescent="0.2">
      <c r="A47" s="54">
        <v>42</v>
      </c>
      <c r="C47" s="68">
        <v>92449.4140625</v>
      </c>
      <c r="D47" s="29">
        <f t="shared" si="0"/>
        <v>373.6171875</v>
      </c>
      <c r="E47" s="42">
        <f>SUMPRODUCT(D47:D$119*$A47:$A$119)/C47+0.5-$A47</f>
        <v>32.384212692280215</v>
      </c>
      <c r="F47" s="35">
        <f t="shared" si="1"/>
        <v>4.0413148237739812E-3</v>
      </c>
      <c r="G47" s="34"/>
      <c r="H47" s="42">
        <f>'HRQOL scores'!M$10</f>
        <v>0.83900877701572163</v>
      </c>
      <c r="I47" s="39">
        <f t="shared" si="4"/>
        <v>92262.60546875</v>
      </c>
      <c r="J47" s="39">
        <f t="shared" si="5"/>
        <v>77409.135778619966</v>
      </c>
      <c r="K47" s="42">
        <f>SUM(J47:J$119)/C47</f>
        <v>25.936513224389785</v>
      </c>
    </row>
    <row r="48" spans="1:11" ht="14.25" x14ac:dyDescent="0.2">
      <c r="A48" s="54">
        <v>43</v>
      </c>
      <c r="C48" s="68">
        <v>92075.796875</v>
      </c>
      <c r="D48" s="29">
        <f t="shared" si="0"/>
        <v>404.97656250001455</v>
      </c>
      <c r="E48" s="42">
        <f>SUMPRODUCT(D48:D$119*$A48:$A$119)/C48+0.5-$A48</f>
        <v>31.513589686843872</v>
      </c>
      <c r="F48" s="35">
        <f t="shared" si="1"/>
        <v>4.3982954939809152E-3</v>
      </c>
      <c r="G48" s="34"/>
      <c r="H48" s="42">
        <f>'HRQOL scores'!M$10</f>
        <v>0.83900877701572163</v>
      </c>
      <c r="I48" s="39">
        <f t="shared" si="4"/>
        <v>91873.30859375</v>
      </c>
      <c r="J48" s="39">
        <f t="shared" si="5"/>
        <v>77082.512283630174</v>
      </c>
      <c r="K48" s="42">
        <f>SUM(J48:J$119)/C48</f>
        <v>25.201045154033572</v>
      </c>
    </row>
    <row r="49" spans="1:11" ht="14.25" x14ac:dyDescent="0.2">
      <c r="A49" s="54">
        <v>44</v>
      </c>
      <c r="C49" s="68">
        <v>91670.820312499985</v>
      </c>
      <c r="D49" s="29">
        <f t="shared" si="0"/>
        <v>439.23437499998545</v>
      </c>
      <c r="E49" s="42">
        <f>SUMPRODUCT(D49:D$119*$A49:$A$119)/C49+0.5-$A49</f>
        <v>30.650599227059047</v>
      </c>
      <c r="F49" s="35">
        <f t="shared" si="1"/>
        <v>4.7914306155728012E-3</v>
      </c>
      <c r="G49" s="34"/>
      <c r="H49" s="42">
        <f>'HRQOL scores'!M$10</f>
        <v>0.83900877701572163</v>
      </c>
      <c r="I49" s="39">
        <f t="shared" si="4"/>
        <v>91451.203125</v>
      </c>
      <c r="J49" s="39">
        <f t="shared" si="5"/>
        <v>76728.362090522583</v>
      </c>
      <c r="K49" s="42">
        <f>SUM(J49:J$119)/C49</f>
        <v>24.471514432940822</v>
      </c>
    </row>
    <row r="50" spans="1:11" ht="14.25" x14ac:dyDescent="0.2">
      <c r="A50" s="54">
        <v>45</v>
      </c>
      <c r="C50" s="68">
        <v>91231.5859375</v>
      </c>
      <c r="D50" s="29">
        <f t="shared" si="0"/>
        <v>473.6796875</v>
      </c>
      <c r="E50" s="42">
        <f>SUMPRODUCT(D50:D$119*$A50:$A$119)/C50+0.5-$A50</f>
        <v>29.795759255477776</v>
      </c>
      <c r="F50" s="35">
        <f t="shared" si="1"/>
        <v>5.1920580206125501E-3</v>
      </c>
      <c r="G50" s="34"/>
      <c r="H50" s="42">
        <f>'HRQOL scores'!M$11</f>
        <v>0.82065335460088717</v>
      </c>
      <c r="I50" s="39">
        <f t="shared" si="4"/>
        <v>90994.74609375</v>
      </c>
      <c r="J50" s="39">
        <f t="shared" si="5"/>
        <v>74675.143632891908</v>
      </c>
      <c r="K50" s="42">
        <f>SUM(J50:J$119)/C50</f>
        <v>23.748304033107729</v>
      </c>
    </row>
    <row r="51" spans="1:11" ht="14.25" x14ac:dyDescent="0.2">
      <c r="A51" s="54">
        <v>46</v>
      </c>
      <c r="C51" s="68">
        <v>90757.90625</v>
      </c>
      <c r="D51" s="29">
        <f t="shared" si="0"/>
        <v>511.0234375</v>
      </c>
      <c r="E51" s="42">
        <f>SUMPRODUCT(D51:D$119*$A51:$A$119)/C51+0.5-$A51</f>
        <v>28.948658398512052</v>
      </c>
      <c r="F51" s="35">
        <f t="shared" si="1"/>
        <v>5.6306217123645906E-3</v>
      </c>
      <c r="G51" s="34"/>
      <c r="H51" s="42">
        <f>'HRQOL scores'!M$11</f>
        <v>0.82065335460088717</v>
      </c>
      <c r="I51" s="39">
        <f t="shared" si="4"/>
        <v>90502.39453125</v>
      </c>
      <c r="J51" s="39">
        <f t="shared" si="5"/>
        <v>74271.093671483293</v>
      </c>
      <c r="K51" s="42">
        <f>SUM(J51:J$119)/C51</f>
        <v>23.049455227306474</v>
      </c>
    </row>
    <row r="52" spans="1:11" ht="14.25" x14ac:dyDescent="0.2">
      <c r="A52" s="54">
        <v>47</v>
      </c>
      <c r="C52" s="68">
        <v>90246.8828125</v>
      </c>
      <c r="D52" s="29">
        <f t="shared" si="0"/>
        <v>557.21093750001455</v>
      </c>
      <c r="E52" s="42">
        <f>SUMPRODUCT(D52:D$119*$A52:$A$119)/C52+0.5-$A52</f>
        <v>28.109749072826816</v>
      </c>
      <c r="F52" s="35">
        <f t="shared" si="1"/>
        <v>6.1742956668951656E-3</v>
      </c>
      <c r="G52" s="34"/>
      <c r="H52" s="42">
        <f>'HRQOL scores'!M$11</f>
        <v>0.82065335460088717</v>
      </c>
      <c r="I52" s="39">
        <f t="shared" si="4"/>
        <v>89968.27734375</v>
      </c>
      <c r="J52" s="39">
        <f t="shared" si="5"/>
        <v>73832.768609811435</v>
      </c>
      <c r="K52" s="42">
        <f>SUM(J52:J$119)/C52</f>
        <v>22.356996054411173</v>
      </c>
    </row>
    <row r="53" spans="1:11" ht="14.25" x14ac:dyDescent="0.2">
      <c r="A53" s="54">
        <v>48</v>
      </c>
      <c r="C53" s="68">
        <v>89689.671874999985</v>
      </c>
      <c r="D53" s="29">
        <f t="shared" si="0"/>
        <v>615.68749999998545</v>
      </c>
      <c r="E53" s="42">
        <f>SUMPRODUCT(D53:D$119*$A53:$A$119)/C53+0.5-$A53</f>
        <v>27.281278902777018</v>
      </c>
      <c r="F53" s="35">
        <f t="shared" si="1"/>
        <v>6.8646421280040559E-3</v>
      </c>
      <c r="G53" s="34"/>
      <c r="H53" s="42">
        <f>'HRQOL scores'!M$11</f>
        <v>0.82065335460088717</v>
      </c>
      <c r="I53" s="39">
        <f t="shared" si="4"/>
        <v>89381.828125</v>
      </c>
      <c r="J53" s="39">
        <f t="shared" si="5"/>
        <v>73351.49709114118</v>
      </c>
      <c r="K53" s="42">
        <f>SUM(J53:J$119)/C53</f>
        <v>21.672689772588811</v>
      </c>
    </row>
    <row r="54" spans="1:11" ht="14.25" x14ac:dyDescent="0.2">
      <c r="A54" s="54">
        <v>49</v>
      </c>
      <c r="C54" s="68">
        <v>89073.984375</v>
      </c>
      <c r="D54" s="29">
        <f t="shared" si="0"/>
        <v>684.7265625</v>
      </c>
      <c r="E54" s="42">
        <f>SUMPRODUCT(D54:D$119*$A54:$A$119)/C54+0.5-$A54</f>
        <v>26.466393543939091</v>
      </c>
      <c r="F54" s="35">
        <f t="shared" si="1"/>
        <v>7.6871666548260879E-3</v>
      </c>
      <c r="G54" s="34"/>
      <c r="H54" s="42">
        <f>'HRQOL scores'!M$11</f>
        <v>0.82065335460088717</v>
      </c>
      <c r="I54" s="39">
        <f t="shared" si="4"/>
        <v>88731.62109375</v>
      </c>
      <c r="J54" s="39">
        <f t="shared" si="5"/>
        <v>72817.902509760781</v>
      </c>
      <c r="K54" s="42">
        <f>SUM(J54:J$119)/C54</f>
        <v>20.999003809983297</v>
      </c>
    </row>
    <row r="55" spans="1:11" ht="14.25" x14ac:dyDescent="0.2">
      <c r="A55" s="54">
        <v>50</v>
      </c>
      <c r="C55" s="68">
        <v>88389.2578125</v>
      </c>
      <c r="D55" s="29">
        <f t="shared" si="0"/>
        <v>758.8203125</v>
      </c>
      <c r="E55" s="42">
        <f>SUMPRODUCT(D55:D$119*$A55:$A$119)/C55+0.5-$A55</f>
        <v>25.667547845173075</v>
      </c>
      <c r="F55" s="35">
        <f t="shared" si="1"/>
        <v>8.5849834163070401E-3</v>
      </c>
      <c r="G55" s="34"/>
      <c r="H55" s="42">
        <f>'HRQOL scores'!M$11</f>
        <v>0.82065335460088717</v>
      </c>
      <c r="I55" s="39">
        <f t="shared" si="4"/>
        <v>88009.84765625</v>
      </c>
      <c r="J55" s="39">
        <f t="shared" si="5"/>
        <v>72225.576717014585</v>
      </c>
      <c r="K55" s="42">
        <f>SUM(J55:J$119)/C55</f>
        <v>20.337845109691983</v>
      </c>
    </row>
    <row r="56" spans="1:11" ht="14.25" x14ac:dyDescent="0.2">
      <c r="A56" s="54">
        <v>51</v>
      </c>
      <c r="C56" s="68">
        <v>87630.4375</v>
      </c>
      <c r="D56" s="29">
        <f t="shared" si="0"/>
        <v>833.4921875</v>
      </c>
      <c r="E56" s="42">
        <f>SUMPRODUCT(D56:D$119*$A56:$A$119)/C56+0.5-$A56</f>
        <v>24.885481785314965</v>
      </c>
      <c r="F56" s="35">
        <f t="shared" si="1"/>
        <v>9.5114461513443882E-3</v>
      </c>
      <c r="G56" s="34"/>
      <c r="H56" s="42">
        <f>'HRQOL scores'!M$11</f>
        <v>0.82065335460088717</v>
      </c>
      <c r="I56" s="39">
        <f t="shared" si="4"/>
        <v>87213.69140625</v>
      </c>
      <c r="J56" s="39">
        <f t="shared" si="5"/>
        <v>71572.208419665621</v>
      </c>
      <c r="K56" s="42">
        <f>SUM(J56:J$119)/C56</f>
        <v>19.689750585054906</v>
      </c>
    </row>
    <row r="57" spans="1:11" ht="14.25" x14ac:dyDescent="0.2">
      <c r="A57" s="54">
        <v>52</v>
      </c>
      <c r="C57" s="68">
        <v>86796.9453125</v>
      </c>
      <c r="D57" s="29">
        <f t="shared" si="0"/>
        <v>909.96875</v>
      </c>
      <c r="E57" s="42">
        <f>SUMPRODUCT(D57:D$119*$A57:$A$119)/C57+0.5-$A57</f>
        <v>24.119650263056968</v>
      </c>
      <c r="F57" s="35">
        <f t="shared" si="1"/>
        <v>1.0483879896046889E-2</v>
      </c>
      <c r="G57" s="34"/>
      <c r="H57" s="42">
        <f>'HRQOL scores'!M$11</f>
        <v>0.82065335460088717</v>
      </c>
      <c r="I57" s="39">
        <f t="shared" si="4"/>
        <v>86341.9609375</v>
      </c>
      <c r="J57" s="39">
        <f t="shared" si="5"/>
        <v>70856.819886178142</v>
      </c>
      <c r="K57" s="42">
        <f>SUM(J57:J$119)/C57</f>
        <v>19.054233344965411</v>
      </c>
    </row>
    <row r="58" spans="1:11" ht="14.25" x14ac:dyDescent="0.2">
      <c r="A58" s="54">
        <v>53</v>
      </c>
      <c r="C58" s="68">
        <v>85886.9765625</v>
      </c>
      <c r="D58" s="29">
        <f t="shared" si="0"/>
        <v>986.52343750001455</v>
      </c>
      <c r="E58" s="42">
        <f>SUMPRODUCT(D58:D$119*$A58:$A$119)/C58+0.5-$A58</f>
        <v>23.369899421725052</v>
      </c>
      <c r="F58" s="35">
        <f t="shared" si="1"/>
        <v>1.1486298353768699E-2</v>
      </c>
      <c r="G58" s="34"/>
      <c r="H58" s="42">
        <f>'HRQOL scores'!M$11</f>
        <v>0.82065335460088717</v>
      </c>
      <c r="I58" s="39">
        <f t="shared" si="4"/>
        <v>85393.71484375</v>
      </c>
      <c r="J58" s="39">
        <f t="shared" si="5"/>
        <v>70078.638548355011</v>
      </c>
      <c r="K58" s="42">
        <f>SUM(J58:J$119)/C58</f>
        <v>18.431111363856825</v>
      </c>
    </row>
    <row r="59" spans="1:11" ht="14.25" x14ac:dyDescent="0.2">
      <c r="A59" s="54">
        <v>54</v>
      </c>
      <c r="C59" s="68">
        <v>84900.453124999985</v>
      </c>
      <c r="D59" s="29">
        <f t="shared" si="0"/>
        <v>1062.9140625</v>
      </c>
      <c r="E59" s="42">
        <f>SUMPRODUCT(D59:D$119*$A59:$A$119)/C59+0.5-$A59</f>
        <v>22.635642311925892</v>
      </c>
      <c r="F59" s="35">
        <f t="shared" si="1"/>
        <v>1.2519533446247436E-2</v>
      </c>
      <c r="G59" s="34"/>
      <c r="H59" s="42">
        <f>'HRQOL scores'!M$11</f>
        <v>0.82065335460088717</v>
      </c>
      <c r="I59" s="39">
        <f t="shared" si="4"/>
        <v>84368.996093749985</v>
      </c>
      <c r="J59" s="39">
        <f t="shared" si="5"/>
        <v>69237.699668645073</v>
      </c>
      <c r="K59" s="42">
        <f>SUM(J59:J$119)/C59</f>
        <v>17.819855318705564</v>
      </c>
    </row>
    <row r="60" spans="1:11" ht="14.25" x14ac:dyDescent="0.2">
      <c r="A60" s="54">
        <v>55</v>
      </c>
      <c r="C60" s="68">
        <v>83837.539062499985</v>
      </c>
      <c r="D60" s="29">
        <f t="shared" si="0"/>
        <v>1145.4062499999854</v>
      </c>
      <c r="E60" s="42">
        <f>SUMPRODUCT(D60:D$119*$A60:$A$119)/C60+0.5-$A60</f>
        <v>21.916283725771265</v>
      </c>
      <c r="F60" s="35">
        <f t="shared" si="1"/>
        <v>1.3662212211955523E-2</v>
      </c>
      <c r="G60" s="34"/>
      <c r="H60" s="42">
        <f>'HRQOL scores'!M$12</f>
        <v>0.80918674894032772</v>
      </c>
      <c r="I60" s="39">
        <f t="shared" si="4"/>
        <v>83264.8359375</v>
      </c>
      <c r="J60" s="39">
        <f t="shared" si="5"/>
        <v>67376.801893315394</v>
      </c>
      <c r="K60" s="42">
        <f>SUM(J60:J$119)/C60</f>
        <v>17.219924483173983</v>
      </c>
    </row>
    <row r="61" spans="1:11" ht="14.25" x14ac:dyDescent="0.2">
      <c r="A61" s="54">
        <v>56</v>
      </c>
      <c r="C61" s="68">
        <v>82692.1328125</v>
      </c>
      <c r="D61" s="29">
        <f t="shared" si="0"/>
        <v>1230.15625</v>
      </c>
      <c r="E61" s="42">
        <f>SUMPRODUCT(D61:D$119*$A61:$A$119)/C61+0.5-$A61</f>
        <v>21.212930388482135</v>
      </c>
      <c r="F61" s="35">
        <f t="shared" si="1"/>
        <v>1.4876339600398428E-2</v>
      </c>
      <c r="G61" s="34"/>
      <c r="H61" s="42">
        <f>'HRQOL scores'!M$12</f>
        <v>0.80918674894032772</v>
      </c>
      <c r="I61" s="39">
        <f t="shared" si="4"/>
        <v>82077.0546875</v>
      </c>
      <c r="J61" s="39">
        <f t="shared" si="5"/>
        <v>66415.665045175614</v>
      </c>
      <c r="K61" s="42">
        <f>SUM(J61:J$119)/C61</f>
        <v>16.643654514738039</v>
      </c>
    </row>
    <row r="62" spans="1:11" ht="14.25" x14ac:dyDescent="0.2">
      <c r="A62" s="54">
        <v>57</v>
      </c>
      <c r="C62" s="68">
        <v>81461.9765625</v>
      </c>
      <c r="D62" s="29">
        <f t="shared" si="0"/>
        <v>1305.4296875</v>
      </c>
      <c r="E62" s="42">
        <f>SUMPRODUCT(D62:D$119*$A62:$A$119)/C62+0.5-$A62</f>
        <v>20.525716081248348</v>
      </c>
      <c r="F62" s="35">
        <f t="shared" si="1"/>
        <v>1.6025018574137302E-2</v>
      </c>
      <c r="G62" s="34"/>
      <c r="H62" s="42">
        <f>'HRQOL scores'!M$12</f>
        <v>0.80918674894032772</v>
      </c>
      <c r="I62" s="39">
        <f t="shared" si="4"/>
        <v>80809.26171875</v>
      </c>
      <c r="J62" s="39">
        <f t="shared" si="5"/>
        <v>65389.783774463394</v>
      </c>
      <c r="K62" s="42">
        <f>SUM(J62:J$119)/C62</f>
        <v>16.079693617155566</v>
      </c>
    </row>
    <row r="63" spans="1:11" ht="14.25" x14ac:dyDescent="0.2">
      <c r="A63" s="54">
        <v>58</v>
      </c>
      <c r="C63" s="68">
        <v>80156.546875</v>
      </c>
      <c r="D63" s="29">
        <f t="shared" si="0"/>
        <v>1366.0859375</v>
      </c>
      <c r="E63" s="42">
        <f>SUMPRODUCT(D63:D$119*$A63:$A$119)/C63+0.5-$A63</f>
        <v>19.851854934593348</v>
      </c>
      <c r="F63" s="35">
        <f t="shared" si="1"/>
        <v>1.7042724403164979E-2</v>
      </c>
      <c r="G63" s="34"/>
      <c r="H63" s="42">
        <f>'HRQOL scores'!M$12</f>
        <v>0.80918674894032772</v>
      </c>
      <c r="I63" s="39">
        <f t="shared" si="4"/>
        <v>79473.50390625</v>
      </c>
      <c r="J63" s="39">
        <f t="shared" si="5"/>
        <v>64308.90625279487</v>
      </c>
      <c r="K63" s="42">
        <f>SUM(J63:J$119)/C63</f>
        <v>15.525791583052699</v>
      </c>
    </row>
    <row r="64" spans="1:11" ht="14.25" x14ac:dyDescent="0.2">
      <c r="A64" s="54">
        <v>59</v>
      </c>
      <c r="C64" s="68">
        <v>78790.4609375</v>
      </c>
      <c r="D64" s="29">
        <f t="shared" si="0"/>
        <v>1416.7578125000146</v>
      </c>
      <c r="E64" s="42">
        <f>SUMPRODUCT(D64:D$119*$A64:$A$119)/C64+0.5-$A64</f>
        <v>19.187381552614511</v>
      </c>
      <c r="F64" s="35">
        <f t="shared" si="1"/>
        <v>1.7981336771514107E-2</v>
      </c>
      <c r="G64" s="34"/>
      <c r="H64" s="42">
        <f>'HRQOL scores'!M$12</f>
        <v>0.80918674894032772</v>
      </c>
      <c r="I64" s="39">
        <f t="shared" si="4"/>
        <v>78082.08203125</v>
      </c>
      <c r="J64" s="39">
        <f t="shared" si="5"/>
        <v>63182.986109359168</v>
      </c>
      <c r="K64" s="42">
        <f>SUM(J64:J$119)/C64</f>
        <v>14.978779416988345</v>
      </c>
    </row>
    <row r="65" spans="1:11" ht="14.25" x14ac:dyDescent="0.2">
      <c r="A65" s="54">
        <v>60</v>
      </c>
      <c r="C65" s="68">
        <v>77373.703124999985</v>
      </c>
      <c r="D65" s="29">
        <f t="shared" si="0"/>
        <v>1465.6875</v>
      </c>
      <c r="E65" s="42">
        <f>SUMPRODUCT(D65:D$119*$A65:$A$119)/C65+0.5-$A65</f>
        <v>18.529558451748599</v>
      </c>
      <c r="F65" s="35">
        <f t="shared" si="1"/>
        <v>1.8942966935835154E-2</v>
      </c>
      <c r="G65" s="34"/>
      <c r="H65" s="42">
        <f>'HRQOL scores'!M$12</f>
        <v>0.80918674894032772</v>
      </c>
      <c r="I65" s="39">
        <f t="shared" si="4"/>
        <v>76640.859374999985</v>
      </c>
      <c r="J65" s="39">
        <f t="shared" si="5"/>
        <v>62016.767833649072</v>
      </c>
      <c r="K65" s="42">
        <f>SUM(J65:J$119)/C65</f>
        <v>14.436454548798491</v>
      </c>
    </row>
    <row r="66" spans="1:11" ht="14.25" x14ac:dyDescent="0.2">
      <c r="A66" s="54">
        <v>61</v>
      </c>
      <c r="C66" s="68">
        <v>75908.015624999985</v>
      </c>
      <c r="D66" s="29">
        <f t="shared" si="0"/>
        <v>1522.7421874999854</v>
      </c>
      <c r="E66" s="42">
        <f>SUMPRODUCT(D66:D$119*$A66:$A$119)/C66+0.5-$A66</f>
        <v>17.877686356761899</v>
      </c>
      <c r="F66" s="35">
        <f t="shared" si="1"/>
        <v>2.0060360884977167E-2</v>
      </c>
      <c r="G66" s="34"/>
      <c r="H66" s="42">
        <f>'HRQOL scores'!M$12</f>
        <v>0.80918674894032772</v>
      </c>
      <c r="I66" s="39">
        <f t="shared" si="4"/>
        <v>75146.64453125</v>
      </c>
      <c r="J66" s="39">
        <f t="shared" si="5"/>
        <v>60807.668982016643</v>
      </c>
      <c r="K66" s="42">
        <f>SUM(J66:J$119)/C66</f>
        <v>13.898205241123259</v>
      </c>
    </row>
    <row r="67" spans="1:11" ht="14.25" x14ac:dyDescent="0.2">
      <c r="A67" s="54">
        <v>62</v>
      </c>
      <c r="C67" s="68">
        <v>74385.2734375</v>
      </c>
      <c r="D67" s="29">
        <f t="shared" si="0"/>
        <v>1590.625</v>
      </c>
      <c r="E67" s="42">
        <f>SUMPRODUCT(D67:D$119*$A67:$A$119)/C67+0.5-$A67</f>
        <v>17.233425267351748</v>
      </c>
      <c r="F67" s="35">
        <f t="shared" si="1"/>
        <v>2.1383600899665643E-2</v>
      </c>
      <c r="G67" s="34"/>
      <c r="H67" s="42">
        <f>'HRQOL scores'!M$12</f>
        <v>0.80918674894032772</v>
      </c>
      <c r="I67" s="39">
        <f t="shared" si="4"/>
        <v>73589.9609375</v>
      </c>
      <c r="J67" s="39">
        <f t="shared" si="5"/>
        <v>59548.021245661337</v>
      </c>
      <c r="K67" s="42">
        <f>SUM(J67:J$119)/C67</f>
        <v>13.365246448357185</v>
      </c>
    </row>
    <row r="68" spans="1:11" ht="14.25" x14ac:dyDescent="0.2">
      <c r="A68" s="54">
        <v>63</v>
      </c>
      <c r="C68" s="68">
        <v>72794.6484375</v>
      </c>
      <c r="D68" s="29">
        <f t="shared" si="0"/>
        <v>1672.4843750000146</v>
      </c>
      <c r="E68" s="42">
        <f>SUMPRODUCT(D68:D$119*$A68:$A$119)/C68+0.5-$A68</f>
        <v>16.599064845771224</v>
      </c>
      <c r="F68" s="35">
        <f t="shared" si="1"/>
        <v>2.2975375400514166E-2</v>
      </c>
      <c r="G68" s="34"/>
      <c r="H68" s="42">
        <f>'HRQOL scores'!M$12</f>
        <v>0.80918674894032772</v>
      </c>
      <c r="I68" s="39">
        <f t="shared" si="4"/>
        <v>71958.40625</v>
      </c>
      <c r="J68" s="39">
        <f t="shared" si="5"/>
        <v>58227.788812364859</v>
      </c>
      <c r="K68" s="42">
        <f>SUM(J68:J$119)/C68</f>
        <v>12.839260995640597</v>
      </c>
    </row>
    <row r="69" spans="1:11" ht="14.25" x14ac:dyDescent="0.2">
      <c r="A69" s="54">
        <v>64</v>
      </c>
      <c r="C69" s="68">
        <v>71122.164062499985</v>
      </c>
      <c r="D69" s="29">
        <f t="shared" ref="D69:D119" si="6">C69-C70</f>
        <v>1763.2734375</v>
      </c>
      <c r="E69" s="42">
        <f>SUMPRODUCT(D69:D$119*$A69:$A$119)/C69+0.5-$A69</f>
        <v>15.977644923607471</v>
      </c>
      <c r="F69" s="35">
        <f t="shared" ref="F69:F116" si="7">D69/C69</f>
        <v>2.4792179213648353E-2</v>
      </c>
      <c r="G69" s="34"/>
      <c r="H69" s="42">
        <f>'HRQOL scores'!M$12</f>
        <v>0.80918674894032772</v>
      </c>
      <c r="I69" s="39">
        <f t="shared" ref="I69:I100" si="8">(D69*0.5+C70)</f>
        <v>70240.527343749985</v>
      </c>
      <c r="J69" s="39">
        <f t="shared" ref="J69:J100" si="9">I69*H69</f>
        <v>56837.703965143242</v>
      </c>
      <c r="K69" s="42">
        <f>SUM(J69:J$119)/C69</f>
        <v>12.322483618361831</v>
      </c>
    </row>
    <row r="70" spans="1:11" ht="14.25" x14ac:dyDescent="0.2">
      <c r="A70" s="54">
        <v>65</v>
      </c>
      <c r="C70" s="68">
        <v>69358.890624999985</v>
      </c>
      <c r="D70" s="29">
        <f t="shared" si="6"/>
        <v>1859.8359374999854</v>
      </c>
      <c r="E70" s="42">
        <f>SUMPRODUCT(D70:D$119*$A70:$A$119)/C70+0.5-$A70</f>
        <v>15.371124691275739</v>
      </c>
      <c r="F70" s="35">
        <f t="shared" si="7"/>
        <v>2.6814672506160573E-2</v>
      </c>
      <c r="G70" s="34"/>
      <c r="H70" s="42">
        <f>'HRQOL scores'!M$13</f>
        <v>0.79932154347823003</v>
      </c>
      <c r="I70" s="39">
        <f t="shared" si="8"/>
        <v>68428.97265625</v>
      </c>
      <c r="J70" s="39">
        <f t="shared" si="9"/>
        <v>54696.75204222335</v>
      </c>
      <c r="K70" s="42">
        <f>SUM(J70:J$119)/C70</f>
        <v>11.816278925632766</v>
      </c>
    </row>
    <row r="71" spans="1:11" ht="14.25" x14ac:dyDescent="0.2">
      <c r="A71" s="54">
        <v>66</v>
      </c>
      <c r="C71" s="68">
        <v>67499.0546875</v>
      </c>
      <c r="D71" s="29">
        <f t="shared" si="6"/>
        <v>1951.5859375</v>
      </c>
      <c r="E71" s="42">
        <f>SUMPRODUCT(D71:D$119*$A71:$A$119)/C71+0.5-$A71</f>
        <v>14.780876387205808</v>
      </c>
      <c r="F71" s="35">
        <f t="shared" si="7"/>
        <v>2.8912789172163174E-2</v>
      </c>
      <c r="G71" s="34"/>
      <c r="H71" s="42">
        <f>'HRQOL scores'!M$13</f>
        <v>0.79932154347823003</v>
      </c>
      <c r="I71" s="39">
        <f t="shared" si="8"/>
        <v>66523.26171875</v>
      </c>
      <c r="J71" s="39">
        <f t="shared" si="9"/>
        <v>53173.476234237503</v>
      </c>
      <c r="K71" s="42">
        <f>SUM(J71:J$119)/C71</f>
        <v>11.331525294633142</v>
      </c>
    </row>
    <row r="72" spans="1:11" ht="14.25" x14ac:dyDescent="0.2">
      <c r="A72" s="54">
        <v>67</v>
      </c>
      <c r="C72" s="68">
        <v>65547.46875</v>
      </c>
      <c r="D72" s="29">
        <f t="shared" si="6"/>
        <v>2027.7578125000073</v>
      </c>
      <c r="E72" s="42">
        <f>SUMPRODUCT(D72:D$119*$A72:$A$119)/C72+0.5-$A72</f>
        <v>14.206069885352079</v>
      </c>
      <c r="F72" s="35">
        <f t="shared" si="7"/>
        <v>3.093571500425037E-2</v>
      </c>
      <c r="G72" s="34"/>
      <c r="H72" s="42">
        <f>'HRQOL scores'!M$13</f>
        <v>0.79932154347823003</v>
      </c>
      <c r="I72" s="39">
        <f t="shared" si="8"/>
        <v>64533.58984375</v>
      </c>
      <c r="J72" s="39">
        <f t="shared" si="9"/>
        <v>51583.088640097281</v>
      </c>
      <c r="K72" s="42">
        <f>SUM(J72:J$119)/C72</f>
        <v>10.857685016570446</v>
      </c>
    </row>
    <row r="73" spans="1:11" ht="14.25" x14ac:dyDescent="0.2">
      <c r="A73" s="54">
        <v>68</v>
      </c>
      <c r="C73" s="68">
        <v>63519.710937499993</v>
      </c>
      <c r="D73" s="29">
        <f t="shared" si="6"/>
        <v>2083.9843749999927</v>
      </c>
      <c r="E73" s="42">
        <f>SUMPRODUCT(D73:D$119*$A73:$A$119)/C73+0.5-$A73</f>
        <v>13.643612655596129</v>
      </c>
      <c r="F73" s="35">
        <f t="shared" si="7"/>
        <v>3.2808467548766429E-2</v>
      </c>
      <c r="G73" s="34"/>
      <c r="H73" s="42">
        <f>'HRQOL scores'!M$13</f>
        <v>0.79932154347823003</v>
      </c>
      <c r="I73" s="39">
        <f t="shared" si="8"/>
        <v>62477.71875</v>
      </c>
      <c r="J73" s="39">
        <f t="shared" si="9"/>
        <v>49939.786584248752</v>
      </c>
      <c r="K73" s="42">
        <f>SUM(J73:J$119)/C73</f>
        <v>10.392217957830615</v>
      </c>
    </row>
    <row r="74" spans="1:11" ht="14.25" x14ac:dyDescent="0.2">
      <c r="A74" s="54">
        <v>69</v>
      </c>
      <c r="C74" s="68">
        <v>61435.7265625</v>
      </c>
      <c r="D74" s="29">
        <f t="shared" si="6"/>
        <v>2124.8046875</v>
      </c>
      <c r="E74" s="42">
        <f>SUMPRODUCT(D74:D$119*$A74:$A$119)/C74+0.5-$A74</f>
        <v>13.089462081295494</v>
      </c>
      <c r="F74" s="35">
        <f t="shared" si="7"/>
        <v>3.4585815231441698E-2</v>
      </c>
      <c r="G74" s="34"/>
      <c r="H74" s="42">
        <f>'HRQOL scores'!M$13</f>
        <v>0.79932154347823003</v>
      </c>
      <c r="I74" s="39">
        <f t="shared" si="8"/>
        <v>60373.32421875</v>
      </c>
      <c r="J74" s="39">
        <f t="shared" si="9"/>
        <v>48257.698699442859</v>
      </c>
      <c r="K74" s="42">
        <f>SUM(J74:J$119)/C74</f>
        <v>9.9318577029589967</v>
      </c>
    </row>
    <row r="75" spans="1:11" ht="14.25" x14ac:dyDescent="0.2">
      <c r="A75" s="54">
        <v>70</v>
      </c>
      <c r="C75" s="68">
        <v>59310.921875</v>
      </c>
      <c r="D75" s="29">
        <f t="shared" si="6"/>
        <v>2147.9765625000073</v>
      </c>
      <c r="E75" s="42">
        <f>SUMPRODUCT(D75:D$119*$A75:$A$119)/C75+0.5-$A75</f>
        <v>12.540477631177126</v>
      </c>
      <c r="F75" s="35">
        <f t="shared" si="7"/>
        <v>3.6215531551287448E-2</v>
      </c>
      <c r="G75" s="34"/>
      <c r="H75" s="42">
        <f>'HRQOL scores'!M$13</f>
        <v>0.79932154347823003</v>
      </c>
      <c r="I75" s="39">
        <f t="shared" si="8"/>
        <v>58236.93359375</v>
      </c>
      <c r="J75" s="39">
        <f t="shared" si="9"/>
        <v>46550.03564759544</v>
      </c>
      <c r="K75" s="42">
        <f>SUM(J75:J$119)/C75</f>
        <v>9.4740256538493632</v>
      </c>
    </row>
    <row r="76" spans="1:11" ht="14.25" x14ac:dyDescent="0.2">
      <c r="A76" s="54">
        <v>71</v>
      </c>
      <c r="C76" s="68">
        <v>57162.945312499993</v>
      </c>
      <c r="D76" s="29">
        <f t="shared" si="6"/>
        <v>2174.7031249999927</v>
      </c>
      <c r="E76" s="42">
        <f>SUMPRODUCT(D76:D$119*$A76:$A$119)/C76+0.5-$A76</f>
        <v>11.99291519561136</v>
      </c>
      <c r="F76" s="35">
        <f t="shared" si="7"/>
        <v>3.8043930611189901E-2</v>
      </c>
      <c r="G76" s="34"/>
      <c r="H76" s="42">
        <f>'HRQOL scores'!M$13</f>
        <v>0.79932154347823003</v>
      </c>
      <c r="I76" s="39">
        <f t="shared" si="8"/>
        <v>56075.59375</v>
      </c>
      <c r="J76" s="39">
        <f t="shared" si="9"/>
        <v>44822.43014770819</v>
      </c>
      <c r="K76" s="42">
        <f>SUM(J76:J$119)/C76</f>
        <v>9.0156858946334566</v>
      </c>
    </row>
    <row r="77" spans="1:11" ht="14.25" x14ac:dyDescent="0.2">
      <c r="A77" s="54">
        <v>72</v>
      </c>
      <c r="C77" s="68">
        <v>54988.2421875</v>
      </c>
      <c r="D77" s="29">
        <f t="shared" si="6"/>
        <v>2229</v>
      </c>
      <c r="E77" s="42">
        <f>SUMPRODUCT(D77:D$119*$A77:$A$119)/C77+0.5-$A77</f>
        <v>11.447442883658411</v>
      </c>
      <c r="F77" s="35">
        <f t="shared" si="7"/>
        <v>4.0535938435702516E-2</v>
      </c>
      <c r="G77" s="34"/>
      <c r="H77" s="42">
        <f>'HRQOL scores'!M$13</f>
        <v>0.79932154347823003</v>
      </c>
      <c r="I77" s="39">
        <f t="shared" si="8"/>
        <v>53873.7421875</v>
      </c>
      <c r="J77" s="39">
        <f t="shared" si="9"/>
        <v>43062.442758260739</v>
      </c>
      <c r="K77" s="42">
        <f>SUM(J77:J$119)/C77</f>
        <v>8.5571153192612091</v>
      </c>
    </row>
    <row r="78" spans="1:11" ht="14.25" x14ac:dyDescent="0.2">
      <c r="A78" s="54">
        <v>73</v>
      </c>
      <c r="C78" s="68">
        <v>52759.2421875</v>
      </c>
      <c r="D78" s="29">
        <f t="shared" si="6"/>
        <v>2295.97265625</v>
      </c>
      <c r="E78" s="42">
        <f>SUMPRODUCT(D78:D$119*$A78:$A$119)/C78+0.5-$A78</f>
        <v>10.909956164288033</v>
      </c>
      <c r="F78" s="35">
        <f t="shared" si="7"/>
        <v>4.3517923325933856E-2</v>
      </c>
      <c r="G78" s="34"/>
      <c r="H78" s="42">
        <f>'HRQOL scores'!M$13</f>
        <v>0.79932154347823003</v>
      </c>
      <c r="I78" s="39">
        <f t="shared" si="8"/>
        <v>51611.255859375</v>
      </c>
      <c r="J78" s="39">
        <f t="shared" si="9"/>
        <v>41253.988694365471</v>
      </c>
      <c r="K78" s="42">
        <f>SUM(J78:J$119)/C78</f>
        <v>8.1024341730390006</v>
      </c>
    </row>
    <row r="79" spans="1:11" ht="14.25" x14ac:dyDescent="0.2">
      <c r="A79" s="54">
        <v>74</v>
      </c>
      <c r="C79" s="68">
        <v>50463.26953125</v>
      </c>
      <c r="D79" s="29">
        <f t="shared" si="6"/>
        <v>2385.99609375</v>
      </c>
      <c r="E79" s="42">
        <f>SUMPRODUCT(D79:D$119*$A79:$A$119)/C79+0.5-$A79</f>
        <v>10.383587281097988</v>
      </c>
      <c r="F79" s="35">
        <f t="shared" si="7"/>
        <v>4.7281837184022381E-2</v>
      </c>
      <c r="G79" s="34"/>
      <c r="H79" s="42">
        <f>'HRQOL scores'!M$13</f>
        <v>0.79932154347823003</v>
      </c>
      <c r="I79" s="39">
        <f t="shared" si="8"/>
        <v>49270.271484375</v>
      </c>
      <c r="J79" s="39">
        <f t="shared" si="9"/>
        <v>39382.789450482051</v>
      </c>
      <c r="K79" s="42">
        <f>SUM(J79:J$119)/C79</f>
        <v>7.6535726229570056</v>
      </c>
    </row>
    <row r="80" spans="1:11" ht="14.25" x14ac:dyDescent="0.2">
      <c r="A80" s="54">
        <v>75</v>
      </c>
      <c r="C80" s="68">
        <v>48077.2734375</v>
      </c>
      <c r="D80" s="29">
        <f t="shared" si="6"/>
        <v>2486.16015625</v>
      </c>
      <c r="E80" s="42">
        <f>SUMPRODUCT(D80:D$119*$A80:$A$119)/C80+0.5-$A80</f>
        <v>9.8740934799487547</v>
      </c>
      <c r="F80" s="35">
        <f t="shared" si="7"/>
        <v>5.1711754400589803E-2</v>
      </c>
      <c r="G80" s="34"/>
      <c r="H80" s="42">
        <f>'HRQOL scores'!M$14</f>
        <v>0.75512866562191006</v>
      </c>
      <c r="I80" s="39">
        <f t="shared" si="8"/>
        <v>46834.193359375</v>
      </c>
      <c r="J80" s="39">
        <f t="shared" si="9"/>
        <v>35365.841936943361</v>
      </c>
      <c r="K80" s="42">
        <f>SUM(J80:J$119)/C80</f>
        <v>7.2142508070821476</v>
      </c>
    </row>
    <row r="81" spans="1:11" ht="14.25" x14ac:dyDescent="0.2">
      <c r="A81" s="54">
        <v>76</v>
      </c>
      <c r="C81" s="68">
        <v>45591.11328125</v>
      </c>
      <c r="D81" s="29">
        <f t="shared" si="6"/>
        <v>2558.8828125</v>
      </c>
      <c r="E81" s="42">
        <f>SUMPRODUCT(D81:D$119*$A81:$A$119)/C81+0.5-$A81</f>
        <v>9.3852785779532866</v>
      </c>
      <c r="F81" s="35">
        <f t="shared" si="7"/>
        <v>5.6126789374813912E-2</v>
      </c>
      <c r="G81" s="34"/>
      <c r="H81" s="42">
        <f>'HRQOL scores'!M$14</f>
        <v>0.75512866562191006</v>
      </c>
      <c r="I81" s="39">
        <f t="shared" si="8"/>
        <v>44311.671875</v>
      </c>
      <c r="J81" s="39">
        <f t="shared" si="9"/>
        <v>33461.013654444672</v>
      </c>
      <c r="K81" s="42">
        <f>SUM(J81:J$119)/C81</f>
        <v>6.8319381639217172</v>
      </c>
    </row>
    <row r="82" spans="1:11" ht="14.25" x14ac:dyDescent="0.2">
      <c r="A82" s="54">
        <v>77</v>
      </c>
      <c r="C82" s="68">
        <v>43032.23046875</v>
      </c>
      <c r="D82" s="29">
        <f t="shared" si="6"/>
        <v>2628.2851562500073</v>
      </c>
      <c r="E82" s="42">
        <f>SUMPRODUCT(D82:D$119*$A82:$A$119)/C82+0.5-$A82</f>
        <v>8.9136357276927214</v>
      </c>
      <c r="F82" s="35">
        <f t="shared" si="7"/>
        <v>6.1077130504742665E-2</v>
      </c>
      <c r="G82" s="34"/>
      <c r="H82" s="42">
        <f>'HRQOL scores'!M$14</f>
        <v>0.75512866562191006</v>
      </c>
      <c r="I82" s="39">
        <f t="shared" si="8"/>
        <v>41718.087890625</v>
      </c>
      <c r="J82" s="39">
        <f t="shared" si="9"/>
        <v>31502.524041145221</v>
      </c>
      <c r="K82" s="42">
        <f>SUM(J82:J$119)/C82</f>
        <v>6.4606145226262361</v>
      </c>
    </row>
    <row r="83" spans="1:11" ht="14.25" x14ac:dyDescent="0.2">
      <c r="A83" s="54">
        <v>78</v>
      </c>
      <c r="C83" s="68">
        <v>40403.945312499993</v>
      </c>
      <c r="D83" s="29">
        <f t="shared" si="6"/>
        <v>2683.5898437499927</v>
      </c>
      <c r="E83" s="42">
        <f>SUMPRODUCT(D83:D$119*$A83:$A$119)/C83+0.5-$A83</f>
        <v>8.4609445046489213</v>
      </c>
      <c r="F83" s="35">
        <f t="shared" si="7"/>
        <v>6.6419004950978286E-2</v>
      </c>
      <c r="G83" s="34"/>
      <c r="H83" s="42">
        <f>'HRQOL scores'!M$14</f>
        <v>0.75512866562191006</v>
      </c>
      <c r="I83" s="39">
        <f t="shared" si="8"/>
        <v>39062.150390625</v>
      </c>
      <c r="J83" s="39">
        <f t="shared" si="9"/>
        <v>29496.949500795028</v>
      </c>
      <c r="K83" s="42">
        <f>SUM(J83:J$119)/C83</f>
        <v>6.101189553634887</v>
      </c>
    </row>
    <row r="84" spans="1:11" ht="14.25" x14ac:dyDescent="0.2">
      <c r="A84" s="54">
        <v>79</v>
      </c>
      <c r="C84" s="68">
        <v>37720.35546875</v>
      </c>
      <c r="D84" s="29">
        <f t="shared" si="6"/>
        <v>2712.2226562500073</v>
      </c>
      <c r="E84" s="42">
        <f>SUMPRODUCT(D84:D$119*$A84:$A$119)/C84+0.5-$A84</f>
        <v>8.0273206576263902</v>
      </c>
      <c r="F84" s="35">
        <f t="shared" si="7"/>
        <v>7.190342250345412E-2</v>
      </c>
      <c r="G84" s="34"/>
      <c r="H84" s="42">
        <f>'HRQOL scores'!M$14</f>
        <v>0.75512866562191006</v>
      </c>
      <c r="I84" s="39">
        <f t="shared" si="8"/>
        <v>36364.244140625</v>
      </c>
      <c r="J84" s="39">
        <f t="shared" si="9"/>
        <v>27459.683154259517</v>
      </c>
      <c r="K84" s="42">
        <f>SUM(J84:J$119)/C84</f>
        <v>5.7532644342457129</v>
      </c>
    </row>
    <row r="85" spans="1:11" ht="14.25" x14ac:dyDescent="0.2">
      <c r="A85" s="54">
        <v>80</v>
      </c>
      <c r="C85" s="68">
        <v>35008.132812499993</v>
      </c>
      <c r="D85" s="29">
        <f t="shared" si="6"/>
        <v>2719.7343749999927</v>
      </c>
      <c r="E85" s="42">
        <f>SUMPRODUCT(D85:D$119*$A85:$A$119)/C85+0.5-$A85</f>
        <v>7.6104928518653026</v>
      </c>
      <c r="F85" s="35">
        <f t="shared" si="7"/>
        <v>7.7688644223518399E-2</v>
      </c>
      <c r="G85" s="34"/>
      <c r="H85" s="42">
        <f>'HRQOL scores'!M$14</f>
        <v>0.75512866562191006</v>
      </c>
      <c r="I85" s="39">
        <f t="shared" si="8"/>
        <v>33648.265625</v>
      </c>
      <c r="J85" s="39">
        <f t="shared" si="9"/>
        <v>25408.769921897834</v>
      </c>
      <c r="K85" s="42">
        <f>SUM(J85:J$119)/C85</f>
        <v>5.4146131536476299</v>
      </c>
    </row>
    <row r="86" spans="1:11" ht="14.25" x14ac:dyDescent="0.2">
      <c r="A86" s="54">
        <v>81</v>
      </c>
      <c r="C86" s="68">
        <v>32288.3984375</v>
      </c>
      <c r="D86" s="29">
        <f t="shared" si="6"/>
        <v>2696.01171875</v>
      </c>
      <c r="E86" s="42">
        <f>SUMPRODUCT(D86:D$119*$A86:$A$119)/C86+0.5-$A86</f>
        <v>7.209427849209419</v>
      </c>
      <c r="F86" s="35">
        <f t="shared" si="7"/>
        <v>8.3497845951344268E-2</v>
      </c>
      <c r="G86" s="34"/>
      <c r="H86" s="42">
        <f>'HRQOL scores'!M$14</f>
        <v>0.75512866562191006</v>
      </c>
      <c r="I86" s="39">
        <f t="shared" si="8"/>
        <v>30940.392578125</v>
      </c>
      <c r="J86" s="39">
        <f t="shared" si="9"/>
        <v>23363.97736133758</v>
      </c>
      <c r="K86" s="42">
        <f>SUM(J86:J$119)/C86</f>
        <v>5.0837679919938825</v>
      </c>
    </row>
    <row r="87" spans="1:11" ht="14.25" x14ac:dyDescent="0.2">
      <c r="A87" s="54">
        <v>82</v>
      </c>
      <c r="C87" s="68">
        <v>29592.38671875</v>
      </c>
      <c r="D87" s="29">
        <f t="shared" si="6"/>
        <v>2677.109375</v>
      </c>
      <c r="E87" s="42">
        <f>SUMPRODUCT(D87:D$119*$A87:$A$119)/C87+0.5-$A87</f>
        <v>6.8206896673078887</v>
      </c>
      <c r="F87" s="35">
        <f t="shared" si="7"/>
        <v>9.0466152677835865E-2</v>
      </c>
      <c r="G87" s="34"/>
      <c r="H87" s="42">
        <f>'HRQOL scores'!M$14</f>
        <v>0.75512866562191006</v>
      </c>
      <c r="I87" s="39">
        <f t="shared" si="8"/>
        <v>28253.83203125</v>
      </c>
      <c r="J87" s="39">
        <f t="shared" si="9"/>
        <v>21335.278480463392</v>
      </c>
      <c r="K87" s="42">
        <f>SUM(J87:J$119)/C87</f>
        <v>4.7573975856016038</v>
      </c>
    </row>
    <row r="88" spans="1:11" ht="14.25" x14ac:dyDescent="0.2">
      <c r="A88" s="54">
        <v>83</v>
      </c>
      <c r="C88" s="68">
        <v>26915.27734375</v>
      </c>
      <c r="D88" s="29">
        <f t="shared" si="6"/>
        <v>2635.5</v>
      </c>
      <c r="E88" s="42">
        <f>SUMPRODUCT(D88:D$119*$A88:$A$119)/C88+0.5-$A88</f>
        <v>6.4493726769126454</v>
      </c>
      <c r="F88" s="35">
        <f t="shared" si="7"/>
        <v>9.7918366819727001E-2</v>
      </c>
      <c r="G88" s="34"/>
      <c r="H88" s="42">
        <f>'HRQOL scores'!M$14</f>
        <v>0.75512866562191006</v>
      </c>
      <c r="I88" s="39">
        <f t="shared" si="8"/>
        <v>25597.52734375</v>
      </c>
      <c r="J88" s="39">
        <f t="shared" si="9"/>
        <v>19329.426666306292</v>
      </c>
      <c r="K88" s="42">
        <f>SUM(J88:J$119)/C88</f>
        <v>4.4379059937587373</v>
      </c>
    </row>
    <row r="89" spans="1:11" ht="14.25" x14ac:dyDescent="0.2">
      <c r="A89" s="54">
        <v>84</v>
      </c>
      <c r="C89" s="68">
        <v>24279.77734375</v>
      </c>
      <c r="D89" s="29">
        <f t="shared" si="6"/>
        <v>2570.541015625</v>
      </c>
      <c r="E89" s="42">
        <f>SUMPRODUCT(D89:D$119*$A89:$A$119)/C89+0.5-$A89</f>
        <v>6.0951599700996297</v>
      </c>
      <c r="F89" s="35">
        <f t="shared" si="7"/>
        <v>0.10587168816384133</v>
      </c>
      <c r="G89" s="34"/>
      <c r="H89" s="42">
        <f>'HRQOL scores'!M$14</f>
        <v>0.75512866562191006</v>
      </c>
      <c r="I89" s="39">
        <f t="shared" si="8"/>
        <v>22994.5068359375</v>
      </c>
      <c r="J89" s="39">
        <f t="shared" si="9"/>
        <v>17363.811263655374</v>
      </c>
      <c r="K89" s="42">
        <f>SUM(J89:J$119)/C89</f>
        <v>4.1235157375515454</v>
      </c>
    </row>
    <row r="90" spans="1:11" ht="14.25" x14ac:dyDescent="0.2">
      <c r="A90" s="54">
        <v>85</v>
      </c>
      <c r="C90" s="68">
        <v>21709.236328125</v>
      </c>
      <c r="D90" s="29">
        <f t="shared" si="6"/>
        <v>2482.259765625</v>
      </c>
      <c r="E90" s="42">
        <f>SUMPRODUCT(D90:D$119*$A90:$A$119)/C90+0.5-$A90</f>
        <v>5.7576700637177538</v>
      </c>
      <c r="F90" s="35">
        <f t="shared" si="7"/>
        <v>0.11434118308478471</v>
      </c>
      <c r="G90" s="34"/>
      <c r="H90" s="42">
        <f>'HRQOL scores'!M$15</f>
        <v>0.66206235630768995</v>
      </c>
      <c r="I90" s="39">
        <f t="shared" si="8"/>
        <v>20468.1064453125</v>
      </c>
      <c r="J90" s="39">
        <f t="shared" si="9"/>
        <v>13551.162782340209</v>
      </c>
      <c r="K90" s="42">
        <f>IF(C90=0,0,SUM(J90:J$119)/C90)</f>
        <v>3.8119366092272204</v>
      </c>
    </row>
    <row r="91" spans="1:11" ht="14.25" x14ac:dyDescent="0.2">
      <c r="A91" s="54">
        <v>86</v>
      </c>
      <c r="C91" s="68">
        <v>19226.9765625</v>
      </c>
      <c r="D91" s="29">
        <f t="shared" si="6"/>
        <v>2371.4375</v>
      </c>
      <c r="E91" s="42">
        <f>SUMPRODUCT(D91:D$119*$A91:$A$119)/C91+0.5-$A91</f>
        <v>5.4364508807470884</v>
      </c>
      <c r="F91" s="35">
        <f t="shared" si="7"/>
        <v>0.12333907477815391</v>
      </c>
      <c r="G91" s="34"/>
      <c r="H91" s="42">
        <f>'HRQOL scores'!M$15</f>
        <v>0.66206235630768995</v>
      </c>
      <c r="I91" s="39">
        <f t="shared" si="8"/>
        <v>18041.2578125</v>
      </c>
      <c r="J91" s="39">
        <f t="shared" si="9"/>
        <v>11944.43765809827</v>
      </c>
      <c r="K91" s="42">
        <f>IF(C91=0,0,SUM(J91:J$119)/C91)</f>
        <v>3.5992694800584317</v>
      </c>
    </row>
    <row r="92" spans="1:11" ht="14.25" x14ac:dyDescent="0.2">
      <c r="A92" s="54">
        <v>87</v>
      </c>
      <c r="C92" s="68">
        <v>16855.5390625</v>
      </c>
      <c r="D92" s="29">
        <f t="shared" si="6"/>
        <v>2239.6767578125</v>
      </c>
      <c r="E92" s="42">
        <f>SUMPRODUCT(D92:D$119*$A92:$A$119)/C92+0.5-$A92</f>
        <v>5.1309694418031597</v>
      </c>
      <c r="F92" s="35">
        <f t="shared" si="7"/>
        <v>0.13287482230665087</v>
      </c>
      <c r="G92" s="34"/>
      <c r="H92" s="42">
        <f>'HRQOL scores'!M$15</f>
        <v>0.66206235630768995</v>
      </c>
      <c r="I92" s="39">
        <f t="shared" si="8"/>
        <v>15735.70068359375</v>
      </c>
      <c r="J92" s="39">
        <f t="shared" si="9"/>
        <v>10418.015072732605</v>
      </c>
      <c r="K92" s="42">
        <f>IF(C92=0,0,SUM(J92:J$119)/C92)</f>
        <v>3.3970217187829417</v>
      </c>
    </row>
    <row r="93" spans="1:11" ht="14.25" x14ac:dyDescent="0.2">
      <c r="A93" s="54">
        <v>88</v>
      </c>
      <c r="C93" s="68">
        <v>14615.8623046875</v>
      </c>
      <c r="D93" s="29">
        <f t="shared" si="6"/>
        <v>2089.392578125</v>
      </c>
      <c r="E93" s="42">
        <f>SUMPRODUCT(D93:D$119*$A93:$A$119)/C93+0.5-$A93</f>
        <v>4.8406008278090269</v>
      </c>
      <c r="F93" s="35">
        <f t="shared" si="7"/>
        <v>0.14295376725428674</v>
      </c>
      <c r="G93" s="34"/>
      <c r="H93" s="42">
        <f>'HRQOL scores'!M$15</f>
        <v>0.66206235630768995</v>
      </c>
      <c r="I93" s="39">
        <f t="shared" si="8"/>
        <v>13571.166015625</v>
      </c>
      <c r="J93" s="39">
        <f t="shared" si="9"/>
        <v>8984.9581501475313</v>
      </c>
      <c r="K93" s="42">
        <f>IF(C93=0,0,SUM(J93:J$119)/C93)</f>
        <v>3.2047795900041933</v>
      </c>
    </row>
    <row r="94" spans="1:11" ht="14.25" x14ac:dyDescent="0.2">
      <c r="A94" s="54">
        <v>89</v>
      </c>
      <c r="C94" s="68">
        <v>12526.4697265625</v>
      </c>
      <c r="D94" s="29">
        <f t="shared" si="6"/>
        <v>1923.78125</v>
      </c>
      <c r="E94" s="42">
        <f>SUMPRODUCT(D94:D$119*$A94:$A$119)/C94+0.5-$A94</f>
        <v>4.5646052242748709</v>
      </c>
      <c r="F94" s="35">
        <f t="shared" si="7"/>
        <v>0.15357728809423482</v>
      </c>
      <c r="G94" s="34"/>
      <c r="H94" s="42">
        <f>'HRQOL scores'!M$15</f>
        <v>0.66206235630768995</v>
      </c>
      <c r="I94" s="39">
        <f t="shared" si="8"/>
        <v>11564.5791015625</v>
      </c>
      <c r="J94" s="39">
        <f t="shared" si="9"/>
        <v>7656.4724896871367</v>
      </c>
      <c r="K94" s="42">
        <f>IF(C94=0,0,SUM(J94:J$119)/C94)</f>
        <v>3.0220532903977988</v>
      </c>
    </row>
    <row r="95" spans="1:11" ht="14.25" x14ac:dyDescent="0.2">
      <c r="A95" s="54">
        <v>90</v>
      </c>
      <c r="B95" s="70"/>
      <c r="C95" s="68">
        <v>10602.6884765625</v>
      </c>
      <c r="D95" s="29">
        <f t="shared" si="6"/>
        <v>1746.7070312500018</v>
      </c>
      <c r="E95" s="42">
        <f>SUMPRODUCT(D95:D$119*$A95:$A$119)/C95+0.5-$A95</f>
        <v>4.3020984870824037</v>
      </c>
      <c r="F95" s="35">
        <f t="shared" si="7"/>
        <v>0.16474189872796322</v>
      </c>
      <c r="G95" s="34"/>
      <c r="H95" s="42">
        <f>'HRQOL scores'!M$15</f>
        <v>0.66206235630768995</v>
      </c>
      <c r="I95" s="39">
        <f t="shared" si="8"/>
        <v>9729.3349609375</v>
      </c>
      <c r="J95" s="39">
        <f t="shared" si="9"/>
        <v>6441.4264295450675</v>
      </c>
      <c r="K95" s="42">
        <f>IF(C95=0,0,SUM(J95:J$119)/C95)</f>
        <v>2.8482574614255141</v>
      </c>
    </row>
    <row r="96" spans="1:11" ht="14.25" x14ac:dyDescent="0.2">
      <c r="A96" s="54">
        <v>91</v>
      </c>
      <c r="B96" s="70"/>
      <c r="C96" s="68">
        <v>8855.9814453124982</v>
      </c>
      <c r="D96" s="29">
        <f t="shared" si="6"/>
        <v>1562.5415039062482</v>
      </c>
      <c r="E96" s="42">
        <f>SUMPRODUCT(D96:D$119*$A96:$A$119)/C96+0.5-$A96</f>
        <v>4.0520043221276012</v>
      </c>
      <c r="F96" s="35">
        <f t="shared" si="7"/>
        <v>0.1764391122040242</v>
      </c>
      <c r="G96" s="34"/>
      <c r="H96" s="42">
        <f>'HRQOL scores'!M$15</f>
        <v>0.66206235630768995</v>
      </c>
      <c r="I96" s="39">
        <f t="shared" si="8"/>
        <v>8074.7106933593741</v>
      </c>
      <c r="J96" s="39">
        <f t="shared" si="9"/>
        <v>5345.9619881484077</v>
      </c>
      <c r="K96" s="42">
        <f>IF(C96=0,0,SUM(J96:J$119)/C96)</f>
        <v>2.6826795292767303</v>
      </c>
    </row>
    <row r="97" spans="1:11" ht="14.25" x14ac:dyDescent="0.2">
      <c r="A97" s="54">
        <v>92</v>
      </c>
      <c r="B97" s="70"/>
      <c r="C97" s="68">
        <v>7293.43994140625</v>
      </c>
      <c r="D97" s="29">
        <f t="shared" si="6"/>
        <v>1375.94140625</v>
      </c>
      <c r="E97" s="42">
        <f>SUMPRODUCT(D97:D$119*$A97:$A$119)/C97+0.5-$A97</f>
        <v>3.8129832593598678</v>
      </c>
      <c r="F97" s="35">
        <f t="shared" si="7"/>
        <v>0.18865465641781981</v>
      </c>
      <c r="G97" s="34"/>
      <c r="H97" s="42">
        <f>'HRQOL scores'!M$15</f>
        <v>0.66206235630768995</v>
      </c>
      <c r="I97" s="39">
        <f t="shared" si="8"/>
        <v>6605.46923828125</v>
      </c>
      <c r="J97" s="39">
        <f t="shared" si="9"/>
        <v>4373.2325284144463</v>
      </c>
      <c r="K97" s="42">
        <f>IF(C97=0,0,SUM(J97:J$119)/C97)</f>
        <v>2.5244326812535602</v>
      </c>
    </row>
    <row r="98" spans="1:11" ht="14.25" x14ac:dyDescent="0.2">
      <c r="A98" s="54">
        <v>93</v>
      </c>
      <c r="B98" s="77"/>
      <c r="C98" s="68">
        <v>5917.49853515625</v>
      </c>
      <c r="D98" s="29">
        <f t="shared" si="6"/>
        <v>1191.59814453125</v>
      </c>
      <c r="E98" s="42">
        <f>SUMPRODUCT(D98:D$119*$A98:$A$119)/C98+0.5-$A98</f>
        <v>3.5833207284245816</v>
      </c>
      <c r="F98" s="35">
        <f t="shared" si="7"/>
        <v>0.20136855758423711</v>
      </c>
      <c r="G98" s="34"/>
      <c r="H98" s="42">
        <f>'HRQOL scores'!M$15</f>
        <v>0.66206235630768995</v>
      </c>
      <c r="I98" s="39">
        <f t="shared" si="8"/>
        <v>5321.699462890625</v>
      </c>
      <c r="J98" s="39">
        <f t="shared" si="9"/>
        <v>3523.2968859627354</v>
      </c>
      <c r="K98" s="42">
        <f>IF(C98=0,0,SUM(J98:J$119)/C98)</f>
        <v>2.3723817648669443</v>
      </c>
    </row>
    <row r="99" spans="1:11" ht="14.25" x14ac:dyDescent="0.2">
      <c r="A99" s="54">
        <v>94</v>
      </c>
      <c r="B99" s="77"/>
      <c r="C99" s="68">
        <v>4725.900390625</v>
      </c>
      <c r="D99" s="29">
        <f t="shared" si="6"/>
        <v>1013.96411132812</v>
      </c>
      <c r="E99" s="42">
        <f>SUMPRODUCT(D99:D$119*$A99:$A$119)/C99+0.5-$A99</f>
        <v>3.3607554932947465</v>
      </c>
      <c r="F99" s="35">
        <f t="shared" si="7"/>
        <v>0.2145546938186785</v>
      </c>
      <c r="G99" s="34"/>
      <c r="H99" s="42">
        <f>'HRQOL scores'!M$15</f>
        <v>0.66206235630768995</v>
      </c>
      <c r="I99" s="39">
        <f t="shared" si="8"/>
        <v>4218.9183349609402</v>
      </c>
      <c r="J99" s="39">
        <f t="shared" si="9"/>
        <v>2793.187013913956</v>
      </c>
      <c r="K99" s="42">
        <f>IF(C99=0,0,SUM(J99:J$119)/C99)</f>
        <v>2.2250297008647197</v>
      </c>
    </row>
    <row r="100" spans="1:11" ht="14.25" x14ac:dyDescent="0.2">
      <c r="A100" s="54">
        <v>95</v>
      </c>
      <c r="B100" s="77"/>
      <c r="C100" s="68">
        <v>3711.93627929688</v>
      </c>
      <c r="D100" s="29">
        <f t="shared" si="6"/>
        <v>846.99291992188</v>
      </c>
      <c r="E100" s="42">
        <f>SUMPRODUCT(D100:D$119*$A100:$A$119)/C100+0.5-$A100</f>
        <v>3.1422084017576566</v>
      </c>
      <c r="F100" s="35">
        <f t="shared" si="7"/>
        <v>0.22818088894627214</v>
      </c>
      <c r="G100" s="34"/>
      <c r="H100" s="42">
        <f>'HRQOL scores'!M$15</f>
        <v>0.66206235630768995</v>
      </c>
      <c r="I100" s="39">
        <f t="shared" si="8"/>
        <v>3288.4398193359402</v>
      </c>
      <c r="J100" s="39">
        <f t="shared" si="9"/>
        <v>2177.1522153655869</v>
      </c>
      <c r="K100" s="42">
        <f>IF(C100=0,0,SUM(J100:J$119)/C100)</f>
        <v>2.0803378984774961</v>
      </c>
    </row>
    <row r="101" spans="1:11" ht="14.25" x14ac:dyDescent="0.2">
      <c r="A101" s="54">
        <v>96</v>
      </c>
      <c r="B101" s="70"/>
      <c r="C101" s="68">
        <v>2864.943359375</v>
      </c>
      <c r="D101" s="29">
        <f t="shared" si="6"/>
        <v>693.91455078125</v>
      </c>
      <c r="E101" s="42">
        <f>SUMPRODUCT(D101:D$119*$A101:$A$119)/C101+0.5-$A101</f>
        <v>2.9233518759990034</v>
      </c>
      <c r="F101" s="35">
        <f t="shared" si="7"/>
        <v>0.24220882011874417</v>
      </c>
      <c r="G101" s="34"/>
      <c r="H101" s="42">
        <f>'HRQOL scores'!M$15</f>
        <v>0.66206235630768995</v>
      </c>
      <c r="I101" s="39">
        <f t="shared" ref="I101:I119" si="10">(D101*0.5+C102)</f>
        <v>2517.986083984375</v>
      </c>
      <c r="J101" s="39">
        <f t="shared" ref="J101:J119" si="11">I101*H101</f>
        <v>1667.0637999126682</v>
      </c>
      <c r="K101" s="42">
        <f>IF(C101=0,0,SUM(J101:J$119)/C101)</f>
        <v>1.9354412313404032</v>
      </c>
    </row>
    <row r="102" spans="1:11" ht="14.25" x14ac:dyDescent="0.2">
      <c r="A102" s="54">
        <v>97</v>
      </c>
      <c r="B102" s="70"/>
      <c r="C102" s="68">
        <v>2171.02880859375</v>
      </c>
      <c r="D102" s="29">
        <f t="shared" si="6"/>
        <v>557.07397460937</v>
      </c>
      <c r="E102" s="42">
        <f>SUMPRODUCT(D102:D$119*$A102:$A$119)/C102+0.5-$A102</f>
        <v>2.6979151253498799</v>
      </c>
      <c r="F102" s="35">
        <f t="shared" si="7"/>
        <v>0.2565944645249576</v>
      </c>
      <c r="G102" s="34"/>
      <c r="H102" s="42">
        <f>'HRQOL scores'!M$15</f>
        <v>0.66206235630768995</v>
      </c>
      <c r="I102" s="39">
        <f t="shared" si="10"/>
        <v>1892.491821289065</v>
      </c>
      <c r="J102" s="39">
        <f t="shared" si="11"/>
        <v>1252.94759449567</v>
      </c>
      <c r="K102" s="42">
        <f>IF(C102=0,0,SUM(J102:J$119)/C102)</f>
        <v>1.7861880450072982</v>
      </c>
    </row>
    <row r="103" spans="1:11" ht="14.25" x14ac:dyDescent="0.2">
      <c r="A103" s="54">
        <v>98</v>
      </c>
      <c r="B103" s="9"/>
      <c r="C103" s="68">
        <v>1613.95483398438</v>
      </c>
      <c r="D103" s="29">
        <f t="shared" si="6"/>
        <v>437.84729003907</v>
      </c>
      <c r="E103" s="42">
        <f>SUMPRODUCT(D103:D$119*$A103:$A$119)/C103+0.5-$A103</f>
        <v>2.4565493132162146</v>
      </c>
      <c r="F103" s="35">
        <f t="shared" si="7"/>
        <v>0.27128844055577056</v>
      </c>
      <c r="G103" s="34"/>
      <c r="H103" s="42">
        <f>'HRQOL scores'!M$15</f>
        <v>0.66206235630768995</v>
      </c>
      <c r="I103" s="39">
        <f t="shared" si="10"/>
        <v>1395.0311889648451</v>
      </c>
      <c r="J103" s="39">
        <f t="shared" si="11"/>
        <v>923.59763608878359</v>
      </c>
      <c r="K103" s="42">
        <f>IF(C103=0,0,SUM(J103:J$119)/C103)</f>
        <v>1.6263888266939743</v>
      </c>
    </row>
    <row r="104" spans="1:11" ht="14.25" x14ac:dyDescent="0.2">
      <c r="A104" s="54">
        <v>99</v>
      </c>
      <c r="B104" s="29">
        <v>1149</v>
      </c>
      <c r="C104" s="68">
        <v>1176.10754394531</v>
      </c>
      <c r="D104" s="29">
        <f t="shared" si="6"/>
        <v>404.3189554903372</v>
      </c>
      <c r="E104" s="42">
        <f>SUMPRODUCT(D104:D$119*$A104:$A$119)/C104+0.5-$A104</f>
        <v>2.1849434290687526</v>
      </c>
      <c r="F104" s="35">
        <f t="shared" si="7"/>
        <v>0.34377719756309832</v>
      </c>
      <c r="G104" s="34"/>
      <c r="H104" s="42">
        <f>'HRQOL scores'!M$15</f>
        <v>0.66206235630768995</v>
      </c>
      <c r="I104" s="39">
        <f t="shared" si="10"/>
        <v>973.9480662001414</v>
      </c>
      <c r="J104" s="39">
        <f t="shared" si="11"/>
        <v>644.81435162978357</v>
      </c>
      <c r="K104" s="42">
        <f>IF(C104=0,0,SUM(J104:J$119)/C104)</f>
        <v>1.4465687950482642</v>
      </c>
    </row>
    <row r="105" spans="1:11" ht="14.25" x14ac:dyDescent="0.2">
      <c r="A105" s="54">
        <v>100</v>
      </c>
      <c r="B105" s="29">
        <v>754</v>
      </c>
      <c r="C105" s="24">
        <f t="shared" ref="C105:C119" si="12">C104*IF(B105=0,0,(B105/B104))</f>
        <v>771.7885884549728</v>
      </c>
      <c r="D105" s="29">
        <f t="shared" si="6"/>
        <v>279.44069581990391</v>
      </c>
      <c r="E105" s="42">
        <f>SUMPRODUCT(D105:D$119*$A105:$A$119)/C105+0.5-$A105</f>
        <v>2.0676392572944309</v>
      </c>
      <c r="F105" s="35">
        <f t="shared" si="7"/>
        <v>0.36206896551724133</v>
      </c>
      <c r="G105" s="34"/>
      <c r="H105" s="42">
        <f>'HRQOL scores'!M$15</f>
        <v>0.66206235630768995</v>
      </c>
      <c r="I105" s="39">
        <f t="shared" si="10"/>
        <v>632.0682405450209</v>
      </c>
      <c r="J105" s="39">
        <f t="shared" si="11"/>
        <v>418.46858868249228</v>
      </c>
      <c r="K105" s="42">
        <f>IF(C105=0,0,SUM(J105:J$119)/C105)</f>
        <v>1.368906118678632</v>
      </c>
    </row>
    <row r="106" spans="1:11" ht="14.25" x14ac:dyDescent="0.2">
      <c r="A106" s="54">
        <v>101</v>
      </c>
      <c r="B106" s="29">
        <v>481</v>
      </c>
      <c r="C106" s="24">
        <f t="shared" si="12"/>
        <v>492.34789263506889</v>
      </c>
      <c r="D106" s="29">
        <f t="shared" si="6"/>
        <v>187.31738950564988</v>
      </c>
      <c r="E106" s="42">
        <f>SUMPRODUCT(D106:D$119*$A106:$A$119)/C106+0.5-$A106</f>
        <v>1.9573804573804381</v>
      </c>
      <c r="F106" s="35">
        <f t="shared" si="7"/>
        <v>0.38045738045738042</v>
      </c>
      <c r="G106" s="34"/>
      <c r="H106" s="42">
        <f>'HRQOL scores'!M$15</f>
        <v>0.66206235630768995</v>
      </c>
      <c r="I106" s="39">
        <f t="shared" si="10"/>
        <v>398.68919788224395</v>
      </c>
      <c r="J106" s="39">
        <f t="shared" si="11"/>
        <v>263.9571097843413</v>
      </c>
      <c r="K106" s="42">
        <f>IF(C106=0,0,SUM(J106:J$119)/C106)</f>
        <v>1.2959079178039299</v>
      </c>
    </row>
    <row r="107" spans="1:11" ht="14.25" x14ac:dyDescent="0.2">
      <c r="A107" s="54">
        <v>102</v>
      </c>
      <c r="B107" s="29">
        <v>298</v>
      </c>
      <c r="C107" s="24">
        <f t="shared" si="12"/>
        <v>305.030503129419</v>
      </c>
      <c r="D107" s="29">
        <f t="shared" si="6"/>
        <v>121.80748279329148</v>
      </c>
      <c r="E107" s="42">
        <f>SUMPRODUCT(D107:D$119*$A107:$A$119)/C107+0.5-$A107</f>
        <v>1.8523489932886008</v>
      </c>
      <c r="F107" s="35">
        <f t="shared" si="7"/>
        <v>0.39932885906040272</v>
      </c>
      <c r="G107" s="34"/>
      <c r="H107" s="42">
        <f>'HRQOL scores'!M$15</f>
        <v>0.66206235630768995</v>
      </c>
      <c r="I107" s="39">
        <f t="shared" si="10"/>
        <v>244.12676173277328</v>
      </c>
      <c r="J107" s="39">
        <f t="shared" si="11"/>
        <v>161.62713911056588</v>
      </c>
      <c r="K107" s="42">
        <f>IF(C107=0,0,SUM(J107:J$119)/C107)</f>
        <v>1.226370539200822</v>
      </c>
    </row>
    <row r="108" spans="1:11" ht="14.25" x14ac:dyDescent="0.2">
      <c r="A108" s="54">
        <v>103</v>
      </c>
      <c r="B108" s="29">
        <v>179</v>
      </c>
      <c r="C108" s="24">
        <f t="shared" si="12"/>
        <v>183.22302033612752</v>
      </c>
      <c r="D108" s="29">
        <f t="shared" si="6"/>
        <v>76.769421928545043</v>
      </c>
      <c r="E108" s="42">
        <f>SUMPRODUCT(D108:D$119*$A108:$A$119)/C108+0.5-$A108</f>
        <v>1.7513966480447039</v>
      </c>
      <c r="F108" s="35">
        <f t="shared" si="7"/>
        <v>0.41899441340782118</v>
      </c>
      <c r="G108" s="34"/>
      <c r="H108" s="42">
        <f>'HRQOL scores'!M$15</f>
        <v>0.66206235630768995</v>
      </c>
      <c r="I108" s="39">
        <f t="shared" si="10"/>
        <v>144.83830937185499</v>
      </c>
      <c r="J108" s="39">
        <f t="shared" si="11"/>
        <v>95.891992386352484</v>
      </c>
      <c r="K108" s="42">
        <f>IF(C108=0,0,SUM(J108:J$119)/C108)</f>
        <v>1.1595337916338591</v>
      </c>
    </row>
    <row r="109" spans="1:11" ht="14.25" x14ac:dyDescent="0.2">
      <c r="A109" s="54">
        <v>104</v>
      </c>
      <c r="B109" s="29">
        <v>104</v>
      </c>
      <c r="C109" s="24">
        <f t="shared" si="12"/>
        <v>106.45359840758248</v>
      </c>
      <c r="D109" s="29">
        <f t="shared" si="6"/>
        <v>47.085245449507632</v>
      </c>
      <c r="E109" s="42">
        <f>SUMPRODUCT(D109:D$119*$A109:$A$119)/C109+0.5-$A109</f>
        <v>1.6538461538461462</v>
      </c>
      <c r="F109" s="35">
        <f t="shared" si="7"/>
        <v>0.44230769230769229</v>
      </c>
      <c r="G109" s="34"/>
      <c r="H109" s="42">
        <f>'HRQOL scores'!M$15</f>
        <v>0.66206235630768995</v>
      </c>
      <c r="I109" s="39">
        <f t="shared" si="10"/>
        <v>82.910975682828663</v>
      </c>
      <c r="J109" s="39">
        <f t="shared" si="11"/>
        <v>54.892235924343126</v>
      </c>
      <c r="K109" s="42">
        <f>IF(C109=0,0,SUM(J109:J$119)/C109)</f>
        <v>1.0949492815857951</v>
      </c>
    </row>
    <row r="110" spans="1:11" ht="14.25" x14ac:dyDescent="0.2">
      <c r="A110" s="54">
        <v>105</v>
      </c>
      <c r="B110" s="29">
        <v>58</v>
      </c>
      <c r="C110" s="24">
        <f t="shared" si="12"/>
        <v>59.368352958074844</v>
      </c>
      <c r="D110" s="29">
        <f t="shared" si="6"/>
        <v>27.636991894276225</v>
      </c>
      <c r="E110" s="42">
        <f>SUMPRODUCT(D110:D$119*$A110:$A$119)/C110+0.5-$A110</f>
        <v>1.5689655172413808</v>
      </c>
      <c r="F110" s="35">
        <f t="shared" si="7"/>
        <v>0.46551724137931044</v>
      </c>
      <c r="G110" s="34"/>
      <c r="H110" s="42">
        <f>'HRQOL scores'!M$15</f>
        <v>0.66206235630768995</v>
      </c>
      <c r="I110" s="39">
        <f t="shared" si="10"/>
        <v>45.549857010936734</v>
      </c>
      <c r="J110" s="39">
        <f t="shared" si="11"/>
        <v>30.156845662139126</v>
      </c>
      <c r="K110" s="42">
        <f>IF(C110=0,0,SUM(J110:J$119)/C110)</f>
        <v>1.038753007310341</v>
      </c>
    </row>
    <row r="111" spans="1:11" ht="14.25" x14ac:dyDescent="0.2">
      <c r="A111" s="54">
        <v>106</v>
      </c>
      <c r="B111" s="29">
        <v>31</v>
      </c>
      <c r="C111" s="24">
        <f t="shared" si="12"/>
        <v>31.731361063798619</v>
      </c>
      <c r="D111" s="29">
        <f t="shared" si="6"/>
        <v>15.353884385709009</v>
      </c>
      <c r="E111" s="42">
        <f>SUMPRODUCT(D111:D$119*$A111:$A$119)/C111+0.5-$A111</f>
        <v>1.5</v>
      </c>
      <c r="F111" s="35">
        <f t="shared" si="7"/>
        <v>0.48387096774193544</v>
      </c>
      <c r="G111" s="34"/>
      <c r="H111" s="42">
        <f>'HRQOL scores'!M$15</f>
        <v>0.66206235630768995</v>
      </c>
      <c r="I111" s="39">
        <f t="shared" si="10"/>
        <v>24.054418870944115</v>
      </c>
      <c r="J111" s="39">
        <f t="shared" si="11"/>
        <v>15.925525237309424</v>
      </c>
      <c r="K111" s="42">
        <f>IF(C111=0,0,SUM(J111:J$119)/C111)</f>
        <v>0.99309353446153492</v>
      </c>
    </row>
    <row r="112" spans="1:11" ht="14.25" x14ac:dyDescent="0.2">
      <c r="A112" s="54">
        <v>107</v>
      </c>
      <c r="B112" s="29">
        <v>16</v>
      </c>
      <c r="C112" s="24">
        <f t="shared" si="12"/>
        <v>16.377476678089611</v>
      </c>
      <c r="D112" s="29">
        <f t="shared" si="6"/>
        <v>8.1887383390448054</v>
      </c>
      <c r="E112" s="42">
        <f>SUMPRODUCT(D112:D$119*$A112:$A$119)/C112+0.5-$A112</f>
        <v>1.4375</v>
      </c>
      <c r="F112" s="35">
        <f t="shared" si="7"/>
        <v>0.5</v>
      </c>
      <c r="G112" s="34"/>
      <c r="H112" s="42">
        <f>'HRQOL scores'!M$15</f>
        <v>0.66206235630768995</v>
      </c>
      <c r="I112" s="39">
        <f t="shared" si="10"/>
        <v>12.283107508567209</v>
      </c>
      <c r="J112" s="39">
        <f t="shared" si="11"/>
        <v>8.1321830999026847</v>
      </c>
      <c r="K112" s="42">
        <f>IF(C112=0,0,SUM(J112:J$119)/C112)</f>
        <v>0.95171463719230442</v>
      </c>
    </row>
    <row r="113" spans="1:11" ht="14.25" x14ac:dyDescent="0.2">
      <c r="A113" s="54">
        <v>108</v>
      </c>
      <c r="B113" s="29">
        <v>8</v>
      </c>
      <c r="C113" s="24">
        <f t="shared" si="12"/>
        <v>8.1887383390448054</v>
      </c>
      <c r="D113" s="29">
        <f t="shared" si="6"/>
        <v>4.0943691695224027</v>
      </c>
      <c r="E113" s="42">
        <f>SUMPRODUCT(D113:D$119*$A113:$A$119)/C113+0.5-$A113</f>
        <v>1.375</v>
      </c>
      <c r="F113" s="35">
        <f t="shared" si="7"/>
        <v>0.5</v>
      </c>
      <c r="G113" s="34"/>
      <c r="H113" s="42">
        <f>'HRQOL scores'!M$15</f>
        <v>0.66206235630768995</v>
      </c>
      <c r="I113" s="39">
        <f t="shared" si="10"/>
        <v>6.1415537542836045</v>
      </c>
      <c r="J113" s="39">
        <f t="shared" si="11"/>
        <v>4.0660915499513424</v>
      </c>
      <c r="K113" s="42">
        <f>IF(C113=0,0,SUM(J113:J$119)/C113)</f>
        <v>0.91033573992307371</v>
      </c>
    </row>
    <row r="114" spans="1:11" ht="14.25" x14ac:dyDescent="0.2">
      <c r="A114" s="54">
        <v>109</v>
      </c>
      <c r="B114" s="29">
        <v>4</v>
      </c>
      <c r="C114" s="24">
        <f t="shared" si="12"/>
        <v>4.0943691695224027</v>
      </c>
      <c r="D114" s="29">
        <f t="shared" si="6"/>
        <v>2.0471845847612014</v>
      </c>
      <c r="E114" s="42">
        <f>SUMPRODUCT(D114:D$119*$A114:$A$119)/C114+0.5-$A114</f>
        <v>1.2499999999999858</v>
      </c>
      <c r="F114" s="35">
        <f t="shared" si="7"/>
        <v>0.5</v>
      </c>
      <c r="G114" s="34"/>
      <c r="H114" s="42">
        <f>'HRQOL scores'!M$15</f>
        <v>0.66206235630768995</v>
      </c>
      <c r="I114" s="39">
        <f t="shared" si="10"/>
        <v>3.0707768771418023</v>
      </c>
      <c r="J114" s="39">
        <f t="shared" si="11"/>
        <v>2.0330457749756712</v>
      </c>
      <c r="K114" s="42">
        <f>IF(C114=0,0,SUM(J114:J$119)/C114)</f>
        <v>0.8275779453846126</v>
      </c>
    </row>
    <row r="115" spans="1:11" ht="14.25" x14ac:dyDescent="0.2">
      <c r="A115" s="54">
        <v>110</v>
      </c>
      <c r="B115" s="29">
        <v>2</v>
      </c>
      <c r="C115" s="24">
        <f t="shared" si="12"/>
        <v>2.0471845847612014</v>
      </c>
      <c r="D115" s="29">
        <f t="shared" si="6"/>
        <v>1.0235922923806007</v>
      </c>
      <c r="E115" s="42">
        <f>SUMPRODUCT(D115:D$119*$A115:$A$119)/C115+0.5-$A115</f>
        <v>1</v>
      </c>
      <c r="F115" s="35">
        <f t="shared" si="7"/>
        <v>0.5</v>
      </c>
      <c r="G115" s="34"/>
      <c r="H115" s="42">
        <f>'HRQOL scores'!M$15</f>
        <v>0.66206235630768995</v>
      </c>
      <c r="I115" s="39">
        <f t="shared" si="10"/>
        <v>1.5353884385709011</v>
      </c>
      <c r="J115" s="39">
        <f t="shared" si="11"/>
        <v>1.0165228874878356</v>
      </c>
      <c r="K115" s="42">
        <f>IF(C115=0,0,SUM(J115:J$119)/C115)</f>
        <v>0.66206235630768995</v>
      </c>
    </row>
    <row r="116" spans="1:11" ht="14.25" x14ac:dyDescent="0.2">
      <c r="A116" s="54">
        <v>111</v>
      </c>
      <c r="B116" s="29">
        <v>1</v>
      </c>
      <c r="C116" s="24">
        <f t="shared" si="12"/>
        <v>1.0235922923806007</v>
      </c>
      <c r="D116" s="29">
        <f t="shared" si="6"/>
        <v>1.0235922923806007</v>
      </c>
      <c r="E116" s="42">
        <f>SUMPRODUCT(D116:D$119*$A116:$A$119)/C116+0.5-$A116</f>
        <v>0.5</v>
      </c>
      <c r="F116" s="35">
        <f t="shared" si="7"/>
        <v>1</v>
      </c>
      <c r="G116" s="34"/>
      <c r="H116" s="42">
        <f>'HRQOL scores'!M$15</f>
        <v>0.66206235630768995</v>
      </c>
      <c r="I116" s="39">
        <f t="shared" si="10"/>
        <v>0.51179614619030034</v>
      </c>
      <c r="J116" s="39">
        <f t="shared" si="11"/>
        <v>0.3388409624959452</v>
      </c>
      <c r="K116" s="42">
        <f>IF(C116=0,0,SUM(J116:J$119)/C116)</f>
        <v>0.33103117815384497</v>
      </c>
    </row>
    <row r="117" spans="1:11" ht="14.25" x14ac:dyDescent="0.2">
      <c r="A117" s="54">
        <v>112</v>
      </c>
      <c r="B117" s="29">
        <v>0</v>
      </c>
      <c r="C117" s="24">
        <f t="shared" si="12"/>
        <v>0</v>
      </c>
      <c r="D117" s="29">
        <f t="shared" si="6"/>
        <v>0</v>
      </c>
      <c r="E117" s="42">
        <f>IF(C117=0,0,SUMPRODUCT(D117:D$119*$A117:$A$119)/C117+0.5-$A117)</f>
        <v>0</v>
      </c>
      <c r="F117" s="35">
        <f>IF(D117=0,0,D117/C117)</f>
        <v>0</v>
      </c>
      <c r="G117" s="34"/>
      <c r="H117" s="42">
        <f>'HRQOL scores'!M$15</f>
        <v>0.66206235630768995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54">
        <v>113</v>
      </c>
      <c r="B118" s="29">
        <v>0</v>
      </c>
      <c r="C118" s="24">
        <f t="shared" si="12"/>
        <v>0</v>
      </c>
      <c r="D118" s="29">
        <f t="shared" si="6"/>
        <v>0</v>
      </c>
      <c r="E118" s="42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scores'!M$15</f>
        <v>0.66206235630768995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54">
        <v>114</v>
      </c>
      <c r="B119" s="29">
        <v>0</v>
      </c>
      <c r="C119" s="24">
        <f t="shared" si="12"/>
        <v>0</v>
      </c>
      <c r="D119" s="29">
        <f t="shared" si="6"/>
        <v>0</v>
      </c>
      <c r="E119" s="42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scores'!M$15</f>
        <v>0.66206235630768995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0" spans="1:11" x14ac:dyDescent="0.2">
      <c r="B120" s="29"/>
    </row>
    <row r="121" spans="1:11" x14ac:dyDescent="0.2">
      <c r="E121" s="33"/>
    </row>
    <row r="123" spans="1:11" x14ac:dyDescent="0.2">
      <c r="B123" s="57"/>
    </row>
    <row r="124" spans="1:11" x14ac:dyDescent="0.2">
      <c r="A124" s="56"/>
      <c r="B124" s="57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zoomScale="125" zoomScaleNormal="125" zoomScalePageLayoutView="125" workbookViewId="0"/>
  </sheetViews>
  <sheetFormatPr defaultColWidth="11.42578125" defaultRowHeight="12.75" x14ac:dyDescent="0.2"/>
  <cols>
    <col min="1" max="3" width="11.42578125" style="77"/>
    <col min="4" max="9" width="0" style="77" hidden="1" customWidth="1"/>
    <col min="10" max="10" width="11.42578125" style="77"/>
    <col min="11" max="15" width="0" style="77" hidden="1" customWidth="1"/>
    <col min="16" max="17" width="11.42578125" style="77"/>
    <col min="18" max="22" width="12" style="77" bestFit="1" customWidth="1"/>
    <col min="23" max="23" width="11" style="77" bestFit="1" customWidth="1"/>
    <col min="24" max="24" width="11.42578125" style="77"/>
  </cols>
  <sheetData>
    <row r="1" spans="1:24" x14ac:dyDescent="0.2">
      <c r="A1" s="74" t="s">
        <v>11</v>
      </c>
      <c r="C1" s="74">
        <v>1987</v>
      </c>
      <c r="D1" s="74"/>
      <c r="E1" s="74"/>
      <c r="F1" s="74"/>
      <c r="G1" s="74"/>
      <c r="H1" s="74"/>
      <c r="I1" s="74"/>
      <c r="J1" s="74">
        <v>1994</v>
      </c>
      <c r="K1" s="74"/>
      <c r="L1" s="74"/>
      <c r="M1" s="74"/>
      <c r="N1" s="74"/>
      <c r="O1" s="74"/>
      <c r="P1" s="78">
        <v>2000</v>
      </c>
      <c r="Q1" s="78">
        <v>2001</v>
      </c>
      <c r="R1" s="78">
        <v>2002</v>
      </c>
      <c r="S1" s="78">
        <v>2003</v>
      </c>
      <c r="T1" s="78">
        <v>2004</v>
      </c>
      <c r="U1" s="78">
        <v>2005</v>
      </c>
      <c r="V1" s="78">
        <v>2006</v>
      </c>
      <c r="W1" s="78">
        <v>2007</v>
      </c>
      <c r="X1" s="74">
        <v>2008</v>
      </c>
    </row>
    <row r="2" spans="1:24" x14ac:dyDescent="0.2">
      <c r="A2" s="74"/>
      <c r="B2" s="74" t="s">
        <v>0</v>
      </c>
      <c r="C2" s="79">
        <f>'Life Table 1987'!$K$5</f>
        <v>54.916961031130768</v>
      </c>
      <c r="D2" s="79"/>
      <c r="E2" s="79"/>
      <c r="F2" s="79"/>
      <c r="G2" s="79"/>
      <c r="H2" s="79"/>
      <c r="I2" s="79"/>
      <c r="J2" s="79">
        <f>'Life Table 1994'!$K$5</f>
        <v>54.928398911666179</v>
      </c>
      <c r="K2" s="79"/>
      <c r="L2" s="79"/>
      <c r="M2" s="79"/>
      <c r="N2" s="79"/>
      <c r="O2" s="79"/>
      <c r="P2" s="79">
        <f>'Life Table 2000'!$K$5</f>
        <v>57.598996341124533</v>
      </c>
      <c r="Q2" s="79">
        <f>'Life Table 2001'!$K$5</f>
        <v>64.341388667113208</v>
      </c>
      <c r="R2" s="79">
        <f>'Life Table 2002'!$K$5</f>
        <v>57.964347856388351</v>
      </c>
      <c r="S2" s="79">
        <f>'Life Table 2003'!$K$5</f>
        <v>58.113705077603889</v>
      </c>
      <c r="T2" s="79">
        <f>'Life Table 2004'!$K$5</f>
        <v>58.370456290465135</v>
      </c>
      <c r="U2" s="79">
        <f>'Life Table 2005'!$K$5</f>
        <v>58.414156297952495</v>
      </c>
      <c r="V2" s="79">
        <f>'Life Table 2006'!$K$5</f>
        <v>58.768141384577298</v>
      </c>
      <c r="W2" s="79">
        <f>'Life Table 2007'!$K$5</f>
        <v>59.080053193647416</v>
      </c>
      <c r="X2" s="79">
        <f>'Life Table 2008'!$K$5</f>
        <v>59.577129461025017</v>
      </c>
    </row>
    <row r="3" spans="1:24" x14ac:dyDescent="0.2">
      <c r="B3" s="74" t="s">
        <v>4</v>
      </c>
      <c r="C3" s="75">
        <f>'Life Table 1987'!$K$30</f>
        <v>34.821120225526656</v>
      </c>
      <c r="D3" s="75"/>
      <c r="E3" s="75"/>
      <c r="F3" s="75"/>
      <c r="G3" s="75"/>
      <c r="H3" s="75"/>
      <c r="I3" s="75"/>
      <c r="J3" s="75">
        <f>'Life Table 1994'!$K$30</f>
        <v>34.955136629903272</v>
      </c>
      <c r="K3" s="75"/>
      <c r="L3" s="75"/>
      <c r="M3" s="75"/>
      <c r="N3" s="75"/>
      <c r="O3" s="75"/>
      <c r="P3" s="75">
        <f>'Life Table 2000'!$K$30</f>
        <v>37.15329840892273</v>
      </c>
      <c r="Q3" s="75">
        <f>'Life Table 2001'!$K$30</f>
        <v>42.979564762620406</v>
      </c>
      <c r="R3" s="75">
        <f>'Life Table 2002'!$K$30</f>
        <v>37.480629313351429</v>
      </c>
      <c r="S3" s="75">
        <f>'Life Table 2003'!$K$30</f>
        <v>37.625758657827078</v>
      </c>
      <c r="T3" s="75">
        <f>'Life Table 2004'!$K$30</f>
        <v>37.829534935919916</v>
      </c>
      <c r="U3" s="75">
        <f>'Life Table 2005'!$K$30</f>
        <v>37.907774388068489</v>
      </c>
      <c r="V3" s="75">
        <f>'Life Table 2006'!$K$30</f>
        <v>38.218851311751308</v>
      </c>
      <c r="W3" s="75">
        <f>'Life Table 2007'!$K$30</f>
        <v>38.522440114195263</v>
      </c>
      <c r="X3" s="75">
        <f>'Life Table 2008'!$K$30</f>
        <v>38.923384038297726</v>
      </c>
    </row>
    <row r="4" spans="1:24" x14ac:dyDescent="0.2">
      <c r="B4" s="74" t="s">
        <v>1</v>
      </c>
      <c r="C4" s="75">
        <f>'Life Table 1987'!$K$70</f>
        <v>10.051408286998802</v>
      </c>
      <c r="D4" s="75"/>
      <c r="E4" s="75"/>
      <c r="F4" s="75"/>
      <c r="G4" s="75"/>
      <c r="H4" s="75"/>
      <c r="I4" s="75"/>
      <c r="J4" s="75">
        <f>'Life Table 1994'!$K$70</f>
        <v>10.362046476559291</v>
      </c>
      <c r="K4" s="75"/>
      <c r="L4" s="75"/>
      <c r="M4" s="75"/>
      <c r="N4" s="75"/>
      <c r="O4" s="75"/>
      <c r="P4" s="75">
        <f>'Life Table 2000'!$K$70</f>
        <v>10.678470883257956</v>
      </c>
      <c r="Q4" s="75">
        <f>'Life Table 2001'!$K$70</f>
        <v>13.317653989229118</v>
      </c>
      <c r="R4" s="75">
        <f>'Life Table 2002'!$K$70</f>
        <v>10.894247355759598</v>
      </c>
      <c r="S4" s="75">
        <f>'Life Table 2003'!$K$70</f>
        <v>11.052126970933548</v>
      </c>
      <c r="T4" s="75">
        <f>'Life Table 2004'!$K$70</f>
        <v>11.189335357422912</v>
      </c>
      <c r="U4" s="75">
        <f>'Life Table 2005'!$K$70</f>
        <v>11.298835997458722</v>
      </c>
      <c r="V4" s="75">
        <f>'Life Table 2006'!$K$70</f>
        <v>11.438360680146967</v>
      </c>
      <c r="W4" s="75">
        <f>'Life Table 2007'!$K$70</f>
        <v>11.56133629488529</v>
      </c>
      <c r="X4" s="75">
        <f>'Life Table 2008'!$K$70</f>
        <v>11.816278925632766</v>
      </c>
    </row>
    <row r="7" spans="1:24" x14ac:dyDescent="0.2"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8"/>
      <c r="Q7" s="78"/>
      <c r="R7" s="78"/>
      <c r="S7" s="78"/>
      <c r="T7" s="78"/>
      <c r="U7" s="78"/>
      <c r="V7" s="78"/>
      <c r="W7" s="78"/>
      <c r="X7" s="74"/>
    </row>
    <row r="8" spans="1:24" x14ac:dyDescent="0.2">
      <c r="B8" s="74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5"/>
      <c r="Q8" s="75"/>
      <c r="R8" s="75"/>
      <c r="S8" s="75"/>
      <c r="T8" s="75"/>
      <c r="U8" s="75"/>
      <c r="V8" s="75"/>
      <c r="W8" s="75"/>
      <c r="X8" s="75"/>
    </row>
    <row r="9" spans="1:24" x14ac:dyDescent="0.2">
      <c r="B9" s="74"/>
      <c r="C9" s="75"/>
      <c r="D9" s="75"/>
      <c r="E9" s="75"/>
      <c r="F9" s="75"/>
      <c r="G9" s="75"/>
      <c r="H9" s="75"/>
      <c r="I9" s="75"/>
      <c r="J9" s="79"/>
      <c r="K9" s="79"/>
      <c r="L9" s="79"/>
      <c r="M9" s="79"/>
      <c r="N9" s="79"/>
      <c r="O9" s="79"/>
      <c r="P9" s="75"/>
      <c r="Q9" s="75"/>
      <c r="R9" s="75"/>
      <c r="S9" s="75"/>
      <c r="T9" s="75"/>
      <c r="U9" s="75"/>
      <c r="V9" s="75"/>
      <c r="W9" s="75"/>
      <c r="X9" s="75"/>
    </row>
    <row r="10" spans="1:24" x14ac:dyDescent="0.2">
      <c r="B10" s="74"/>
      <c r="C10" s="75"/>
      <c r="D10" s="75"/>
      <c r="E10" s="75"/>
      <c r="F10" s="75"/>
      <c r="G10" s="75"/>
      <c r="H10" s="75"/>
      <c r="I10" s="75"/>
      <c r="J10" s="79"/>
      <c r="K10" s="79"/>
      <c r="L10" s="79"/>
      <c r="M10" s="79"/>
      <c r="N10" s="79"/>
      <c r="O10" s="79"/>
      <c r="P10" s="75"/>
      <c r="Q10" s="75"/>
      <c r="R10" s="75"/>
      <c r="S10" s="75"/>
      <c r="T10" s="75"/>
      <c r="U10" s="75"/>
      <c r="V10" s="75"/>
      <c r="W10" s="75"/>
      <c r="X10" s="75"/>
    </row>
    <row r="11" spans="1:24" x14ac:dyDescent="0.2">
      <c r="X11" s="80"/>
    </row>
    <row r="12" spans="1:24" x14ac:dyDescent="0.2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8"/>
      <c r="Q12" s="78"/>
      <c r="R12" s="78"/>
      <c r="S12" s="78"/>
      <c r="T12" s="78"/>
      <c r="U12" s="78"/>
      <c r="V12" s="78"/>
      <c r="W12" s="78"/>
      <c r="X12" s="75"/>
    </row>
    <row r="13" spans="1:24" x14ac:dyDescent="0.2"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x14ac:dyDescent="0.2"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 x14ac:dyDescent="0.2"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</sheetData>
  <phoneticPr fontId="11" type="noConversion"/>
  <pageMargins left="0.75" right="0.75" top="1" bottom="1" header="0.5" footer="0.5"/>
  <pageSetup orientation="portrait" horizontalDpi="4294967292" verticalDpi="429496729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W313"/>
  <sheetViews>
    <sheetView zoomScaleNormal="100" workbookViewId="0">
      <selection activeCell="F27" sqref="F27"/>
    </sheetView>
  </sheetViews>
  <sheetFormatPr defaultColWidth="11.42578125" defaultRowHeight="12.75" x14ac:dyDescent="0.2"/>
  <cols>
    <col min="1" max="1" width="17.42578125" customWidth="1"/>
    <col min="3" max="3" width="16.85546875" customWidth="1"/>
    <col min="4" max="4" width="13.140625" style="20" customWidth="1"/>
    <col min="10" max="11" width="11.42578125" style="21"/>
    <col min="12" max="12" width="13.42578125" customWidth="1"/>
    <col min="14" max="14" width="13.42578125" customWidth="1"/>
    <col min="15" max="15" width="12.42578125" customWidth="1"/>
    <col min="18" max="18" width="11.7109375" customWidth="1"/>
    <col min="20" max="22" width="11.85546875" customWidth="1"/>
    <col min="25" max="25" width="12.28515625" bestFit="1" customWidth="1"/>
    <col min="30" max="30" width="12.140625" customWidth="1"/>
    <col min="32" max="32" width="12" bestFit="1" customWidth="1"/>
    <col min="33" max="33" width="9.140625" customWidth="1"/>
  </cols>
  <sheetData>
    <row r="1" spans="1:205" s="70" customFormat="1" x14ac:dyDescent="0.2">
      <c r="A1" s="70" t="s">
        <v>41</v>
      </c>
    </row>
    <row r="2" spans="1:205" s="70" customFormat="1" x14ac:dyDescent="0.2"/>
    <row r="3" spans="1:205" s="70" customFormat="1" x14ac:dyDescent="0.2">
      <c r="C3" s="71" t="s">
        <v>35</v>
      </c>
      <c r="D3" s="71" t="s">
        <v>37</v>
      </c>
    </row>
    <row r="4" spans="1:205" s="70" customFormat="1" x14ac:dyDescent="0.2">
      <c r="C4" s="71" t="s">
        <v>36</v>
      </c>
      <c r="D4" s="71" t="s">
        <v>38</v>
      </c>
      <c r="E4" s="92" t="s">
        <v>40</v>
      </c>
      <c r="F4" s="92"/>
      <c r="G4" s="92"/>
      <c r="H4" s="92"/>
      <c r="I4" s="92"/>
      <c r="J4" s="92"/>
      <c r="K4" s="92"/>
      <c r="L4" s="92"/>
      <c r="M4" s="92"/>
      <c r="N4" s="92"/>
    </row>
    <row r="5" spans="1:205" x14ac:dyDescent="0.2">
      <c r="A5" s="11"/>
      <c r="B5" s="40"/>
      <c r="C5" s="71">
        <v>1987</v>
      </c>
      <c r="D5" s="71" t="s">
        <v>39</v>
      </c>
      <c r="E5" s="78">
        <v>2000</v>
      </c>
      <c r="F5" s="78">
        <v>2001</v>
      </c>
      <c r="G5" s="78">
        <v>2002</v>
      </c>
      <c r="H5" s="78">
        <v>2003</v>
      </c>
      <c r="I5" s="78">
        <v>2004</v>
      </c>
      <c r="J5" s="78">
        <v>2005</v>
      </c>
      <c r="K5" s="78">
        <v>2006</v>
      </c>
      <c r="L5" s="78">
        <v>2007</v>
      </c>
      <c r="M5" s="74">
        <v>2008</v>
      </c>
    </row>
    <row r="6" spans="1:205" x14ac:dyDescent="0.2">
      <c r="A6" s="37"/>
      <c r="B6" s="2" t="s">
        <v>7</v>
      </c>
      <c r="C6" s="60">
        <v>0.91794355735730782</v>
      </c>
      <c r="D6" s="60">
        <v>0.9184594936927919</v>
      </c>
      <c r="E6" s="60">
        <v>0.91718536044992405</v>
      </c>
      <c r="F6" s="32">
        <v>0.91711036927066092</v>
      </c>
      <c r="G6" s="32">
        <v>0.91718423738923582</v>
      </c>
      <c r="H6" s="41">
        <v>0.91718566485507003</v>
      </c>
      <c r="I6" s="41">
        <v>0.91719387213594694</v>
      </c>
      <c r="J6" s="41">
        <v>0.91711607848632748</v>
      </c>
      <c r="K6" s="41">
        <v>0.91715591540490249</v>
      </c>
      <c r="L6" s="41">
        <v>0.91722694996493603</v>
      </c>
      <c r="M6" s="41">
        <v>0.91803103902775562</v>
      </c>
    </row>
    <row r="7" spans="1:205" s="13" customFormat="1" x14ac:dyDescent="0.2">
      <c r="A7" s="37"/>
      <c r="B7" s="2" t="s">
        <v>5</v>
      </c>
      <c r="C7" s="60">
        <v>0.91045151358576015</v>
      </c>
      <c r="D7" s="60">
        <v>0.90885906113176407</v>
      </c>
      <c r="E7" s="60">
        <v>0.90784809620363871</v>
      </c>
      <c r="F7" s="60">
        <v>0.90777310502437547</v>
      </c>
      <c r="G7" s="60">
        <v>0.90784697314295049</v>
      </c>
      <c r="H7" s="41">
        <v>0.90784840060878491</v>
      </c>
      <c r="I7" s="41">
        <v>0.90785660788966194</v>
      </c>
      <c r="J7" s="41">
        <v>0.90777881424004248</v>
      </c>
      <c r="K7" s="41">
        <v>0.90781865115861748</v>
      </c>
      <c r="L7" s="41">
        <v>0.90788968571865103</v>
      </c>
      <c r="M7" s="41">
        <v>0.90727135056056629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</row>
    <row r="8" spans="1:205" s="13" customFormat="1" x14ac:dyDescent="0.2">
      <c r="A8" s="37"/>
      <c r="B8" s="1" t="s">
        <v>14</v>
      </c>
      <c r="C8" s="60">
        <v>0.86669095462174772</v>
      </c>
      <c r="D8" s="60">
        <v>0.86987647430632309</v>
      </c>
      <c r="E8" s="60">
        <v>0.86975270851674935</v>
      </c>
      <c r="F8" s="60">
        <v>0.86942033158737797</v>
      </c>
      <c r="G8" s="60">
        <v>0.86949660175206489</v>
      </c>
      <c r="H8" s="41">
        <v>0.86950000772634894</v>
      </c>
      <c r="I8" s="41">
        <v>0.8695075831554071</v>
      </c>
      <c r="J8" s="41">
        <v>0.86941733611120564</v>
      </c>
      <c r="K8" s="41">
        <v>0.86946747417570425</v>
      </c>
      <c r="L8" s="41">
        <v>0.86952820758981419</v>
      </c>
      <c r="M8" s="41">
        <v>0.87354017295085251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</row>
    <row r="9" spans="1:205" s="25" customFormat="1" x14ac:dyDescent="0.2">
      <c r="A9" s="37"/>
      <c r="B9" s="1" t="s">
        <v>15</v>
      </c>
      <c r="C9" s="60">
        <v>0.84211287994456729</v>
      </c>
      <c r="D9" s="60">
        <v>0.84605250711191926</v>
      </c>
      <c r="E9" s="60">
        <v>0.84941447159917483</v>
      </c>
      <c r="F9" s="60">
        <v>0.8505852922487428</v>
      </c>
      <c r="G9" s="60">
        <v>0.85319464154611935</v>
      </c>
      <c r="H9" s="41">
        <v>0.8526563890066261</v>
      </c>
      <c r="I9" s="41">
        <v>0.85193113141742849</v>
      </c>
      <c r="J9" s="41">
        <v>0.85230006584593532</v>
      </c>
      <c r="K9" s="41">
        <v>0.85464424462986244</v>
      </c>
      <c r="L9" s="41">
        <v>0.85177844887171761</v>
      </c>
      <c r="M9" s="41">
        <v>0.85140231062659488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s="25" customFormat="1" x14ac:dyDescent="0.2">
      <c r="A10" s="37"/>
      <c r="B10" s="1" t="s">
        <v>12</v>
      </c>
      <c r="C10" s="60">
        <v>0.83449596450635277</v>
      </c>
      <c r="D10" s="60">
        <v>0.83691702783413824</v>
      </c>
      <c r="E10" s="60">
        <v>0.83817122467815131</v>
      </c>
      <c r="F10" s="60">
        <v>0.84225386658772894</v>
      </c>
      <c r="G10" s="60">
        <v>0.8408067501425891</v>
      </c>
      <c r="H10" s="41">
        <v>0.83925766345905473</v>
      </c>
      <c r="I10" s="41">
        <v>0.83677977563473238</v>
      </c>
      <c r="J10" s="41">
        <v>0.83598502781741102</v>
      </c>
      <c r="K10" s="41">
        <v>0.84221692963114358</v>
      </c>
      <c r="L10" s="41">
        <v>0.84217613424729942</v>
      </c>
      <c r="M10" s="41">
        <v>0.83900877701572163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s="25" customFormat="1" x14ac:dyDescent="0.2">
      <c r="A11" s="37"/>
      <c r="B11" s="1" t="s">
        <v>9</v>
      </c>
      <c r="C11" s="60">
        <v>0.81869507681524767</v>
      </c>
      <c r="D11" s="60">
        <v>0.82182941772108842</v>
      </c>
      <c r="E11" s="60">
        <v>0.82308606673383011</v>
      </c>
      <c r="F11" s="60">
        <v>0.8224890983844132</v>
      </c>
      <c r="G11" s="60">
        <v>0.82236433290466215</v>
      </c>
      <c r="H11" s="41">
        <v>0.82129619339159488</v>
      </c>
      <c r="I11" s="41">
        <v>0.81835736382853397</v>
      </c>
      <c r="J11" s="41">
        <v>0.82168236744037493</v>
      </c>
      <c r="K11" s="41">
        <v>0.82035473605472176</v>
      </c>
      <c r="L11" s="41">
        <v>0.82129539587097322</v>
      </c>
      <c r="M11" s="41">
        <v>0.82065335460088717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s="25" customFormat="1" x14ac:dyDescent="0.2">
      <c r="A12" s="37"/>
      <c r="B12" s="1" t="s">
        <v>10</v>
      </c>
      <c r="C12" s="60">
        <v>0.80502296657002304</v>
      </c>
      <c r="D12" s="60">
        <v>0.81110347345475176</v>
      </c>
      <c r="E12" s="60">
        <v>0.81358862376872487</v>
      </c>
      <c r="F12" s="60">
        <v>0.81392000578590118</v>
      </c>
      <c r="G12" s="60">
        <v>0.81280973920134214</v>
      </c>
      <c r="H12" s="41">
        <v>0.81374156393968244</v>
      </c>
      <c r="I12" s="41">
        <v>0.80922033080795175</v>
      </c>
      <c r="J12" s="41">
        <v>0.80522566554000352</v>
      </c>
      <c r="K12" s="41">
        <v>0.8082158512529718</v>
      </c>
      <c r="L12" s="41">
        <v>0.81293372537581077</v>
      </c>
      <c r="M12" s="41">
        <v>0.80918674894032772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s="25" customFormat="1" x14ac:dyDescent="0.2">
      <c r="A13" s="37"/>
      <c r="B13" s="1" t="s">
        <v>13</v>
      </c>
      <c r="C13" s="60">
        <v>0.77994665556148346</v>
      </c>
      <c r="D13" s="60">
        <v>0.78948187837685102</v>
      </c>
      <c r="E13" s="60">
        <v>0.78948827853664005</v>
      </c>
      <c r="F13" s="60">
        <v>0.79343198889044009</v>
      </c>
      <c r="G13" s="60">
        <v>0.79372093466761007</v>
      </c>
      <c r="H13" s="41">
        <v>0.79513931068478005</v>
      </c>
      <c r="I13" s="41">
        <v>0.79165374196129001</v>
      </c>
      <c r="J13" s="41">
        <v>0.78781049062995001</v>
      </c>
      <c r="K13" s="41">
        <v>0.79195138867366</v>
      </c>
      <c r="L13" s="41">
        <v>0.79255664181584007</v>
      </c>
      <c r="M13" s="41">
        <v>0.79932154347823003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s="25" customFormat="1" x14ac:dyDescent="0.2">
      <c r="A14" s="37"/>
      <c r="B14" s="1" t="s">
        <v>8</v>
      </c>
      <c r="C14" s="60">
        <v>0.72431725139312764</v>
      </c>
      <c r="D14" s="60">
        <v>0.73133907050242752</v>
      </c>
      <c r="E14" s="60">
        <v>0.74122194305989986</v>
      </c>
      <c r="F14" s="60">
        <v>0.74246809659025981</v>
      </c>
      <c r="G14" s="60">
        <v>0.73775806312747993</v>
      </c>
      <c r="H14" s="41">
        <v>0.74446160400579997</v>
      </c>
      <c r="I14" s="41">
        <v>0.7407258723754</v>
      </c>
      <c r="J14" s="41">
        <v>0.7435069648739</v>
      </c>
      <c r="K14" s="41">
        <v>0.74129794576120001</v>
      </c>
      <c r="L14" s="41">
        <v>0.74494408494050002</v>
      </c>
      <c r="M14" s="41">
        <v>0.75512866562191006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s="25" customFormat="1" x14ac:dyDescent="0.2">
      <c r="A15" s="37"/>
      <c r="B15" s="1" t="s">
        <v>6</v>
      </c>
      <c r="C15" s="60">
        <v>0.61840296078725532</v>
      </c>
      <c r="D15" s="60">
        <v>0.64633306921840283</v>
      </c>
      <c r="E15" s="60">
        <v>0.62131959034598017</v>
      </c>
      <c r="F15" s="60">
        <v>0.61697752805562012</v>
      </c>
      <c r="G15" s="60">
        <v>0.6139679243695001</v>
      </c>
      <c r="H15" s="41">
        <v>0.62847903901650004</v>
      </c>
      <c r="I15" s="41">
        <v>0.62753846722280004</v>
      </c>
      <c r="J15" s="41">
        <v>0.66126530500925007</v>
      </c>
      <c r="K15" s="41">
        <v>0.63927458232219003</v>
      </c>
      <c r="L15" s="41">
        <v>0.63886491557527003</v>
      </c>
      <c r="M15" s="41">
        <v>0.66206235630768995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x14ac:dyDescent="0.2">
      <c r="G16" s="14"/>
      <c r="L16" s="45"/>
      <c r="M16" s="45"/>
      <c r="N16" s="45"/>
    </row>
    <row r="17" spans="2:205" s="43" customFormat="1" x14ac:dyDescent="0.2">
      <c r="B17" s="2"/>
      <c r="C17" s="37"/>
      <c r="D17" s="41"/>
      <c r="E17" s="60"/>
      <c r="F17" s="60"/>
      <c r="G17" s="60"/>
      <c r="H17" s="37"/>
      <c r="I17" s="37"/>
      <c r="J17" s="37"/>
      <c r="K17" s="37"/>
      <c r="L17" s="37"/>
      <c r="M17" s="37"/>
      <c r="N17" s="45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2:205" ht="14.25" x14ac:dyDescent="0.2">
      <c r="B18" s="85" t="s">
        <v>44</v>
      </c>
      <c r="C18" s="37"/>
      <c r="D18" s="41"/>
      <c r="E18" s="60"/>
      <c r="F18" s="60"/>
      <c r="G18" s="60"/>
      <c r="H18" s="37"/>
      <c r="I18" s="37"/>
      <c r="J18" s="37"/>
      <c r="K18" s="37"/>
      <c r="L18" s="37"/>
      <c r="M18" s="37"/>
    </row>
    <row r="19" spans="2:205" ht="14.25" x14ac:dyDescent="0.2">
      <c r="B19" s="86"/>
      <c r="C19" s="37"/>
      <c r="D19" s="41"/>
      <c r="E19" s="60"/>
      <c r="F19" s="60"/>
      <c r="G19" s="60"/>
      <c r="H19" s="37"/>
      <c r="I19" s="37"/>
      <c r="J19" s="37"/>
      <c r="K19" s="37"/>
      <c r="L19" s="37"/>
      <c r="M19" s="37"/>
    </row>
    <row r="20" spans="2:205" ht="14.25" x14ac:dyDescent="0.2">
      <c r="B20" s="83" t="s">
        <v>42</v>
      </c>
      <c r="C20" s="37"/>
      <c r="D20" s="41"/>
      <c r="E20" s="60"/>
      <c r="F20" s="60"/>
      <c r="G20" s="60"/>
      <c r="H20" s="37"/>
      <c r="I20" s="37"/>
      <c r="J20" s="37"/>
      <c r="K20" s="37"/>
      <c r="L20" s="37"/>
      <c r="M20" s="37"/>
    </row>
    <row r="21" spans="2:205" ht="14.25" x14ac:dyDescent="0.2">
      <c r="B21" s="84"/>
      <c r="C21" s="37"/>
      <c r="D21" s="41"/>
      <c r="E21" s="60"/>
      <c r="F21" s="60"/>
      <c r="G21" s="60"/>
      <c r="H21" s="37"/>
      <c r="I21" s="37"/>
      <c r="J21" s="37"/>
      <c r="K21" s="37"/>
      <c r="L21" s="37"/>
      <c r="M21" s="37"/>
    </row>
    <row r="22" spans="2:205" ht="14.25" x14ac:dyDescent="0.2">
      <c r="B22" s="83" t="s">
        <v>43</v>
      </c>
      <c r="C22" s="37"/>
      <c r="D22" s="41"/>
      <c r="E22" s="60"/>
      <c r="F22" s="60"/>
      <c r="G22" s="60"/>
      <c r="H22" s="37"/>
      <c r="I22" s="37"/>
      <c r="J22" s="37"/>
      <c r="K22" s="37"/>
      <c r="L22" s="37"/>
      <c r="M22" s="37"/>
    </row>
    <row r="23" spans="2:205" ht="15" x14ac:dyDescent="0.2">
      <c r="B23" s="82"/>
      <c r="C23" s="43"/>
      <c r="D23" s="2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2:205" ht="15" x14ac:dyDescent="0.2">
      <c r="B24" s="82"/>
      <c r="C24" s="43"/>
      <c r="D24" s="43"/>
      <c r="E24" s="44"/>
      <c r="F24" s="44"/>
      <c r="G24" s="44"/>
      <c r="H24" s="44"/>
      <c r="I24" s="44"/>
      <c r="J24" s="44"/>
      <c r="K24" s="44"/>
      <c r="L24" s="46"/>
      <c r="M24" s="46"/>
      <c r="N24" s="46"/>
    </row>
    <row r="25" spans="2:205" x14ac:dyDescent="0.2">
      <c r="B25" s="43"/>
      <c r="C25" s="43"/>
      <c r="D25" s="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2:205" s="43" customFormat="1" x14ac:dyDescent="0.2">
      <c r="C26" s="87" t="s">
        <v>56</v>
      </c>
      <c r="D26" s="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2:205" s="43" customFormat="1" x14ac:dyDescent="0.2">
      <c r="D27" s="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2:205" s="43" customFormat="1" x14ac:dyDescent="0.2">
      <c r="D28" s="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2:205" s="43" customFormat="1" x14ac:dyDescent="0.2">
      <c r="D29" s="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2:205" s="43" customFormat="1" ht="15.95" customHeight="1" x14ac:dyDescent="0.2">
      <c r="D30" s="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2:205" s="43" customFormat="1" x14ac:dyDescent="0.2">
      <c r="D31" s="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2:205" s="43" customFormat="1" x14ac:dyDescent="0.2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2:205" s="43" customForma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2:205" s="43" customFormat="1" x14ac:dyDescent="0.2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2:205" s="43" customFormat="1" x14ac:dyDescent="0.2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2:205" s="43" customFormat="1" x14ac:dyDescent="0.2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2:205" s="43" customFormat="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2:205" x14ac:dyDescent="0.2">
      <c r="D38"/>
      <c r="J38"/>
      <c r="K38"/>
    </row>
    <row r="39" spans="2:205" x14ac:dyDescent="0.2">
      <c r="D39"/>
      <c r="J39"/>
      <c r="K39"/>
    </row>
    <row r="40" spans="2:205" x14ac:dyDescent="0.2">
      <c r="D40"/>
      <c r="J40"/>
      <c r="K40"/>
    </row>
    <row r="41" spans="2:205" x14ac:dyDescent="0.2">
      <c r="D41"/>
      <c r="J41"/>
      <c r="K41"/>
    </row>
    <row r="42" spans="2:205" x14ac:dyDescent="0.2">
      <c r="D42"/>
      <c r="J42"/>
      <c r="K42"/>
    </row>
    <row r="43" spans="2:205" x14ac:dyDescent="0.2">
      <c r="D43"/>
      <c r="J43"/>
      <c r="K43"/>
    </row>
    <row r="44" spans="2:205" x14ac:dyDescent="0.2">
      <c r="D44"/>
      <c r="J44"/>
      <c r="K44"/>
    </row>
    <row r="45" spans="2:205" x14ac:dyDescent="0.2">
      <c r="D45"/>
      <c r="J45"/>
      <c r="K45"/>
    </row>
    <row r="46" spans="2:205" x14ac:dyDescent="0.2">
      <c r="D46"/>
      <c r="J46"/>
      <c r="K46"/>
    </row>
    <row r="47" spans="2:205" x14ac:dyDescent="0.2">
      <c r="D47"/>
      <c r="J47"/>
      <c r="K47"/>
    </row>
    <row r="48" spans="2:205" x14ac:dyDescent="0.2">
      <c r="D48"/>
      <c r="J48"/>
      <c r="K48"/>
    </row>
    <row r="49" spans="4:11" x14ac:dyDescent="0.2">
      <c r="D49"/>
      <c r="J49"/>
      <c r="K49"/>
    </row>
    <row r="50" spans="4:11" x14ac:dyDescent="0.2">
      <c r="D50"/>
      <c r="J50"/>
      <c r="K50"/>
    </row>
    <row r="51" spans="4:11" x14ac:dyDescent="0.2">
      <c r="D51"/>
      <c r="J51"/>
      <c r="K51"/>
    </row>
    <row r="52" spans="4:11" x14ac:dyDescent="0.2">
      <c r="D52"/>
      <c r="J52"/>
      <c r="K52"/>
    </row>
    <row r="53" spans="4:11" x14ac:dyDescent="0.2">
      <c r="D53"/>
      <c r="J53"/>
      <c r="K53"/>
    </row>
    <row r="54" spans="4:11" x14ac:dyDescent="0.2">
      <c r="D54"/>
      <c r="J54"/>
      <c r="K54"/>
    </row>
    <row r="55" spans="4:11" x14ac:dyDescent="0.2">
      <c r="D55"/>
      <c r="J55"/>
      <c r="K55"/>
    </row>
    <row r="56" spans="4:11" x14ac:dyDescent="0.2">
      <c r="D56"/>
      <c r="J56"/>
      <c r="K56"/>
    </row>
    <row r="57" spans="4:11" x14ac:dyDescent="0.2">
      <c r="D57"/>
      <c r="J57"/>
      <c r="K57"/>
    </row>
    <row r="58" spans="4:11" x14ac:dyDescent="0.2">
      <c r="D58"/>
      <c r="J58"/>
      <c r="K58"/>
    </row>
    <row r="59" spans="4:11" x14ac:dyDescent="0.2">
      <c r="D59"/>
      <c r="J59"/>
      <c r="K59"/>
    </row>
    <row r="60" spans="4:11" x14ac:dyDescent="0.2">
      <c r="D60"/>
      <c r="J60"/>
      <c r="K60"/>
    </row>
    <row r="61" spans="4:11" x14ac:dyDescent="0.2">
      <c r="D61"/>
      <c r="J61"/>
      <c r="K61"/>
    </row>
    <row r="62" spans="4:11" x14ac:dyDescent="0.2">
      <c r="D62"/>
      <c r="J62"/>
      <c r="K62"/>
    </row>
    <row r="63" spans="4:11" x14ac:dyDescent="0.2">
      <c r="D63"/>
      <c r="J63"/>
      <c r="K63"/>
    </row>
    <row r="64" spans="4:11" x14ac:dyDescent="0.2">
      <c r="D64"/>
      <c r="J64"/>
      <c r="K64"/>
    </row>
    <row r="65" spans="4:11" x14ac:dyDescent="0.2">
      <c r="D65"/>
      <c r="J65"/>
      <c r="K65"/>
    </row>
    <row r="66" spans="4:11" x14ac:dyDescent="0.2">
      <c r="D66"/>
      <c r="J66"/>
      <c r="K66"/>
    </row>
    <row r="67" spans="4:11" x14ac:dyDescent="0.2">
      <c r="D67"/>
      <c r="J67"/>
      <c r="K67"/>
    </row>
    <row r="68" spans="4:11" x14ac:dyDescent="0.2">
      <c r="D68"/>
      <c r="J68"/>
      <c r="K68"/>
    </row>
    <row r="69" spans="4:11" x14ac:dyDescent="0.2">
      <c r="D69"/>
      <c r="J69"/>
      <c r="K69"/>
    </row>
    <row r="70" spans="4:11" x14ac:dyDescent="0.2">
      <c r="D70"/>
      <c r="J70"/>
      <c r="K70"/>
    </row>
    <row r="71" spans="4:11" x14ac:dyDescent="0.2">
      <c r="D71"/>
      <c r="J71"/>
      <c r="K71"/>
    </row>
    <row r="72" spans="4:11" x14ac:dyDescent="0.2">
      <c r="D72"/>
      <c r="J72"/>
      <c r="K72"/>
    </row>
    <row r="73" spans="4:11" x14ac:dyDescent="0.2">
      <c r="D73"/>
      <c r="J73"/>
      <c r="K73"/>
    </row>
    <row r="74" spans="4:11" x14ac:dyDescent="0.2">
      <c r="D74"/>
      <c r="J74"/>
      <c r="K74"/>
    </row>
    <row r="75" spans="4:11" x14ac:dyDescent="0.2">
      <c r="D75"/>
      <c r="J75"/>
      <c r="K75"/>
    </row>
    <row r="76" spans="4:11" x14ac:dyDescent="0.2">
      <c r="D76"/>
      <c r="J76"/>
      <c r="K76"/>
    </row>
    <row r="77" spans="4:11" x14ac:dyDescent="0.2">
      <c r="D77"/>
      <c r="J77"/>
      <c r="K77"/>
    </row>
    <row r="78" spans="4:11" x14ac:dyDescent="0.2">
      <c r="D78"/>
      <c r="J78"/>
      <c r="K78"/>
    </row>
    <row r="79" spans="4:11" x14ac:dyDescent="0.2">
      <c r="D79"/>
      <c r="J79"/>
      <c r="K79"/>
    </row>
    <row r="80" spans="4:11" x14ac:dyDescent="0.2">
      <c r="D80"/>
      <c r="J80"/>
      <c r="K80"/>
    </row>
    <row r="81" spans="4:11" x14ac:dyDescent="0.2">
      <c r="D81"/>
      <c r="J81"/>
      <c r="K81"/>
    </row>
    <row r="82" spans="4:11" x14ac:dyDescent="0.2">
      <c r="D82"/>
      <c r="J82"/>
      <c r="K82"/>
    </row>
    <row r="83" spans="4:11" x14ac:dyDescent="0.2">
      <c r="D83"/>
      <c r="J83"/>
      <c r="K83"/>
    </row>
    <row r="84" spans="4:11" x14ac:dyDescent="0.2">
      <c r="D84"/>
      <c r="J84"/>
      <c r="K84"/>
    </row>
    <row r="85" spans="4:11" x14ac:dyDescent="0.2">
      <c r="D85"/>
      <c r="J85"/>
      <c r="K85"/>
    </row>
    <row r="86" spans="4:11" x14ac:dyDescent="0.2">
      <c r="D86"/>
      <c r="J86"/>
      <c r="K86"/>
    </row>
    <row r="87" spans="4:11" x14ac:dyDescent="0.2">
      <c r="D87"/>
      <c r="J87"/>
      <c r="K87"/>
    </row>
    <row r="88" spans="4:11" x14ac:dyDescent="0.2">
      <c r="D88"/>
      <c r="J88"/>
      <c r="K88"/>
    </row>
    <row r="89" spans="4:11" x14ac:dyDescent="0.2">
      <c r="D89"/>
      <c r="J89"/>
      <c r="K89"/>
    </row>
    <row r="90" spans="4:11" x14ac:dyDescent="0.2">
      <c r="D90"/>
      <c r="J90"/>
      <c r="K90"/>
    </row>
    <row r="91" spans="4:11" x14ac:dyDescent="0.2">
      <c r="D91"/>
      <c r="J91"/>
      <c r="K91"/>
    </row>
    <row r="92" spans="4:11" x14ac:dyDescent="0.2">
      <c r="D92"/>
      <c r="J92"/>
      <c r="K92"/>
    </row>
    <row r="93" spans="4:11" x14ac:dyDescent="0.2">
      <c r="D93"/>
      <c r="J93"/>
      <c r="K93"/>
    </row>
    <row r="94" spans="4:11" x14ac:dyDescent="0.2">
      <c r="D94"/>
      <c r="J94"/>
      <c r="K94"/>
    </row>
    <row r="95" spans="4:11" x14ac:dyDescent="0.2">
      <c r="D95"/>
      <c r="J95"/>
      <c r="K95"/>
    </row>
    <row r="96" spans="4:11" x14ac:dyDescent="0.2">
      <c r="D96"/>
      <c r="J96"/>
      <c r="K96"/>
    </row>
    <row r="97" spans="4:11" x14ac:dyDescent="0.2">
      <c r="D97"/>
      <c r="J97"/>
      <c r="K97"/>
    </row>
    <row r="98" spans="4:11" x14ac:dyDescent="0.2">
      <c r="D98"/>
      <c r="J98"/>
      <c r="K98"/>
    </row>
    <row r="99" spans="4:11" x14ac:dyDescent="0.2">
      <c r="D99"/>
      <c r="J99"/>
      <c r="K99"/>
    </row>
    <row r="100" spans="4:11" x14ac:dyDescent="0.2">
      <c r="D100"/>
      <c r="J100"/>
      <c r="K100"/>
    </row>
    <row r="101" spans="4:11" x14ac:dyDescent="0.2">
      <c r="D101"/>
      <c r="J101"/>
      <c r="K101"/>
    </row>
    <row r="102" spans="4:11" x14ac:dyDescent="0.2">
      <c r="D102"/>
      <c r="J102"/>
      <c r="K102"/>
    </row>
    <row r="103" spans="4:11" x14ac:dyDescent="0.2">
      <c r="D103"/>
      <c r="J103"/>
      <c r="K103"/>
    </row>
    <row r="104" spans="4:11" x14ac:dyDescent="0.2">
      <c r="D104"/>
      <c r="J104"/>
      <c r="K104"/>
    </row>
    <row r="105" spans="4:11" x14ac:dyDescent="0.2">
      <c r="D105"/>
      <c r="J105"/>
      <c r="K105"/>
    </row>
    <row r="106" spans="4:11" x14ac:dyDescent="0.2">
      <c r="D106"/>
      <c r="J106"/>
      <c r="K106"/>
    </row>
    <row r="107" spans="4:11" x14ac:dyDescent="0.2">
      <c r="D107"/>
      <c r="J107"/>
      <c r="K107"/>
    </row>
    <row r="108" spans="4:11" x14ac:dyDescent="0.2">
      <c r="D108"/>
      <c r="J108"/>
      <c r="K108"/>
    </row>
    <row r="109" spans="4:11" x14ac:dyDescent="0.2">
      <c r="D109"/>
      <c r="J109"/>
      <c r="K109"/>
    </row>
    <row r="110" spans="4:11" x14ac:dyDescent="0.2">
      <c r="D110"/>
      <c r="J110"/>
      <c r="K110"/>
    </row>
    <row r="111" spans="4:11" x14ac:dyDescent="0.2">
      <c r="D111"/>
      <c r="J111"/>
      <c r="K111"/>
    </row>
    <row r="112" spans="4:11" x14ac:dyDescent="0.2">
      <c r="D112"/>
      <c r="J112"/>
      <c r="K112"/>
    </row>
    <row r="113" spans="4:11" x14ac:dyDescent="0.2">
      <c r="D113"/>
      <c r="J113"/>
      <c r="K113"/>
    </row>
    <row r="114" spans="4:11" x14ac:dyDescent="0.2">
      <c r="D114"/>
      <c r="J114"/>
      <c r="K114"/>
    </row>
    <row r="115" spans="4:11" x14ac:dyDescent="0.2">
      <c r="D115"/>
      <c r="J115"/>
      <c r="K115"/>
    </row>
    <row r="116" spans="4:11" x14ac:dyDescent="0.2">
      <c r="D116"/>
      <c r="J116"/>
      <c r="K116"/>
    </row>
    <row r="117" spans="4:11" x14ac:dyDescent="0.2">
      <c r="D117"/>
      <c r="J117"/>
      <c r="K117"/>
    </row>
    <row r="118" spans="4:11" x14ac:dyDescent="0.2">
      <c r="D118"/>
      <c r="J118"/>
      <c r="K118"/>
    </row>
    <row r="119" spans="4:11" x14ac:dyDescent="0.2">
      <c r="D119"/>
      <c r="J119"/>
      <c r="K119"/>
    </row>
    <row r="120" spans="4:11" x14ac:dyDescent="0.2">
      <c r="D120"/>
      <c r="J120"/>
      <c r="K120"/>
    </row>
    <row r="121" spans="4:11" x14ac:dyDescent="0.2">
      <c r="D121"/>
      <c r="J121"/>
      <c r="K121"/>
    </row>
    <row r="122" spans="4:11" x14ac:dyDescent="0.2">
      <c r="D122"/>
      <c r="J122"/>
      <c r="K122"/>
    </row>
    <row r="123" spans="4:11" x14ac:dyDescent="0.2">
      <c r="D123"/>
      <c r="J123"/>
      <c r="K123"/>
    </row>
    <row r="124" spans="4:11" x14ac:dyDescent="0.2">
      <c r="D124"/>
      <c r="J124"/>
      <c r="K124"/>
    </row>
    <row r="125" spans="4:11" x14ac:dyDescent="0.2">
      <c r="D125"/>
      <c r="J125"/>
      <c r="K125"/>
    </row>
    <row r="126" spans="4:11" x14ac:dyDescent="0.2">
      <c r="D126"/>
      <c r="J126"/>
      <c r="K126"/>
    </row>
    <row r="127" spans="4:11" x14ac:dyDescent="0.2">
      <c r="D127"/>
      <c r="J127"/>
      <c r="K127"/>
    </row>
    <row r="128" spans="4:11" x14ac:dyDescent="0.2">
      <c r="D128"/>
      <c r="J128"/>
      <c r="K128"/>
    </row>
    <row r="129" spans="4:11" x14ac:dyDescent="0.2">
      <c r="D129"/>
      <c r="J129"/>
      <c r="K129"/>
    </row>
    <row r="130" spans="4:11" x14ac:dyDescent="0.2">
      <c r="D130"/>
      <c r="J130"/>
      <c r="K130"/>
    </row>
    <row r="131" spans="4:11" x14ac:dyDescent="0.2">
      <c r="D131"/>
      <c r="J131"/>
      <c r="K131"/>
    </row>
    <row r="132" spans="4:11" x14ac:dyDescent="0.2">
      <c r="D132"/>
      <c r="J132"/>
      <c r="K132"/>
    </row>
    <row r="133" spans="4:11" x14ac:dyDescent="0.2">
      <c r="D133"/>
      <c r="J133"/>
      <c r="K133"/>
    </row>
    <row r="134" spans="4:11" x14ac:dyDescent="0.2">
      <c r="D134"/>
      <c r="J134"/>
      <c r="K134"/>
    </row>
    <row r="135" spans="4:11" x14ac:dyDescent="0.2">
      <c r="D135"/>
      <c r="J135"/>
      <c r="K135"/>
    </row>
    <row r="136" spans="4:11" x14ac:dyDescent="0.2">
      <c r="D136"/>
      <c r="J136"/>
      <c r="K136"/>
    </row>
    <row r="137" spans="4:11" x14ac:dyDescent="0.2">
      <c r="D137"/>
      <c r="J137"/>
      <c r="K137"/>
    </row>
    <row r="138" spans="4:11" x14ac:dyDescent="0.2">
      <c r="D138"/>
      <c r="J138"/>
      <c r="K138"/>
    </row>
    <row r="139" spans="4:11" x14ac:dyDescent="0.2">
      <c r="D139"/>
      <c r="J139"/>
      <c r="K139"/>
    </row>
    <row r="140" spans="4:11" x14ac:dyDescent="0.2">
      <c r="D140"/>
      <c r="J140"/>
      <c r="K140"/>
    </row>
    <row r="141" spans="4:11" x14ac:dyDescent="0.2">
      <c r="D141"/>
      <c r="J141"/>
      <c r="K141"/>
    </row>
    <row r="142" spans="4:11" x14ac:dyDescent="0.2">
      <c r="D142"/>
      <c r="J142"/>
      <c r="K142"/>
    </row>
    <row r="143" spans="4:11" x14ac:dyDescent="0.2">
      <c r="D143"/>
      <c r="J143"/>
      <c r="K143"/>
    </row>
    <row r="144" spans="4:11" x14ac:dyDescent="0.2">
      <c r="D144"/>
      <c r="J144"/>
      <c r="K144"/>
    </row>
    <row r="145" spans="4:14" x14ac:dyDescent="0.2">
      <c r="D145"/>
      <c r="J145"/>
      <c r="K145"/>
    </row>
    <row r="146" spans="4:14" x14ac:dyDescent="0.2">
      <c r="D146"/>
      <c r="J146"/>
      <c r="K146" s="27"/>
      <c r="L146" s="27"/>
      <c r="M146" s="16"/>
      <c r="N146" s="27"/>
    </row>
    <row r="147" spans="4:14" x14ac:dyDescent="0.2">
      <c r="D147"/>
      <c r="J147"/>
      <c r="K147" s="27"/>
      <c r="L147" s="27"/>
      <c r="M147" s="16"/>
      <c r="N147" s="27"/>
    </row>
    <row r="148" spans="4:14" x14ac:dyDescent="0.2">
      <c r="D148"/>
      <c r="J148"/>
      <c r="K148" s="27"/>
      <c r="L148" s="27"/>
      <c r="M148" s="16"/>
      <c r="N148" s="27"/>
    </row>
    <row r="149" spans="4:14" x14ac:dyDescent="0.2">
      <c r="D149"/>
      <c r="J149"/>
      <c r="K149" s="27"/>
      <c r="L149" s="27"/>
      <c r="M149" s="16"/>
      <c r="N149" s="27"/>
    </row>
    <row r="150" spans="4:14" x14ac:dyDescent="0.2">
      <c r="D150"/>
      <c r="J150"/>
      <c r="K150" s="27"/>
      <c r="L150" s="27"/>
      <c r="M150" s="16"/>
      <c r="N150" s="27"/>
    </row>
    <row r="151" spans="4:14" x14ac:dyDescent="0.2">
      <c r="D151"/>
      <c r="J151"/>
      <c r="K151" s="27"/>
      <c r="L151" s="27"/>
      <c r="M151" s="16"/>
      <c r="N151" s="27"/>
    </row>
    <row r="152" spans="4:14" x14ac:dyDescent="0.2">
      <c r="D152"/>
      <c r="J152"/>
      <c r="K152" s="27"/>
      <c r="L152" s="27"/>
      <c r="M152" s="16"/>
      <c r="N152" s="27"/>
    </row>
    <row r="153" spans="4:14" x14ac:dyDescent="0.2">
      <c r="D153"/>
      <c r="J153"/>
      <c r="K153" s="27"/>
      <c r="L153" s="27"/>
      <c r="M153" s="16"/>
      <c r="N153" s="27"/>
    </row>
    <row r="154" spans="4:14" x14ac:dyDescent="0.2">
      <c r="D154"/>
      <c r="J154"/>
      <c r="K154" s="27"/>
      <c r="L154" s="27"/>
      <c r="M154" s="16"/>
      <c r="N154" s="27"/>
    </row>
    <row r="155" spans="4:14" x14ac:dyDescent="0.2">
      <c r="D155"/>
      <c r="J155"/>
      <c r="K155" s="27"/>
      <c r="L155" s="27"/>
      <c r="M155" s="16"/>
      <c r="N155" s="27"/>
    </row>
    <row r="156" spans="4:14" x14ac:dyDescent="0.2">
      <c r="D156"/>
      <c r="J156"/>
      <c r="K156" s="27"/>
      <c r="L156" s="27"/>
      <c r="M156" s="16"/>
      <c r="N156" s="27"/>
    </row>
    <row r="157" spans="4:14" x14ac:dyDescent="0.2">
      <c r="D157"/>
      <c r="J157"/>
      <c r="K157" s="27"/>
      <c r="L157" s="27"/>
      <c r="M157" s="16"/>
      <c r="N157" s="27"/>
    </row>
    <row r="158" spans="4:14" x14ac:dyDescent="0.2">
      <c r="D158"/>
      <c r="J158"/>
      <c r="K158" s="27"/>
      <c r="L158" s="27"/>
      <c r="M158" s="16"/>
      <c r="N158" s="27"/>
    </row>
    <row r="159" spans="4:14" x14ac:dyDescent="0.2">
      <c r="D159"/>
      <c r="J159"/>
      <c r="K159" s="27"/>
      <c r="L159" s="27"/>
      <c r="M159" s="16"/>
      <c r="N159" s="27"/>
    </row>
    <row r="160" spans="4:14" x14ac:dyDescent="0.2">
      <c r="D160"/>
      <c r="J160"/>
      <c r="K160" s="27"/>
      <c r="L160" s="27"/>
      <c r="M160" s="16"/>
      <c r="N160" s="27"/>
    </row>
    <row r="161" spans="4:14" x14ac:dyDescent="0.2">
      <c r="D161"/>
      <c r="J161"/>
      <c r="K161" s="27"/>
      <c r="L161" s="27"/>
      <c r="M161" s="16"/>
      <c r="N161" s="27"/>
    </row>
    <row r="162" spans="4:14" x14ac:dyDescent="0.2">
      <c r="D162"/>
      <c r="J162"/>
      <c r="K162" s="27"/>
      <c r="L162" s="27"/>
      <c r="M162" s="16"/>
      <c r="N162" s="27"/>
    </row>
    <row r="163" spans="4:14" x14ac:dyDescent="0.2">
      <c r="D163"/>
      <c r="J163"/>
      <c r="K163" s="27"/>
      <c r="L163" s="27"/>
      <c r="M163" s="16"/>
      <c r="N163" s="27"/>
    </row>
    <row r="164" spans="4:14" x14ac:dyDescent="0.2">
      <c r="D164"/>
      <c r="J164"/>
      <c r="K164" s="27"/>
      <c r="L164" s="27"/>
      <c r="M164" s="16"/>
      <c r="N164" s="27"/>
    </row>
    <row r="165" spans="4:14" x14ac:dyDescent="0.2">
      <c r="D165"/>
      <c r="J165"/>
      <c r="K165" s="27"/>
      <c r="L165" s="27"/>
      <c r="M165" s="16"/>
      <c r="N165" s="27"/>
    </row>
    <row r="166" spans="4:14" x14ac:dyDescent="0.2">
      <c r="D166"/>
      <c r="J166"/>
      <c r="K166" s="27"/>
      <c r="L166" s="27"/>
      <c r="M166" s="16"/>
      <c r="N166" s="27"/>
    </row>
    <row r="167" spans="4:14" x14ac:dyDescent="0.2">
      <c r="D167"/>
      <c r="J167"/>
      <c r="K167" s="27"/>
      <c r="L167" s="27"/>
      <c r="M167" s="16"/>
      <c r="N167" s="27"/>
    </row>
    <row r="168" spans="4:14" x14ac:dyDescent="0.2">
      <c r="D168"/>
      <c r="J168"/>
      <c r="K168" s="27"/>
      <c r="L168" s="27"/>
      <c r="M168" s="16"/>
      <c r="N168" s="27"/>
    </row>
    <row r="169" spans="4:14" x14ac:dyDescent="0.2">
      <c r="D169"/>
      <c r="J169"/>
      <c r="K169" s="27"/>
      <c r="L169" s="27"/>
      <c r="M169" s="16"/>
      <c r="N169" s="27"/>
    </row>
    <row r="170" spans="4:14" x14ac:dyDescent="0.2">
      <c r="D170"/>
      <c r="J170"/>
      <c r="K170" s="27"/>
      <c r="L170" s="27"/>
      <c r="M170" s="16"/>
      <c r="N170" s="27"/>
    </row>
    <row r="171" spans="4:14" x14ac:dyDescent="0.2">
      <c r="D171"/>
      <c r="J171"/>
      <c r="K171" s="27"/>
      <c r="L171" s="27"/>
      <c r="M171" s="16"/>
      <c r="N171" s="27"/>
    </row>
    <row r="172" spans="4:14" x14ac:dyDescent="0.2">
      <c r="D172"/>
      <c r="J172"/>
      <c r="K172" s="27"/>
      <c r="L172" s="27"/>
      <c r="M172" s="16"/>
      <c r="N172" s="27"/>
    </row>
    <row r="173" spans="4:14" x14ac:dyDescent="0.2">
      <c r="D173"/>
      <c r="J173"/>
      <c r="K173" s="27"/>
      <c r="L173" s="27"/>
      <c r="M173" s="16"/>
      <c r="N173" s="27"/>
    </row>
    <row r="174" spans="4:14" x14ac:dyDescent="0.2">
      <c r="D174"/>
      <c r="J174"/>
      <c r="K174" s="27"/>
      <c r="L174" s="27"/>
      <c r="M174" s="16"/>
      <c r="N174" s="27"/>
    </row>
    <row r="175" spans="4:14" x14ac:dyDescent="0.2">
      <c r="D175"/>
      <c r="J175"/>
      <c r="K175" s="27"/>
      <c r="L175" s="27"/>
      <c r="M175" s="16"/>
      <c r="N175" s="27"/>
    </row>
    <row r="176" spans="4:14" x14ac:dyDescent="0.2">
      <c r="D176"/>
      <c r="J176"/>
      <c r="K176" s="27"/>
      <c r="L176" s="27"/>
      <c r="M176" s="16"/>
      <c r="N176" s="27"/>
    </row>
    <row r="177" spans="4:14" x14ac:dyDescent="0.2">
      <c r="D177"/>
      <c r="J177"/>
      <c r="K177" s="27"/>
      <c r="L177" s="27"/>
      <c r="M177" s="16"/>
      <c r="N177" s="27"/>
    </row>
    <row r="178" spans="4:14" x14ac:dyDescent="0.2">
      <c r="D178"/>
      <c r="J178"/>
      <c r="K178" s="27"/>
      <c r="L178" s="27"/>
      <c r="M178" s="16"/>
      <c r="N178" s="27"/>
    </row>
    <row r="179" spans="4:14" x14ac:dyDescent="0.2">
      <c r="D179"/>
      <c r="J179"/>
      <c r="K179" s="27"/>
      <c r="L179" s="27"/>
      <c r="M179" s="16"/>
      <c r="N179" s="27"/>
    </row>
    <row r="180" spans="4:14" x14ac:dyDescent="0.2">
      <c r="D180"/>
      <c r="J180"/>
      <c r="K180" s="27"/>
      <c r="L180" s="27"/>
      <c r="M180" s="16"/>
      <c r="N180" s="27"/>
    </row>
    <row r="181" spans="4:14" x14ac:dyDescent="0.2">
      <c r="D181"/>
      <c r="J181"/>
      <c r="K181" s="27"/>
      <c r="L181" s="27"/>
      <c r="M181" s="16"/>
      <c r="N181" s="27"/>
    </row>
    <row r="182" spans="4:14" x14ac:dyDescent="0.2">
      <c r="D182"/>
      <c r="J182"/>
      <c r="K182" s="27"/>
      <c r="L182" s="27"/>
      <c r="M182" s="16"/>
      <c r="N182" s="27"/>
    </row>
    <row r="183" spans="4:14" x14ac:dyDescent="0.2">
      <c r="D183"/>
      <c r="J183"/>
      <c r="K183" s="27"/>
      <c r="L183" s="27"/>
      <c r="M183" s="16"/>
      <c r="N183" s="27"/>
    </row>
    <row r="184" spans="4:14" x14ac:dyDescent="0.2">
      <c r="D184"/>
      <c r="J184"/>
      <c r="K184" s="27"/>
      <c r="L184" s="27"/>
      <c r="M184" s="16"/>
      <c r="N184" s="27"/>
    </row>
    <row r="185" spans="4:14" x14ac:dyDescent="0.2">
      <c r="D185"/>
      <c r="J185"/>
      <c r="K185" s="27"/>
      <c r="L185" s="27"/>
      <c r="M185" s="16"/>
      <c r="N185" s="27"/>
    </row>
    <row r="186" spans="4:14" x14ac:dyDescent="0.2">
      <c r="D186"/>
      <c r="J186"/>
      <c r="K186" s="27"/>
      <c r="L186" s="27"/>
      <c r="M186" s="16"/>
      <c r="N186" s="27"/>
    </row>
    <row r="187" spans="4:14" x14ac:dyDescent="0.2">
      <c r="D187"/>
      <c r="J187"/>
      <c r="K187" s="27"/>
      <c r="L187" s="27"/>
      <c r="M187" s="16"/>
      <c r="N187" s="27"/>
    </row>
    <row r="188" spans="4:14" x14ac:dyDescent="0.2">
      <c r="D188"/>
      <c r="J188"/>
      <c r="K188" s="27"/>
      <c r="L188" s="27"/>
      <c r="M188" s="16"/>
      <c r="N188" s="27"/>
    </row>
    <row r="189" spans="4:14" x14ac:dyDescent="0.2">
      <c r="D189"/>
      <c r="J189"/>
      <c r="K189" s="27"/>
      <c r="L189" s="27"/>
      <c r="M189" s="16"/>
      <c r="N189" s="27"/>
    </row>
    <row r="190" spans="4:14" x14ac:dyDescent="0.2">
      <c r="D190"/>
      <c r="J190"/>
      <c r="K190" s="27"/>
      <c r="L190" s="27"/>
      <c r="M190" s="16"/>
      <c r="N190" s="27"/>
    </row>
    <row r="191" spans="4:14" x14ac:dyDescent="0.2">
      <c r="D191"/>
      <c r="J191"/>
      <c r="K191" s="27"/>
      <c r="L191" s="27"/>
      <c r="M191" s="16"/>
      <c r="N191" s="27"/>
    </row>
    <row r="192" spans="4:14" x14ac:dyDescent="0.2">
      <c r="D192"/>
      <c r="J192"/>
      <c r="K192" s="27"/>
      <c r="L192" s="27"/>
      <c r="M192" s="16"/>
      <c r="N192" s="27"/>
    </row>
    <row r="193" spans="4:14" x14ac:dyDescent="0.2">
      <c r="D193"/>
      <c r="J193"/>
      <c r="K193" s="27"/>
      <c r="L193" s="27"/>
      <c r="M193" s="16"/>
      <c r="N193" s="27"/>
    </row>
    <row r="194" spans="4:14" x14ac:dyDescent="0.2">
      <c r="D194"/>
      <c r="J194"/>
      <c r="K194" s="27"/>
      <c r="L194" s="27"/>
      <c r="M194" s="16"/>
      <c r="N194" s="27"/>
    </row>
    <row r="195" spans="4:14" x14ac:dyDescent="0.2">
      <c r="D195"/>
      <c r="J195"/>
      <c r="K195" s="27"/>
      <c r="L195" s="27"/>
      <c r="M195" s="16"/>
      <c r="N195" s="27"/>
    </row>
    <row r="196" spans="4:14" x14ac:dyDescent="0.2">
      <c r="D196"/>
      <c r="J196"/>
      <c r="K196" s="27"/>
      <c r="L196" s="27"/>
      <c r="M196" s="16"/>
      <c r="N196" s="27"/>
    </row>
    <row r="197" spans="4:14" x14ac:dyDescent="0.2">
      <c r="D197"/>
      <c r="J197"/>
      <c r="K197" s="27"/>
      <c r="L197" s="27"/>
      <c r="M197" s="16"/>
      <c r="N197" s="27"/>
    </row>
    <row r="198" spans="4:14" x14ac:dyDescent="0.2">
      <c r="D198"/>
      <c r="J198"/>
      <c r="K198" s="27"/>
      <c r="L198" s="27"/>
      <c r="M198" s="16"/>
      <c r="N198" s="27"/>
    </row>
    <row r="199" spans="4:14" x14ac:dyDescent="0.2">
      <c r="D199"/>
      <c r="J199"/>
      <c r="K199" s="27"/>
      <c r="L199" s="27"/>
      <c r="M199" s="16"/>
      <c r="N199" s="27"/>
    </row>
    <row r="200" spans="4:14" x14ac:dyDescent="0.2">
      <c r="D200"/>
      <c r="J200"/>
      <c r="K200" s="27"/>
      <c r="L200" s="27"/>
      <c r="M200" s="16"/>
      <c r="N200" s="27"/>
    </row>
    <row r="201" spans="4:14" x14ac:dyDescent="0.2">
      <c r="D201"/>
      <c r="J201"/>
      <c r="K201" s="27"/>
      <c r="L201" s="27"/>
      <c r="M201" s="16"/>
      <c r="N201" s="27"/>
    </row>
    <row r="202" spans="4:14" x14ac:dyDescent="0.2">
      <c r="D202"/>
      <c r="J202"/>
      <c r="K202" s="27"/>
      <c r="L202" s="27"/>
      <c r="M202" s="16"/>
      <c r="N202" s="27"/>
    </row>
    <row r="203" spans="4:14" x14ac:dyDescent="0.2">
      <c r="D203"/>
      <c r="J203"/>
      <c r="K203" s="27"/>
      <c r="L203" s="27"/>
      <c r="M203" s="16"/>
      <c r="N203" s="27"/>
    </row>
    <row r="204" spans="4:14" x14ac:dyDescent="0.2">
      <c r="D204"/>
      <c r="J204"/>
      <c r="K204" s="27"/>
      <c r="L204" s="27"/>
      <c r="M204" s="16"/>
      <c r="N204" s="27"/>
    </row>
    <row r="205" spans="4:14" x14ac:dyDescent="0.2">
      <c r="D205"/>
      <c r="J205"/>
      <c r="K205" s="27"/>
      <c r="L205" s="27"/>
      <c r="M205" s="16"/>
      <c r="N205" s="27"/>
    </row>
    <row r="206" spans="4:14" x14ac:dyDescent="0.2">
      <c r="D206"/>
      <c r="J206"/>
      <c r="K206" s="27"/>
      <c r="L206" s="27"/>
      <c r="M206" s="16"/>
      <c r="N206" s="27"/>
    </row>
    <row r="207" spans="4:14" x14ac:dyDescent="0.2">
      <c r="D207"/>
      <c r="J207"/>
      <c r="K207" s="27"/>
      <c r="L207" s="27"/>
      <c r="M207" s="16"/>
      <c r="N207" s="27"/>
    </row>
    <row r="208" spans="4:14" x14ac:dyDescent="0.2">
      <c r="D208"/>
      <c r="J208"/>
      <c r="K208" s="27"/>
      <c r="L208" s="27"/>
      <c r="M208" s="16"/>
      <c r="N208" s="27"/>
    </row>
    <row r="209" spans="4:14" x14ac:dyDescent="0.2">
      <c r="D209"/>
      <c r="J209"/>
      <c r="K209" s="27"/>
      <c r="L209" s="27"/>
      <c r="M209" s="16"/>
      <c r="N209" s="27"/>
    </row>
    <row r="210" spans="4:14" x14ac:dyDescent="0.2">
      <c r="D210"/>
      <c r="J210"/>
      <c r="K210" s="27"/>
      <c r="L210" s="27"/>
      <c r="M210" s="16"/>
      <c r="N210" s="27"/>
    </row>
    <row r="211" spans="4:14" x14ac:dyDescent="0.2">
      <c r="D211"/>
      <c r="J211"/>
      <c r="K211" s="27"/>
      <c r="L211" s="27"/>
      <c r="M211" s="16"/>
      <c r="N211" s="27"/>
    </row>
    <row r="212" spans="4:14" x14ac:dyDescent="0.2">
      <c r="D212"/>
      <c r="J212"/>
      <c r="K212" s="27"/>
      <c r="L212" s="27"/>
      <c r="M212" s="16"/>
      <c r="N212" s="27"/>
    </row>
    <row r="213" spans="4:14" x14ac:dyDescent="0.2">
      <c r="D213"/>
      <c r="J213"/>
    </row>
    <row r="214" spans="4:14" x14ac:dyDescent="0.2">
      <c r="D214"/>
      <c r="J214"/>
    </row>
    <row r="215" spans="4:14" x14ac:dyDescent="0.2">
      <c r="D215"/>
      <c r="J215"/>
    </row>
    <row r="216" spans="4:14" x14ac:dyDescent="0.2">
      <c r="D216"/>
      <c r="J216"/>
    </row>
    <row r="217" spans="4:14" x14ac:dyDescent="0.2">
      <c r="D217"/>
      <c r="J217"/>
    </row>
    <row r="218" spans="4:14" x14ac:dyDescent="0.2">
      <c r="D218"/>
      <c r="J218"/>
    </row>
    <row r="219" spans="4:14" x14ac:dyDescent="0.2">
      <c r="D219"/>
      <c r="J219"/>
    </row>
    <row r="220" spans="4:14" x14ac:dyDescent="0.2">
      <c r="D220"/>
      <c r="J220"/>
    </row>
    <row r="221" spans="4:14" x14ac:dyDescent="0.2">
      <c r="D221"/>
      <c r="J221"/>
    </row>
    <row r="222" spans="4:14" x14ac:dyDescent="0.2">
      <c r="D222"/>
      <c r="J222"/>
    </row>
    <row r="223" spans="4:14" x14ac:dyDescent="0.2">
      <c r="D223"/>
      <c r="J223"/>
    </row>
    <row r="224" spans="4:14" x14ac:dyDescent="0.2">
      <c r="D224"/>
      <c r="J224"/>
    </row>
    <row r="225" spans="4:10" x14ac:dyDescent="0.2">
      <c r="D225"/>
      <c r="J225"/>
    </row>
    <row r="226" spans="4:10" x14ac:dyDescent="0.2">
      <c r="D226"/>
      <c r="J226"/>
    </row>
    <row r="227" spans="4:10" x14ac:dyDescent="0.2">
      <c r="D227"/>
      <c r="J227"/>
    </row>
    <row r="228" spans="4:10" x14ac:dyDescent="0.2">
      <c r="D228"/>
      <c r="J228"/>
    </row>
    <row r="229" spans="4:10" x14ac:dyDescent="0.2">
      <c r="D229"/>
      <c r="J229"/>
    </row>
    <row r="230" spans="4:10" x14ac:dyDescent="0.2">
      <c r="D230"/>
      <c r="J230"/>
    </row>
    <row r="231" spans="4:10" x14ac:dyDescent="0.2">
      <c r="D231"/>
      <c r="J231"/>
    </row>
    <row r="232" spans="4:10" x14ac:dyDescent="0.2">
      <c r="D232"/>
      <c r="J232"/>
    </row>
    <row r="233" spans="4:10" x14ac:dyDescent="0.2">
      <c r="D233"/>
      <c r="J233"/>
    </row>
    <row r="234" spans="4:10" x14ac:dyDescent="0.2">
      <c r="D234"/>
      <c r="J234"/>
    </row>
    <row r="235" spans="4:10" x14ac:dyDescent="0.2">
      <c r="D235"/>
      <c r="J235"/>
    </row>
    <row r="236" spans="4:10" x14ac:dyDescent="0.2">
      <c r="D236"/>
      <c r="J236"/>
    </row>
    <row r="237" spans="4:10" x14ac:dyDescent="0.2">
      <c r="D237"/>
      <c r="J237"/>
    </row>
    <row r="238" spans="4:10" x14ac:dyDescent="0.2">
      <c r="D238"/>
      <c r="J238"/>
    </row>
    <row r="239" spans="4:10" x14ac:dyDescent="0.2">
      <c r="D239"/>
      <c r="J239"/>
    </row>
    <row r="240" spans="4:10" x14ac:dyDescent="0.2">
      <c r="D240"/>
      <c r="J240"/>
    </row>
    <row r="241" spans="4:10" x14ac:dyDescent="0.2">
      <c r="D241"/>
      <c r="J241"/>
    </row>
    <row r="242" spans="4:10" x14ac:dyDescent="0.2">
      <c r="D242"/>
      <c r="J242"/>
    </row>
    <row r="243" spans="4:10" x14ac:dyDescent="0.2">
      <c r="D243"/>
      <c r="J243"/>
    </row>
    <row r="244" spans="4:10" x14ac:dyDescent="0.2">
      <c r="D244"/>
      <c r="J244"/>
    </row>
    <row r="245" spans="4:10" x14ac:dyDescent="0.2">
      <c r="D245"/>
      <c r="J245"/>
    </row>
    <row r="246" spans="4:10" x14ac:dyDescent="0.2">
      <c r="D246"/>
      <c r="J246"/>
    </row>
    <row r="247" spans="4:10" x14ac:dyDescent="0.2">
      <c r="D247"/>
      <c r="J247"/>
    </row>
    <row r="248" spans="4:10" x14ac:dyDescent="0.2">
      <c r="D248"/>
      <c r="J248"/>
    </row>
    <row r="249" spans="4:10" x14ac:dyDescent="0.2">
      <c r="D249"/>
      <c r="J249"/>
    </row>
    <row r="250" spans="4:10" x14ac:dyDescent="0.2">
      <c r="D250"/>
      <c r="J250"/>
    </row>
    <row r="251" spans="4:10" x14ac:dyDescent="0.2">
      <c r="D251"/>
      <c r="J251"/>
    </row>
    <row r="252" spans="4:10" x14ac:dyDescent="0.2">
      <c r="D252"/>
      <c r="J252"/>
    </row>
    <row r="253" spans="4:10" x14ac:dyDescent="0.2">
      <c r="D253"/>
      <c r="J253"/>
    </row>
    <row r="254" spans="4:10" x14ac:dyDescent="0.2">
      <c r="D254"/>
      <c r="J254"/>
    </row>
    <row r="255" spans="4:10" x14ac:dyDescent="0.2">
      <c r="D255"/>
      <c r="J255"/>
    </row>
    <row r="256" spans="4:10" x14ac:dyDescent="0.2">
      <c r="D256"/>
      <c r="J256"/>
    </row>
    <row r="257" spans="4:10" x14ac:dyDescent="0.2">
      <c r="D257"/>
      <c r="J257"/>
    </row>
    <row r="258" spans="4:10" x14ac:dyDescent="0.2">
      <c r="D258"/>
      <c r="J258"/>
    </row>
    <row r="259" spans="4:10" x14ac:dyDescent="0.2">
      <c r="D259"/>
      <c r="J259"/>
    </row>
    <row r="260" spans="4:10" x14ac:dyDescent="0.2">
      <c r="D260"/>
      <c r="J260"/>
    </row>
    <row r="261" spans="4:10" x14ac:dyDescent="0.2">
      <c r="D261"/>
      <c r="J261"/>
    </row>
    <row r="262" spans="4:10" x14ac:dyDescent="0.2">
      <c r="D262"/>
      <c r="J262"/>
    </row>
    <row r="263" spans="4:10" x14ac:dyDescent="0.2">
      <c r="D263"/>
      <c r="J263"/>
    </row>
    <row r="264" spans="4:10" x14ac:dyDescent="0.2">
      <c r="D264"/>
      <c r="J264"/>
    </row>
    <row r="265" spans="4:10" x14ac:dyDescent="0.2">
      <c r="D265"/>
      <c r="J265"/>
    </row>
    <row r="266" spans="4:10" x14ac:dyDescent="0.2">
      <c r="D266"/>
      <c r="J266"/>
    </row>
    <row r="267" spans="4:10" x14ac:dyDescent="0.2">
      <c r="D267"/>
      <c r="J267"/>
    </row>
    <row r="268" spans="4:10" x14ac:dyDescent="0.2">
      <c r="D268"/>
      <c r="J268"/>
    </row>
    <row r="269" spans="4:10" x14ac:dyDescent="0.2">
      <c r="D269"/>
      <c r="J269"/>
    </row>
    <row r="270" spans="4:10" x14ac:dyDescent="0.2">
      <c r="D270"/>
      <c r="J270"/>
    </row>
    <row r="271" spans="4:10" x14ac:dyDescent="0.2">
      <c r="D271"/>
      <c r="J271"/>
    </row>
    <row r="272" spans="4:10" x14ac:dyDescent="0.2">
      <c r="D272"/>
      <c r="J272"/>
    </row>
    <row r="273" spans="4:10" x14ac:dyDescent="0.2">
      <c r="D273"/>
      <c r="J273"/>
    </row>
    <row r="274" spans="4:10" x14ac:dyDescent="0.2">
      <c r="D274"/>
      <c r="J274"/>
    </row>
    <row r="275" spans="4:10" x14ac:dyDescent="0.2">
      <c r="D275"/>
      <c r="J275"/>
    </row>
    <row r="276" spans="4:10" x14ac:dyDescent="0.2">
      <c r="D276"/>
      <c r="J276"/>
    </row>
    <row r="277" spans="4:10" x14ac:dyDescent="0.2">
      <c r="D277"/>
      <c r="J277"/>
    </row>
    <row r="278" spans="4:10" x14ac:dyDescent="0.2">
      <c r="D278"/>
      <c r="J278"/>
    </row>
    <row r="279" spans="4:10" x14ac:dyDescent="0.2">
      <c r="D279"/>
      <c r="J279"/>
    </row>
    <row r="280" spans="4:10" x14ac:dyDescent="0.2">
      <c r="D280"/>
      <c r="J280"/>
    </row>
    <row r="281" spans="4:10" x14ac:dyDescent="0.2">
      <c r="D281"/>
      <c r="J281"/>
    </row>
    <row r="282" spans="4:10" x14ac:dyDescent="0.2">
      <c r="D282"/>
      <c r="J282"/>
    </row>
    <row r="283" spans="4:10" x14ac:dyDescent="0.2">
      <c r="D283"/>
      <c r="J283"/>
    </row>
    <row r="284" spans="4:10" x14ac:dyDescent="0.2">
      <c r="D284"/>
      <c r="J284"/>
    </row>
    <row r="285" spans="4:10" x14ac:dyDescent="0.2">
      <c r="D285"/>
      <c r="J285"/>
    </row>
    <row r="286" spans="4:10" x14ac:dyDescent="0.2">
      <c r="D286"/>
      <c r="J286"/>
    </row>
    <row r="287" spans="4:10" x14ac:dyDescent="0.2">
      <c r="D287"/>
      <c r="J287"/>
    </row>
    <row r="288" spans="4:10" x14ac:dyDescent="0.2">
      <c r="D288"/>
      <c r="J288"/>
    </row>
    <row r="289" spans="4:10" x14ac:dyDescent="0.2">
      <c r="D289"/>
      <c r="J289"/>
    </row>
    <row r="290" spans="4:10" x14ac:dyDescent="0.2">
      <c r="D290"/>
      <c r="J290"/>
    </row>
    <row r="291" spans="4:10" x14ac:dyDescent="0.2">
      <c r="D291"/>
      <c r="J291"/>
    </row>
    <row r="292" spans="4:10" x14ac:dyDescent="0.2">
      <c r="D292"/>
      <c r="J292"/>
    </row>
    <row r="293" spans="4:10" x14ac:dyDescent="0.2">
      <c r="D293"/>
      <c r="J293"/>
    </row>
    <row r="294" spans="4:10" x14ac:dyDescent="0.2">
      <c r="D294"/>
      <c r="J294"/>
    </row>
    <row r="295" spans="4:10" x14ac:dyDescent="0.2">
      <c r="D295"/>
      <c r="J295"/>
    </row>
    <row r="296" spans="4:10" x14ac:dyDescent="0.2">
      <c r="D296"/>
      <c r="J296"/>
    </row>
    <row r="297" spans="4:10" x14ac:dyDescent="0.2">
      <c r="D297"/>
      <c r="J297"/>
    </row>
    <row r="298" spans="4:10" x14ac:dyDescent="0.2">
      <c r="D298"/>
      <c r="J298"/>
    </row>
    <row r="299" spans="4:10" x14ac:dyDescent="0.2">
      <c r="D299"/>
      <c r="J299"/>
    </row>
    <row r="300" spans="4:10" x14ac:dyDescent="0.2">
      <c r="D300"/>
      <c r="J300"/>
    </row>
    <row r="301" spans="4:10" x14ac:dyDescent="0.2">
      <c r="D301"/>
      <c r="J301"/>
    </row>
    <row r="302" spans="4:10" x14ac:dyDescent="0.2">
      <c r="D302"/>
      <c r="J302"/>
    </row>
    <row r="303" spans="4:10" x14ac:dyDescent="0.2">
      <c r="D303"/>
      <c r="J303"/>
    </row>
    <row r="304" spans="4:10" x14ac:dyDescent="0.2">
      <c r="D304"/>
      <c r="J304"/>
    </row>
    <row r="305" spans="4:10" x14ac:dyDescent="0.2">
      <c r="D305"/>
      <c r="J305"/>
    </row>
    <row r="306" spans="4:10" x14ac:dyDescent="0.2">
      <c r="D306"/>
      <c r="J306"/>
    </row>
    <row r="307" spans="4:10" x14ac:dyDescent="0.2">
      <c r="D307"/>
      <c r="J307"/>
    </row>
    <row r="308" spans="4:10" x14ac:dyDescent="0.2">
      <c r="D308"/>
      <c r="J308"/>
    </row>
    <row r="309" spans="4:10" x14ac:dyDescent="0.2">
      <c r="D309"/>
      <c r="J309"/>
    </row>
    <row r="310" spans="4:10" x14ac:dyDescent="0.2">
      <c r="D310"/>
      <c r="J310"/>
    </row>
    <row r="311" spans="4:10" x14ac:dyDescent="0.2">
      <c r="D311"/>
      <c r="J311"/>
    </row>
    <row r="312" spans="4:10" x14ac:dyDescent="0.2">
      <c r="D312"/>
      <c r="J312"/>
    </row>
    <row r="313" spans="4:10" x14ac:dyDescent="0.2">
      <c r="D313"/>
      <c r="J313"/>
    </row>
  </sheetData>
  <mergeCells count="1">
    <mergeCell ref="E4:N4"/>
  </mergeCells>
  <phoneticPr fontId="11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4"/>
  <sheetViews>
    <sheetView zoomScaleNormal="100" workbookViewId="0">
      <pane xSplit="5" topLeftCell="F1" activePane="topRight" state="frozen"/>
      <selection activeCell="C104" sqref="C104"/>
      <selection pane="topRight"/>
    </sheetView>
  </sheetViews>
  <sheetFormatPr defaultColWidth="8.85546875" defaultRowHeight="12.75" x14ac:dyDescent="0.2"/>
  <cols>
    <col min="1" max="1" width="9.140625" style="53" customWidth="1"/>
    <col min="2" max="2" width="6.7109375" style="53" customWidth="1"/>
    <col min="3" max="3" width="9.85546875" style="53" customWidth="1"/>
    <col min="4" max="5" width="9.140625" style="53" customWidth="1"/>
    <col min="6" max="6" width="9.140625" style="8" customWidth="1"/>
    <col min="7" max="7" width="5.85546875" style="53" customWidth="1"/>
    <col min="8" max="8" width="12.28515625" style="53" customWidth="1"/>
    <col min="9" max="9" width="8.85546875" style="53"/>
    <col min="10" max="10" width="9.140625" style="53" customWidth="1"/>
    <col min="11" max="11" width="13.28515625" style="71" customWidth="1"/>
    <col min="12" max="45" width="8.42578125" style="53" customWidth="1"/>
    <col min="46" max="47" width="12.140625" style="53" customWidth="1"/>
    <col min="48" max="48" width="9.140625" style="53" customWidth="1"/>
    <col min="49" max="49" width="10" style="53" customWidth="1"/>
    <col min="50" max="50" width="8.42578125" style="53" customWidth="1"/>
    <col min="51" max="52" width="12.140625" style="53" customWidth="1"/>
    <col min="53" max="53" width="9.140625" style="53" customWidth="1"/>
    <col min="54" max="54" width="10" style="53" customWidth="1"/>
    <col min="55" max="55" width="8.42578125" style="53" customWidth="1"/>
    <col min="56" max="57" width="12.140625" style="53" customWidth="1"/>
    <col min="58" max="58" width="9.140625" style="53" customWidth="1"/>
    <col min="59" max="59" width="10" style="53" customWidth="1"/>
    <col min="60" max="60" width="8.42578125" style="53" customWidth="1"/>
    <col min="61" max="62" width="12.140625" style="53" customWidth="1"/>
    <col min="63" max="63" width="9.140625" style="53" customWidth="1"/>
    <col min="64" max="64" width="10" style="53" customWidth="1"/>
    <col min="65" max="65" width="8.42578125" style="53" customWidth="1"/>
    <col min="66" max="67" width="12.140625" style="53" customWidth="1"/>
    <col min="68" max="68" width="9.140625" style="53" customWidth="1"/>
    <col min="69" max="69" width="10" style="53" customWidth="1"/>
    <col min="70" max="70" width="8.42578125" style="53" customWidth="1"/>
    <col min="71" max="72" width="12.140625" style="53" customWidth="1"/>
    <col min="73" max="73" width="9.140625" style="53" customWidth="1"/>
    <col min="74" max="74" width="10" style="53" customWidth="1"/>
    <col min="75" max="75" width="8.42578125" style="53" customWidth="1"/>
    <col min="76" max="77" width="12.140625" style="53" customWidth="1"/>
    <col min="78" max="78" width="9.140625" style="53" customWidth="1"/>
    <col min="79" max="79" width="10" style="53" customWidth="1"/>
    <col min="80" max="80" width="8.42578125" style="53" customWidth="1"/>
    <col min="81" max="82" width="12.140625" style="53" customWidth="1"/>
    <col min="83" max="83" width="9.140625" style="53" customWidth="1"/>
    <col min="84" max="84" width="10" style="53" customWidth="1"/>
    <col min="85" max="85" width="8.42578125" style="53" customWidth="1"/>
    <col min="86" max="87" width="12.140625" style="53" customWidth="1"/>
    <col min="88" max="88" width="9.140625" style="53" customWidth="1"/>
    <col min="89" max="89" width="10" style="53" customWidth="1"/>
    <col min="90" max="90" width="8.42578125" style="53" customWidth="1"/>
    <col min="91" max="92" width="12.140625" style="53" customWidth="1"/>
    <col min="93" max="93" width="9.140625" style="53" customWidth="1"/>
    <col min="94" max="94" width="10" style="53" customWidth="1"/>
    <col min="95" max="95" width="8.42578125" style="53" customWidth="1"/>
    <col min="96" max="97" width="12.140625" style="53" customWidth="1"/>
    <col min="98" max="98" width="9.140625" style="53" customWidth="1"/>
    <col min="99" max="99" width="10" style="53" customWidth="1"/>
    <col min="100" max="100" width="8.42578125" style="53" customWidth="1"/>
    <col min="101" max="102" width="12.140625" style="53" customWidth="1"/>
    <col min="103" max="103" width="9.140625" style="53" customWidth="1"/>
    <col min="104" max="104" width="10" style="53" customWidth="1"/>
    <col min="105" max="109" width="8.42578125" style="53" customWidth="1"/>
    <col min="110" max="110" width="8.85546875" style="53"/>
    <col min="111" max="114" width="8.42578125" style="53" customWidth="1"/>
    <col min="115" max="115" width="9.140625" style="53" customWidth="1"/>
    <col min="116" max="116" width="6.7109375" style="53" customWidth="1"/>
    <col min="117" max="120" width="9.140625" style="53" customWidth="1"/>
    <col min="121" max="121" width="8.85546875" style="53"/>
    <col min="122" max="122" width="12.140625" style="53" customWidth="1"/>
    <col min="123" max="123" width="2.7109375" style="53" customWidth="1"/>
    <col min="124" max="124" width="9.140625" style="53" customWidth="1"/>
    <col min="125" max="125" width="6.7109375" style="53" customWidth="1"/>
    <col min="126" max="129" width="9.140625" style="53" customWidth="1"/>
    <col min="130" max="130" width="10" style="53" customWidth="1"/>
    <col min="131" max="131" width="12.140625" style="53" customWidth="1"/>
    <col min="132" max="132" width="8.85546875" style="53"/>
    <col min="133" max="133" width="9.140625" style="53" customWidth="1"/>
    <col min="134" max="134" width="6.7109375" style="53" customWidth="1"/>
    <col min="135" max="138" width="9.140625" style="53" customWidth="1"/>
    <col min="139" max="139" width="8.85546875" style="53"/>
    <col min="140" max="140" width="12.140625" style="53" customWidth="1"/>
    <col min="141" max="141" width="2.7109375" style="53" customWidth="1"/>
    <col min="142" max="142" width="9.140625" style="53" customWidth="1"/>
    <col min="143" max="143" width="6.7109375" style="53" customWidth="1"/>
    <col min="144" max="147" width="9.140625" style="53" customWidth="1"/>
    <col min="148" max="148" width="10" style="53" customWidth="1"/>
    <col min="149" max="149" width="12.140625" style="53" customWidth="1"/>
    <col min="150" max="150" width="8.85546875" style="53"/>
    <col min="151" max="151" width="9.140625" style="53" customWidth="1"/>
    <col min="152" max="152" width="6.7109375" style="53" customWidth="1"/>
    <col min="153" max="156" width="9.140625" style="53" customWidth="1"/>
    <col min="157" max="157" width="8.85546875" style="53"/>
    <col min="158" max="158" width="12.140625" style="53" customWidth="1"/>
    <col min="159" max="159" width="2.7109375" style="53" customWidth="1"/>
    <col min="160" max="160" width="9.140625" style="53" customWidth="1"/>
    <col min="161" max="161" width="6.7109375" style="53" customWidth="1"/>
    <col min="162" max="165" width="9.140625" style="53" customWidth="1"/>
    <col min="166" max="166" width="10" style="53" customWidth="1"/>
    <col min="167" max="167" width="12.140625" style="53" customWidth="1"/>
    <col min="168" max="16384" width="8.85546875" style="53"/>
  </cols>
  <sheetData>
    <row r="1" spans="1:11" x14ac:dyDescent="0.2">
      <c r="A1" s="70" t="s">
        <v>46</v>
      </c>
      <c r="B1" s="54"/>
      <c r="D1" s="17"/>
    </row>
    <row r="2" spans="1:11" s="70" customFormat="1" x14ac:dyDescent="0.2">
      <c r="B2" s="71"/>
      <c r="D2" s="17"/>
      <c r="F2" s="8"/>
      <c r="I2" s="53" t="s">
        <v>16</v>
      </c>
      <c r="K2" s="71"/>
    </row>
    <row r="3" spans="1:11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72" t="s">
        <v>17</v>
      </c>
      <c r="J3" s="36"/>
      <c r="K3" s="71" t="s">
        <v>28</v>
      </c>
    </row>
    <row r="4" spans="1:11" x14ac:dyDescent="0.2">
      <c r="A4" s="54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0"/>
      <c r="J4" s="35"/>
      <c r="K4" s="75" t="s">
        <v>29</v>
      </c>
    </row>
    <row r="5" spans="1:11" x14ac:dyDescent="0.2">
      <c r="A5" s="54">
        <v>0</v>
      </c>
      <c r="B5" s="26"/>
      <c r="C5" s="76">
        <v>100000</v>
      </c>
      <c r="D5" s="29">
        <f t="shared" ref="D5:D68" si="0">C5-C6</f>
        <v>1742</v>
      </c>
      <c r="E5" s="42">
        <f>SUMPRODUCT(D5:D$119*$A5:$A$119)/C5+0.5-$A5</f>
        <v>64.92285726585402</v>
      </c>
      <c r="F5" s="35">
        <f t="shared" ref="F5:F68" si="1">D5/C5</f>
        <v>1.7420000000000001E-2</v>
      </c>
      <c r="G5" s="52"/>
      <c r="H5" s="42">
        <f>'HRQOL scores'!D$6</f>
        <v>0.9184594936927919</v>
      </c>
      <c r="I5" s="39">
        <f t="shared" ref="I5:I36" si="2">(D5*0.5+C6)</f>
        <v>99129</v>
      </c>
      <c r="J5" s="39">
        <f t="shared" ref="J5:J36" si="3">I5*H5</f>
        <v>91045.971150272773</v>
      </c>
      <c r="K5" s="42">
        <f>SUM(J5:J$119)/C5</f>
        <v>54.928398911666179</v>
      </c>
    </row>
    <row r="6" spans="1:11" x14ac:dyDescent="0.2">
      <c r="A6" s="54">
        <v>1</v>
      </c>
      <c r="B6" s="26"/>
      <c r="C6" s="65">
        <v>98258</v>
      </c>
      <c r="D6" s="29">
        <f t="shared" si="0"/>
        <v>120</v>
      </c>
      <c r="E6" s="42">
        <f>SUMPRODUCT(D6:D$119*$A6:$A$119)/C6+0.5-$A6</f>
        <v>65.064999558157112</v>
      </c>
      <c r="F6" s="35">
        <f t="shared" si="1"/>
        <v>1.2212746035946184E-3</v>
      </c>
      <c r="G6" s="34"/>
      <c r="H6" s="42">
        <f>'HRQOL scores'!D$6</f>
        <v>0.9184594936927919</v>
      </c>
      <c r="I6" s="39">
        <f t="shared" si="2"/>
        <v>98198</v>
      </c>
      <c r="J6" s="39">
        <f t="shared" si="3"/>
        <v>90190.885361644774</v>
      </c>
      <c r="K6" s="42">
        <f>SUM(J6:J$119)/C6</f>
        <v>54.975614403064839</v>
      </c>
    </row>
    <row r="7" spans="1:11" x14ac:dyDescent="0.2">
      <c r="A7" s="54">
        <v>2</v>
      </c>
      <c r="B7" s="26"/>
      <c r="C7" s="65">
        <v>98138</v>
      </c>
      <c r="D7" s="29">
        <f t="shared" si="0"/>
        <v>84</v>
      </c>
      <c r="E7" s="42">
        <f>SUMPRODUCT(D7:D$119*$A7:$A$119)/C7+0.5-$A7</f>
        <v>64.143947569599973</v>
      </c>
      <c r="F7" s="35">
        <f t="shared" si="1"/>
        <v>8.5593755731724712E-4</v>
      </c>
      <c r="G7" s="34"/>
      <c r="H7" s="42">
        <f>'HRQOL scores'!D$6</f>
        <v>0.9184594936927919</v>
      </c>
      <c r="I7" s="39">
        <f t="shared" si="2"/>
        <v>98096</v>
      </c>
      <c r="J7" s="39">
        <f t="shared" si="3"/>
        <v>90097.202493288118</v>
      </c>
      <c r="K7" s="42">
        <f>SUM(J7:J$119)/C7</f>
        <v>54.123815796681214</v>
      </c>
    </row>
    <row r="8" spans="1:11" x14ac:dyDescent="0.2">
      <c r="A8" s="54">
        <v>3</v>
      </c>
      <c r="B8" s="26"/>
      <c r="C8" s="65">
        <v>98054</v>
      </c>
      <c r="D8" s="29">
        <f t="shared" si="0"/>
        <v>62</v>
      </c>
      <c r="E8" s="42">
        <f>SUMPRODUCT(D8:D$119*$A8:$A$119)/C8+0.5-$A8</f>
        <v>63.19846948197322</v>
      </c>
      <c r="F8" s="35">
        <f t="shared" si="1"/>
        <v>6.3230464845901238E-4</v>
      </c>
      <c r="G8" s="34"/>
      <c r="H8" s="42">
        <f>'HRQOL scores'!D$6</f>
        <v>0.9184594936927919</v>
      </c>
      <c r="I8" s="39">
        <f t="shared" si="2"/>
        <v>98023</v>
      </c>
      <c r="J8" s="39">
        <f t="shared" si="3"/>
        <v>90030.154950248543</v>
      </c>
      <c r="K8" s="42">
        <f>SUM(J8:J$119)/C8</f>
        <v>53.251329187604924</v>
      </c>
    </row>
    <row r="9" spans="1:11" x14ac:dyDescent="0.2">
      <c r="A9" s="54">
        <v>4</v>
      </c>
      <c r="B9" s="26"/>
      <c r="C9" s="65">
        <v>97992</v>
      </c>
      <c r="D9" s="29">
        <f t="shared" si="0"/>
        <v>50</v>
      </c>
      <c r="E9" s="42">
        <f>SUMPRODUCT(D9:D$119*$A9:$A$119)/C9+0.5-$A9</f>
        <v>62.238139098961156</v>
      </c>
      <c r="F9" s="35">
        <f t="shared" si="1"/>
        <v>5.1024573434566088E-4</v>
      </c>
      <c r="G9" s="34"/>
      <c r="H9" s="42">
        <f>'HRQOL scores'!D$6</f>
        <v>0.9184594936927919</v>
      </c>
      <c r="I9" s="39">
        <f t="shared" si="2"/>
        <v>97967</v>
      </c>
      <c r="J9" s="39">
        <f t="shared" si="3"/>
        <v>89978.721218601742</v>
      </c>
      <c r="K9" s="42">
        <f>SUM(J9:J$119)/C9</f>
        <v>52.366271503910149</v>
      </c>
    </row>
    <row r="10" spans="1:11" x14ac:dyDescent="0.2">
      <c r="A10" s="54">
        <v>5</v>
      </c>
      <c r="B10" s="26"/>
      <c r="C10" s="65">
        <v>97942</v>
      </c>
      <c r="D10" s="29">
        <f t="shared" si="0"/>
        <v>44</v>
      </c>
      <c r="E10" s="42">
        <f>SUMPRODUCT(D10:D$119*$A10:$A$119)/C10+0.5-$A10</f>
        <v>61.269656802856815</v>
      </c>
      <c r="F10" s="35">
        <f t="shared" si="1"/>
        <v>4.4924547180984664E-4</v>
      </c>
      <c r="G10" s="34"/>
      <c r="H10" s="42">
        <f>'HRQOL scores'!D$7</f>
        <v>0.90885906113176407</v>
      </c>
      <c r="I10" s="39">
        <f t="shared" si="2"/>
        <v>97920</v>
      </c>
      <c r="J10" s="39">
        <f t="shared" si="3"/>
        <v>88995.479266022332</v>
      </c>
      <c r="K10" s="42">
        <f>SUM(J10:J$119)/C10</f>
        <v>51.474310877790558</v>
      </c>
    </row>
    <row r="11" spans="1:11" x14ac:dyDescent="0.2">
      <c r="A11" s="54">
        <v>6</v>
      </c>
      <c r="B11" s="26"/>
      <c r="C11" s="65">
        <v>97898</v>
      </c>
      <c r="D11" s="29">
        <f t="shared" si="0"/>
        <v>42</v>
      </c>
      <c r="E11" s="42">
        <f>SUMPRODUCT(D11:D$119*$A11:$A$119)/C11+0.5-$A11</f>
        <v>60.296969566134166</v>
      </c>
      <c r="F11" s="35">
        <f t="shared" si="1"/>
        <v>4.2901795746593392E-4</v>
      </c>
      <c r="G11" s="34"/>
      <c r="H11" s="42">
        <f>'HRQOL scores'!D$7</f>
        <v>0.90885906113176407</v>
      </c>
      <c r="I11" s="39">
        <f t="shared" si="2"/>
        <v>97877</v>
      </c>
      <c r="J11" s="39">
        <f t="shared" si="3"/>
        <v>88956.398326393668</v>
      </c>
      <c r="K11" s="42">
        <f>SUM(J11:J$119)/C11</f>
        <v>50.588382568862912</v>
      </c>
    </row>
    <row r="12" spans="1:11" x14ac:dyDescent="0.2">
      <c r="A12" s="54">
        <v>7</v>
      </c>
      <c r="B12" s="26"/>
      <c r="C12" s="65">
        <v>97856</v>
      </c>
      <c r="D12" s="29">
        <f t="shared" si="0"/>
        <v>38</v>
      </c>
      <c r="E12" s="42">
        <f>SUMPRODUCT(D12:D$119*$A12:$A$119)/C12+0.5-$A12</f>
        <v>59.322634550619298</v>
      </c>
      <c r="F12" s="35">
        <f t="shared" si="1"/>
        <v>3.8832570307390451E-4</v>
      </c>
      <c r="G12" s="34"/>
      <c r="H12" s="42">
        <f>'HRQOL scores'!D$7</f>
        <v>0.90885906113176407</v>
      </c>
      <c r="I12" s="39">
        <f t="shared" si="2"/>
        <v>97837</v>
      </c>
      <c r="J12" s="39">
        <f t="shared" si="3"/>
        <v>88920.043963948396</v>
      </c>
      <c r="K12" s="42">
        <f>SUM(J12:J$119)/C12</f>
        <v>49.701041105299076</v>
      </c>
    </row>
    <row r="13" spans="1:11" x14ac:dyDescent="0.2">
      <c r="A13" s="54">
        <v>8</v>
      </c>
      <c r="B13" s="26"/>
      <c r="C13" s="65">
        <v>97818</v>
      </c>
      <c r="D13" s="29">
        <f t="shared" si="0"/>
        <v>33</v>
      </c>
      <c r="E13" s="42">
        <f>SUMPRODUCT(D13:D$119*$A13:$A$119)/C13+0.5-$A13</f>
        <v>58.345485765251823</v>
      </c>
      <c r="F13" s="35">
        <f t="shared" si="1"/>
        <v>3.3736122186100716E-4</v>
      </c>
      <c r="G13" s="34"/>
      <c r="H13" s="42">
        <f>'HRQOL scores'!D$7</f>
        <v>0.90885906113176407</v>
      </c>
      <c r="I13" s="39">
        <f t="shared" si="2"/>
        <v>97801.5</v>
      </c>
      <c r="J13" s="39">
        <f t="shared" si="3"/>
        <v>88887.779467278218</v>
      </c>
      <c r="K13" s="42">
        <f>SUM(J13:J$119)/C13</f>
        <v>48.811313198349978</v>
      </c>
    </row>
    <row r="14" spans="1:11" x14ac:dyDescent="0.2">
      <c r="A14" s="54">
        <v>9</v>
      </c>
      <c r="B14" s="26"/>
      <c r="C14" s="66">
        <v>97785</v>
      </c>
      <c r="D14" s="29">
        <f t="shared" si="0"/>
        <v>24</v>
      </c>
      <c r="E14" s="42">
        <f>SUMPRODUCT(D14:D$119*$A14:$A$119)/C14+0.5-$A14</f>
        <v>57.3650071747753</v>
      </c>
      <c r="F14" s="35">
        <f t="shared" si="1"/>
        <v>2.4543641662831721E-4</v>
      </c>
      <c r="G14" s="34"/>
      <c r="H14" s="42">
        <f>'HRQOL scores'!D$7</f>
        <v>0.90885906113176407</v>
      </c>
      <c r="I14" s="39">
        <f t="shared" si="2"/>
        <v>97773</v>
      </c>
      <c r="J14" s="39">
        <f t="shared" si="3"/>
        <v>88861.876984035975</v>
      </c>
      <c r="K14" s="42">
        <f>SUM(J14:J$119)/C14</f>
        <v>47.91877338005748</v>
      </c>
    </row>
    <row r="15" spans="1:11" x14ac:dyDescent="0.2">
      <c r="A15" s="54">
        <v>10</v>
      </c>
      <c r="B15" s="26"/>
      <c r="C15" s="65">
        <v>97761</v>
      </c>
      <c r="D15" s="29">
        <f t="shared" si="0"/>
        <v>17</v>
      </c>
      <c r="E15" s="42">
        <f>SUMPRODUCT(D15:D$119*$A15:$A$119)/C15+0.5-$A15</f>
        <v>56.378967344701891</v>
      </c>
      <c r="F15" s="35">
        <f t="shared" si="1"/>
        <v>1.7389347490307997E-4</v>
      </c>
      <c r="G15" s="34"/>
      <c r="H15" s="42">
        <f>'HRQOL scores'!D$7</f>
        <v>0.90885906113176407</v>
      </c>
      <c r="I15" s="39">
        <f t="shared" si="2"/>
        <v>97752.5</v>
      </c>
      <c r="J15" s="39">
        <f t="shared" si="3"/>
        <v>88843.245373282771</v>
      </c>
      <c r="K15" s="42">
        <f>SUM(J15:J$119)/C15</f>
        <v>47.021566657305932</v>
      </c>
    </row>
    <row r="16" spans="1:11" x14ac:dyDescent="0.2">
      <c r="A16" s="54">
        <v>11</v>
      </c>
      <c r="B16" s="26"/>
      <c r="C16" s="65">
        <v>97744</v>
      </c>
      <c r="D16" s="29">
        <f t="shared" si="0"/>
        <v>17</v>
      </c>
      <c r="E16" s="42">
        <f>SUMPRODUCT(D16:D$119*$A16:$A$119)/C16+0.5-$A16</f>
        <v>55.388686022522123</v>
      </c>
      <c r="F16" s="35">
        <f t="shared" si="1"/>
        <v>1.7392371910296284E-4</v>
      </c>
      <c r="G16" s="34"/>
      <c r="H16" s="42">
        <f>'HRQOL scores'!D$7</f>
        <v>0.90885906113176407</v>
      </c>
      <c r="I16" s="39">
        <f t="shared" si="2"/>
        <v>97735.5</v>
      </c>
      <c r="J16" s="39">
        <f t="shared" si="3"/>
        <v>88827.794769243526</v>
      </c>
      <c r="K16" s="42">
        <f>SUM(J16:J$119)/C16</f>
        <v>46.120806725851232</v>
      </c>
    </row>
    <row r="17" spans="1:11" x14ac:dyDescent="0.2">
      <c r="A17" s="54">
        <v>12</v>
      </c>
      <c r="B17" s="26"/>
      <c r="C17" s="65">
        <v>97727</v>
      </c>
      <c r="D17" s="29">
        <f t="shared" si="0"/>
        <v>31</v>
      </c>
      <c r="E17" s="42">
        <f>SUMPRODUCT(D17:D$119*$A17:$A$119)/C17+0.5-$A17</f>
        <v>54.398234127573772</v>
      </c>
      <c r="F17" s="35">
        <f t="shared" si="1"/>
        <v>3.1721018756331412E-4</v>
      </c>
      <c r="G17" s="34"/>
      <c r="H17" s="42">
        <f>'HRQOL scores'!D$7</f>
        <v>0.90885906113176407</v>
      </c>
      <c r="I17" s="39">
        <f t="shared" si="2"/>
        <v>97711.5</v>
      </c>
      <c r="J17" s="39">
        <f t="shared" si="3"/>
        <v>88805.982151776363</v>
      </c>
      <c r="K17" s="42">
        <f>SUM(J17:J$119)/C17</f>
        <v>45.219891512502791</v>
      </c>
    </row>
    <row r="18" spans="1:11" x14ac:dyDescent="0.2">
      <c r="A18" s="54">
        <v>13</v>
      </c>
      <c r="B18" s="26"/>
      <c r="C18" s="65">
        <v>97696</v>
      </c>
      <c r="D18" s="29">
        <f t="shared" si="0"/>
        <v>61</v>
      </c>
      <c r="E18" s="42">
        <f>SUMPRODUCT(D18:D$119*$A18:$A$119)/C18+0.5-$A18</f>
        <v>53.415336621616049</v>
      </c>
      <c r="F18" s="35">
        <f t="shared" si="1"/>
        <v>6.2438584998362264E-4</v>
      </c>
      <c r="G18" s="34"/>
      <c r="H18" s="42">
        <f>'HRQOL scores'!D$7</f>
        <v>0.90885906113176407</v>
      </c>
      <c r="I18" s="39">
        <f t="shared" si="2"/>
        <v>97665.5</v>
      </c>
      <c r="J18" s="39">
        <f t="shared" si="3"/>
        <v>88764.174634964307</v>
      </c>
      <c r="K18" s="42">
        <f>SUM(J18:J$119)/C18</f>
        <v>44.32523701779585</v>
      </c>
    </row>
    <row r="19" spans="1:11" x14ac:dyDescent="0.2">
      <c r="A19" s="54">
        <v>14</v>
      </c>
      <c r="B19" s="26"/>
      <c r="C19" s="65">
        <v>97635</v>
      </c>
      <c r="D19" s="29">
        <f t="shared" si="0"/>
        <v>105</v>
      </c>
      <c r="E19" s="42">
        <f>SUMPRODUCT(D19:D$119*$A19:$A$119)/C19+0.5-$A19</f>
        <v>52.448396851389376</v>
      </c>
      <c r="F19" s="35">
        <f t="shared" si="1"/>
        <v>1.0754340144415425E-3</v>
      </c>
      <c r="G19" s="34"/>
      <c r="H19" s="42">
        <f>'HRQOL scores'!D$7</f>
        <v>0.90885906113176407</v>
      </c>
      <c r="I19" s="39">
        <f t="shared" si="2"/>
        <v>97582.5</v>
      </c>
      <c r="J19" s="39">
        <f t="shared" si="3"/>
        <v>88688.739332890371</v>
      </c>
      <c r="K19" s="42">
        <f>SUM(J19:J$119)/C19</f>
        <v>43.443787382143888</v>
      </c>
    </row>
    <row r="20" spans="1:11" x14ac:dyDescent="0.2">
      <c r="A20" s="54">
        <v>15</v>
      </c>
      <c r="B20" s="26"/>
      <c r="C20" s="65">
        <v>97530</v>
      </c>
      <c r="D20" s="29">
        <f t="shared" si="0"/>
        <v>154</v>
      </c>
      <c r="E20" s="42">
        <f>SUMPRODUCT(D20:D$119*$A20:$A$119)/C20+0.5-$A20</f>
        <v>51.504324070392727</v>
      </c>
      <c r="F20" s="35">
        <f t="shared" si="1"/>
        <v>1.5790013329232031E-3</v>
      </c>
      <c r="G20" s="34"/>
      <c r="H20" s="42">
        <f>'HRQOL scores'!D$8</f>
        <v>0.86987647430632309</v>
      </c>
      <c r="I20" s="39">
        <f t="shared" si="2"/>
        <v>97453</v>
      </c>
      <c r="J20" s="39">
        <f t="shared" si="3"/>
        <v>84772.072050574105</v>
      </c>
      <c r="K20" s="42">
        <f>SUM(J20:J$119)/C20</f>
        <v>42.58121031193199</v>
      </c>
    </row>
    <row r="21" spans="1:11" x14ac:dyDescent="0.2">
      <c r="A21" s="54">
        <v>16</v>
      </c>
      <c r="B21" s="26"/>
      <c r="C21" s="65">
        <v>97376</v>
      </c>
      <c r="D21" s="29">
        <f t="shared" si="0"/>
        <v>199</v>
      </c>
      <c r="E21" s="42">
        <f>SUMPRODUCT(D21:D$119*$A21:$A$119)/C21+0.5-$A21</f>
        <v>50.584987333484662</v>
      </c>
      <c r="F21" s="35">
        <f t="shared" si="1"/>
        <v>2.0436247124548143E-3</v>
      </c>
      <c r="G21" s="34"/>
      <c r="H21" s="42">
        <f>'HRQOL scores'!D$8</f>
        <v>0.86987647430632309</v>
      </c>
      <c r="I21" s="39">
        <f t="shared" si="2"/>
        <v>97276.5</v>
      </c>
      <c r="J21" s="39">
        <f t="shared" si="3"/>
        <v>84618.538852859041</v>
      </c>
      <c r="K21" s="42">
        <f>SUM(J21:J$119)/C21</f>
        <v>41.777988104585852</v>
      </c>
    </row>
    <row r="22" spans="1:11" x14ac:dyDescent="0.2">
      <c r="A22" s="54">
        <v>17</v>
      </c>
      <c r="B22" s="26"/>
      <c r="C22" s="65">
        <v>97177</v>
      </c>
      <c r="D22" s="29">
        <f t="shared" si="0"/>
        <v>236</v>
      </c>
      <c r="E22" s="42">
        <f>SUMPRODUCT(D22:D$119*$A22:$A$119)/C22+0.5-$A22</f>
        <v>49.687551854712552</v>
      </c>
      <c r="F22" s="35">
        <f t="shared" si="1"/>
        <v>2.4285581979274933E-3</v>
      </c>
      <c r="G22" s="34"/>
      <c r="H22" s="42">
        <f>'HRQOL scores'!D$8</f>
        <v>0.86987647430632309</v>
      </c>
      <c r="I22" s="39">
        <f t="shared" si="2"/>
        <v>97059</v>
      </c>
      <c r="J22" s="39">
        <f t="shared" si="3"/>
        <v>84429.340719697415</v>
      </c>
      <c r="K22" s="42">
        <f>SUM(J22:J$119)/C22</f>
        <v>40.992774327457049</v>
      </c>
    </row>
    <row r="23" spans="1:11" x14ac:dyDescent="0.2">
      <c r="A23" s="54">
        <v>18</v>
      </c>
      <c r="B23" s="26"/>
      <c r="C23" s="65">
        <v>96941</v>
      </c>
      <c r="D23" s="29">
        <f t="shared" si="0"/>
        <v>261</v>
      </c>
      <c r="E23" s="42">
        <f>SUMPRODUCT(D23:D$119*$A23:$A$119)/C23+0.5-$A23</f>
        <v>48.807297496264766</v>
      </c>
      <c r="F23" s="35">
        <f t="shared" si="1"/>
        <v>2.6923592700714869E-3</v>
      </c>
      <c r="G23" s="34"/>
      <c r="H23" s="42">
        <f>'HRQOL scores'!D$8</f>
        <v>0.86987647430632309</v>
      </c>
      <c r="I23" s="39">
        <f t="shared" si="2"/>
        <v>96810.5</v>
      </c>
      <c r="J23" s="39">
        <f t="shared" si="3"/>
        <v>84213.176415832291</v>
      </c>
      <c r="K23" s="42">
        <f>SUM(J23:J$119)/C23</f>
        <v>40.221634706673086</v>
      </c>
    </row>
    <row r="24" spans="1:11" x14ac:dyDescent="0.2">
      <c r="A24" s="54">
        <v>19</v>
      </c>
      <c r="B24" s="26"/>
      <c r="C24" s="66">
        <v>96680</v>
      </c>
      <c r="D24" s="29">
        <f t="shared" si="0"/>
        <v>277</v>
      </c>
      <c r="E24" s="42">
        <f>SUMPRODUCT(D24:D$119*$A24:$A$119)/C24+0.5-$A24</f>
        <v>47.937709211681863</v>
      </c>
      <c r="F24" s="35">
        <f t="shared" si="1"/>
        <v>2.8651220521307406E-3</v>
      </c>
      <c r="G24" s="34"/>
      <c r="H24" s="42">
        <f>'HRQOL scores'!D$8</f>
        <v>0.86987647430632309</v>
      </c>
      <c r="I24" s="39">
        <f t="shared" si="2"/>
        <v>96541.5</v>
      </c>
      <c r="J24" s="39">
        <f t="shared" si="3"/>
        <v>83979.179644243894</v>
      </c>
      <c r="K24" s="42">
        <f>SUM(J24:J$119)/C24</f>
        <v>39.459167497763389</v>
      </c>
    </row>
    <row r="25" spans="1:11" x14ac:dyDescent="0.2">
      <c r="A25" s="54">
        <v>20</v>
      </c>
      <c r="B25" s="26"/>
      <c r="C25" s="65">
        <v>96403</v>
      </c>
      <c r="D25" s="29">
        <f t="shared" si="0"/>
        <v>291</v>
      </c>
      <c r="E25" s="42">
        <f>SUMPRODUCT(D25:D$119*$A25:$A$119)/C25+0.5-$A25</f>
        <v>47.074014569934562</v>
      </c>
      <c r="F25" s="35">
        <f t="shared" si="1"/>
        <v>3.0185782600126551E-3</v>
      </c>
      <c r="G25" s="34"/>
      <c r="H25" s="42">
        <f>'HRQOL scores'!D$8</f>
        <v>0.86987647430632309</v>
      </c>
      <c r="I25" s="39">
        <f t="shared" si="2"/>
        <v>96257.5</v>
      </c>
      <c r="J25" s="39">
        <f t="shared" si="3"/>
        <v>83732.134725540891</v>
      </c>
      <c r="K25" s="42">
        <f>SUM(J25:J$119)/C25</f>
        <v>38.70142147069614</v>
      </c>
    </row>
    <row r="26" spans="1:11" x14ac:dyDescent="0.2">
      <c r="A26" s="54">
        <v>21</v>
      </c>
      <c r="B26" s="26"/>
      <c r="C26" s="65">
        <v>96112</v>
      </c>
      <c r="D26" s="29">
        <f t="shared" si="0"/>
        <v>307</v>
      </c>
      <c r="E26" s="42">
        <f>SUMPRODUCT(D26:D$119*$A26:$A$119)/C26+0.5-$A26</f>
        <v>46.21502753647205</v>
      </c>
      <c r="F26" s="35">
        <f t="shared" si="1"/>
        <v>3.1941901115365408E-3</v>
      </c>
      <c r="G26" s="34"/>
      <c r="H26" s="42">
        <f>'HRQOL scores'!D$8</f>
        <v>0.86987647430632309</v>
      </c>
      <c r="I26" s="39">
        <f t="shared" si="2"/>
        <v>95958.5</v>
      </c>
      <c r="J26" s="39">
        <f t="shared" si="3"/>
        <v>83472.041659723298</v>
      </c>
      <c r="K26" s="42">
        <f>SUM(J26:J$119)/C26</f>
        <v>37.947405103566453</v>
      </c>
    </row>
    <row r="27" spans="1:11" x14ac:dyDescent="0.2">
      <c r="A27" s="54">
        <v>22</v>
      </c>
      <c r="B27" s="26"/>
      <c r="C27" s="65">
        <v>95805</v>
      </c>
      <c r="D27" s="29">
        <f t="shared" si="0"/>
        <v>318</v>
      </c>
      <c r="E27" s="42">
        <f>SUMPRODUCT(D27:D$119*$A27:$A$119)/C27+0.5-$A27</f>
        <v>45.361517943587515</v>
      </c>
      <c r="F27" s="35">
        <f t="shared" si="1"/>
        <v>3.3192422107405669E-3</v>
      </c>
      <c r="G27" s="34"/>
      <c r="H27" s="42">
        <f>'HRQOL scores'!D$8</f>
        <v>0.86987647430632309</v>
      </c>
      <c r="I27" s="39">
        <f t="shared" si="2"/>
        <v>95646</v>
      </c>
      <c r="J27" s="39">
        <f t="shared" si="3"/>
        <v>83200.205261502575</v>
      </c>
      <c r="K27" s="42">
        <f>SUM(J27:J$119)/C27</f>
        <v>37.197734540517253</v>
      </c>
    </row>
    <row r="28" spans="1:11" x14ac:dyDescent="0.2">
      <c r="A28" s="54">
        <v>23</v>
      </c>
      <c r="B28" s="26"/>
      <c r="C28" s="66">
        <v>95487</v>
      </c>
      <c r="D28" s="29">
        <f t="shared" si="0"/>
        <v>324</v>
      </c>
      <c r="E28" s="42">
        <f>SUMPRODUCT(D28:D$119*$A28:$A$119)/C28+0.5-$A28</f>
        <v>44.510920089492828</v>
      </c>
      <c r="F28" s="35">
        <f t="shared" si="1"/>
        <v>3.3931320493889219E-3</v>
      </c>
      <c r="G28" s="34"/>
      <c r="H28" s="42">
        <f>'HRQOL scores'!D$8</f>
        <v>0.86987647430632309</v>
      </c>
      <c r="I28" s="39">
        <f t="shared" si="2"/>
        <v>95325</v>
      </c>
      <c r="J28" s="39">
        <f t="shared" si="3"/>
        <v>82920.974913250247</v>
      </c>
      <c r="K28" s="42">
        <f>SUM(J28:J$119)/C28</f>
        <v>36.450289069640405</v>
      </c>
    </row>
    <row r="29" spans="1:11" x14ac:dyDescent="0.2">
      <c r="A29" s="54">
        <v>24</v>
      </c>
      <c r="B29" s="26"/>
      <c r="C29" s="65">
        <v>95163</v>
      </c>
      <c r="D29" s="29">
        <f t="shared" si="0"/>
        <v>328</v>
      </c>
      <c r="E29" s="42">
        <f>SUMPRODUCT(D29:D$119*$A29:$A$119)/C29+0.5-$A29</f>
        <v>43.660763391080593</v>
      </c>
      <c r="F29" s="35">
        <f t="shared" si="1"/>
        <v>3.4467177369355735E-3</v>
      </c>
      <c r="G29" s="34"/>
      <c r="H29" s="42">
        <f>'HRQOL scores'!D$8</f>
        <v>0.86987647430632309</v>
      </c>
      <c r="I29" s="39">
        <f t="shared" si="2"/>
        <v>94999</v>
      </c>
      <c r="J29" s="39">
        <f t="shared" si="3"/>
        <v>82637.39518262638</v>
      </c>
      <c r="K29" s="42">
        <f>SUM(J29:J$119)/C29</f>
        <v>35.703033505453838</v>
      </c>
    </row>
    <row r="30" spans="1:11" x14ac:dyDescent="0.2">
      <c r="A30" s="54">
        <v>25</v>
      </c>
      <c r="B30" s="26"/>
      <c r="C30" s="65">
        <v>94835</v>
      </c>
      <c r="D30" s="29">
        <f t="shared" si="0"/>
        <v>329</v>
      </c>
      <c r="E30" s="42">
        <f>SUMPRODUCT(D30:D$119*$A30:$A$119)/C30+0.5-$A30</f>
        <v>42.810040877159295</v>
      </c>
      <c r="F30" s="35">
        <f t="shared" si="1"/>
        <v>3.4691833183951074E-3</v>
      </c>
      <c r="G30" s="34"/>
      <c r="H30" s="42">
        <f>'HRQOL scores'!D$9</f>
        <v>0.84605250711191926</v>
      </c>
      <c r="I30" s="39">
        <f t="shared" si="2"/>
        <v>94670.5</v>
      </c>
      <c r="J30" s="39">
        <f t="shared" si="3"/>
        <v>80096.213874538953</v>
      </c>
      <c r="K30" s="42">
        <f>SUM(J30:J$119)/C30</f>
        <v>34.955136629903272</v>
      </c>
    </row>
    <row r="31" spans="1:11" x14ac:dyDescent="0.2">
      <c r="A31" s="54">
        <v>26</v>
      </c>
      <c r="B31" s="26"/>
      <c r="C31" s="65">
        <v>94506</v>
      </c>
      <c r="D31" s="29">
        <f t="shared" si="0"/>
        <v>331</v>
      </c>
      <c r="E31" s="42">
        <f>SUMPRODUCT(D31:D$119*$A31:$A$119)/C31+0.5-$A31</f>
        <v>41.957333149063572</v>
      </c>
      <c r="F31" s="35">
        <f t="shared" si="1"/>
        <v>3.5024231265739741E-3</v>
      </c>
      <c r="G31" s="34"/>
      <c r="H31" s="42">
        <f>'HRQOL scores'!D$9</f>
        <v>0.84605250711191926</v>
      </c>
      <c r="I31" s="39">
        <f t="shared" si="2"/>
        <v>94340.5</v>
      </c>
      <c r="J31" s="39">
        <f t="shared" si="3"/>
        <v>79817.016547192019</v>
      </c>
      <c r="K31" s="42">
        <f>SUM(J31:J$119)/C31</f>
        <v>34.229299392867524</v>
      </c>
    </row>
    <row r="32" spans="1:11" x14ac:dyDescent="0.2">
      <c r="A32" s="54">
        <v>27</v>
      </c>
      <c r="B32" s="26"/>
      <c r="C32" s="65">
        <v>94175</v>
      </c>
      <c r="D32" s="29">
        <f t="shared" si="0"/>
        <v>340</v>
      </c>
      <c r="E32" s="42">
        <f>SUMPRODUCT(D32:D$119*$A32:$A$119)/C32+0.5-$A32</f>
        <v>41.103044614657847</v>
      </c>
      <c r="F32" s="35">
        <f t="shared" si="1"/>
        <v>3.6102999734536766E-3</v>
      </c>
      <c r="G32" s="34"/>
      <c r="H32" s="42">
        <f>'HRQOL scores'!D$9</f>
        <v>0.84605250711191926</v>
      </c>
      <c r="I32" s="39">
        <f t="shared" si="2"/>
        <v>94005</v>
      </c>
      <c r="J32" s="39">
        <f t="shared" si="3"/>
        <v>79533.165931055977</v>
      </c>
      <c r="K32" s="42">
        <f>SUM(J32:J$119)/C32</f>
        <v>33.5020669166461</v>
      </c>
    </row>
    <row r="33" spans="1:11" x14ac:dyDescent="0.2">
      <c r="A33" s="54">
        <v>28</v>
      </c>
      <c r="B33" s="26"/>
      <c r="C33" s="65">
        <v>93835</v>
      </c>
      <c r="D33" s="29">
        <f t="shared" si="0"/>
        <v>358</v>
      </c>
      <c r="E33" s="42">
        <f>SUMPRODUCT(D33:D$119*$A33:$A$119)/C33+0.5-$A33</f>
        <v>40.250164934037429</v>
      </c>
      <c r="F33" s="35">
        <f t="shared" si="1"/>
        <v>3.8152075451590556E-3</v>
      </c>
      <c r="G33" s="34"/>
      <c r="H33" s="42">
        <f>'HRQOL scores'!D$9</f>
        <v>0.84605250711191926</v>
      </c>
      <c r="I33" s="39">
        <f t="shared" si="2"/>
        <v>93656</v>
      </c>
      <c r="J33" s="39">
        <f t="shared" si="3"/>
        <v>79237.893606073907</v>
      </c>
      <c r="K33" s="42">
        <f>SUM(J33:J$119)/C33</f>
        <v>32.775872392434486</v>
      </c>
    </row>
    <row r="34" spans="1:11" x14ac:dyDescent="0.2">
      <c r="A34" s="54">
        <v>29</v>
      </c>
      <c r="B34" s="26"/>
      <c r="C34" s="66">
        <v>93477</v>
      </c>
      <c r="D34" s="29">
        <f t="shared" si="0"/>
        <v>383</v>
      </c>
      <c r="E34" s="42">
        <f>SUMPRODUCT(D34:D$119*$A34:$A$119)/C34+0.5-$A34</f>
        <v>39.402400874925405</v>
      </c>
      <c r="F34" s="35">
        <f t="shared" si="1"/>
        <v>4.0972645677546347E-3</v>
      </c>
      <c r="G34" s="34"/>
      <c r="H34" s="42">
        <f>'HRQOL scores'!D$9</f>
        <v>0.84605250711191926</v>
      </c>
      <c r="I34" s="39">
        <f t="shared" si="2"/>
        <v>93285.5</v>
      </c>
      <c r="J34" s="39">
        <f t="shared" si="3"/>
        <v>78924.431152188947</v>
      </c>
      <c r="K34" s="42">
        <f>SUM(J34:J$119)/C34</f>
        <v>32.053725433400899</v>
      </c>
    </row>
    <row r="35" spans="1:11" x14ac:dyDescent="0.2">
      <c r="A35" s="54">
        <v>30</v>
      </c>
      <c r="B35" s="26"/>
      <c r="C35" s="65">
        <v>93094</v>
      </c>
      <c r="D35" s="29">
        <f t="shared" si="0"/>
        <v>411</v>
      </c>
      <c r="E35" s="42">
        <f>SUMPRODUCT(D35:D$119*$A35:$A$119)/C35+0.5-$A35</f>
        <v>38.562450067516721</v>
      </c>
      <c r="F35" s="35">
        <f t="shared" si="1"/>
        <v>4.4148924742733152E-3</v>
      </c>
      <c r="G35" s="34"/>
      <c r="H35" s="42">
        <f>'HRQOL scores'!D$9</f>
        <v>0.84605250711191926</v>
      </c>
      <c r="I35" s="39">
        <f t="shared" si="2"/>
        <v>92888.5</v>
      </c>
      <c r="J35" s="39">
        <f t="shared" si="3"/>
        <v>78588.548306865516</v>
      </c>
      <c r="K35" s="42">
        <f>SUM(J35:J$119)/C35</f>
        <v>31.337805456697822</v>
      </c>
    </row>
    <row r="36" spans="1:11" x14ac:dyDescent="0.2">
      <c r="A36" s="54">
        <v>31</v>
      </c>
      <c r="B36" s="26"/>
      <c r="C36" s="65">
        <v>92683</v>
      </c>
      <c r="D36" s="29">
        <f t="shared" si="0"/>
        <v>437</v>
      </c>
      <c r="E36" s="42">
        <f>SUMPRODUCT(D36:D$119*$A36:$A$119)/C36+0.5-$A36</f>
        <v>37.731236867444963</v>
      </c>
      <c r="F36" s="35">
        <f t="shared" si="1"/>
        <v>4.7149962776345178E-3</v>
      </c>
      <c r="G36" s="34"/>
      <c r="H36" s="42">
        <f>'HRQOL scores'!D$9</f>
        <v>0.84605250711191926</v>
      </c>
      <c r="I36" s="39">
        <f t="shared" si="2"/>
        <v>92464.5</v>
      </c>
      <c r="J36" s="39">
        <f t="shared" si="3"/>
        <v>78229.822043850058</v>
      </c>
      <c r="K36" s="42">
        <f>SUM(J36:J$119)/C36</f>
        <v>30.628843616185936</v>
      </c>
    </row>
    <row r="37" spans="1:11" x14ac:dyDescent="0.2">
      <c r="A37" s="54">
        <v>32</v>
      </c>
      <c r="B37" s="26"/>
      <c r="C37" s="66">
        <v>92246</v>
      </c>
      <c r="D37" s="29">
        <f t="shared" si="0"/>
        <v>461</v>
      </c>
      <c r="E37" s="42">
        <f>SUMPRODUCT(D37:D$119*$A37:$A$119)/C37+0.5-$A37</f>
        <v>36.907613626448864</v>
      </c>
      <c r="F37" s="35">
        <f t="shared" si="1"/>
        <v>4.997506666955749E-3</v>
      </c>
      <c r="G37" s="34"/>
      <c r="H37" s="42">
        <f>'HRQOL scores'!D$9</f>
        <v>0.84605250711191926</v>
      </c>
      <c r="I37" s="39">
        <f t="shared" ref="I37:I68" si="4">(D37*0.5+C38)</f>
        <v>92015.5</v>
      </c>
      <c r="J37" s="39">
        <f t="shared" ref="J37:J68" si="5">I37*H37</f>
        <v>77849.944468156813</v>
      </c>
      <c r="K37" s="42">
        <f>SUM(J37:J$119)/C37</f>
        <v>29.925886117935857</v>
      </c>
    </row>
    <row r="38" spans="1:11" x14ac:dyDescent="0.2">
      <c r="A38" s="54">
        <v>33</v>
      </c>
      <c r="B38" s="26"/>
      <c r="C38" s="65">
        <v>91785</v>
      </c>
      <c r="D38" s="29">
        <f t="shared" si="0"/>
        <v>480</v>
      </c>
      <c r="E38" s="42">
        <f>SUMPRODUCT(D38:D$119*$A38:$A$119)/C38+0.5-$A38</f>
        <v>36.090474768049262</v>
      </c>
      <c r="F38" s="35">
        <f t="shared" si="1"/>
        <v>5.2296126818107535E-3</v>
      </c>
      <c r="G38" s="34"/>
      <c r="H38" s="42">
        <f>'HRQOL scores'!D$9</f>
        <v>0.84605250711191926</v>
      </c>
      <c r="I38" s="39">
        <f t="shared" si="4"/>
        <v>91545</v>
      </c>
      <c r="J38" s="39">
        <f t="shared" si="5"/>
        <v>77451.876763560649</v>
      </c>
      <c r="K38" s="42">
        <f>SUM(J38:J$119)/C38</f>
        <v>29.228014886604065</v>
      </c>
    </row>
    <row r="39" spans="1:11" x14ac:dyDescent="0.2">
      <c r="A39" s="54">
        <v>34</v>
      </c>
      <c r="B39" s="26"/>
      <c r="C39" s="65">
        <v>91305</v>
      </c>
      <c r="D39" s="29">
        <f t="shared" si="0"/>
        <v>497</v>
      </c>
      <c r="E39" s="42">
        <f>SUMPRODUCT(D39:D$119*$A39:$A$119)/C39+0.5-$A39</f>
        <v>35.277577641809344</v>
      </c>
      <c r="F39" s="35">
        <f t="shared" si="1"/>
        <v>5.4432944526586714E-3</v>
      </c>
      <c r="G39" s="34"/>
      <c r="H39" s="42">
        <f>'HRQOL scores'!D$9</f>
        <v>0.84605250711191926</v>
      </c>
      <c r="I39" s="39">
        <f t="shared" si="4"/>
        <v>91056.5</v>
      </c>
      <c r="J39" s="39">
        <f t="shared" si="5"/>
        <v>77038.580113836477</v>
      </c>
      <c r="K39" s="42">
        <f>SUM(J39:J$119)/C39</f>
        <v>28.533393238085459</v>
      </c>
    </row>
    <row r="40" spans="1:11" x14ac:dyDescent="0.2">
      <c r="A40" s="54">
        <v>35</v>
      </c>
      <c r="B40" s="26"/>
      <c r="C40" s="65">
        <v>90808</v>
      </c>
      <c r="D40" s="29">
        <f t="shared" si="0"/>
        <v>512</v>
      </c>
      <c r="E40" s="42">
        <f>SUMPRODUCT(D40:D$119*$A40:$A$119)/C40+0.5-$A40</f>
        <v>34.467918317608607</v>
      </c>
      <c r="F40" s="35">
        <f t="shared" si="1"/>
        <v>5.6382697559686371E-3</v>
      </c>
      <c r="G40" s="34"/>
      <c r="H40" s="42">
        <f>'HRQOL scores'!D$10</f>
        <v>0.83691702783413824</v>
      </c>
      <c r="I40" s="39">
        <f t="shared" si="4"/>
        <v>90552</v>
      </c>
      <c r="J40" s="39">
        <f t="shared" si="5"/>
        <v>75784.510704436892</v>
      </c>
      <c r="K40" s="42">
        <f>SUM(J40:J$119)/C40</f>
        <v>27.841191188987278</v>
      </c>
    </row>
    <row r="41" spans="1:11" x14ac:dyDescent="0.2">
      <c r="A41" s="54">
        <v>36</v>
      </c>
      <c r="B41" s="26"/>
      <c r="C41" s="65">
        <v>90296</v>
      </c>
      <c r="D41" s="29">
        <f t="shared" si="0"/>
        <v>530</v>
      </c>
      <c r="E41" s="42">
        <f>SUMPRODUCT(D41:D$119*$A41:$A$119)/C41+0.5-$A41</f>
        <v>33.660524570140453</v>
      </c>
      <c r="F41" s="35">
        <f t="shared" si="1"/>
        <v>5.869584477717728E-3</v>
      </c>
      <c r="G41" s="34"/>
      <c r="H41" s="42">
        <f>'HRQOL scores'!D$10</f>
        <v>0.83691702783413824</v>
      </c>
      <c r="I41" s="39">
        <f t="shared" si="4"/>
        <v>90031</v>
      </c>
      <c r="J41" s="39">
        <f t="shared" si="5"/>
        <v>75348.4769329353</v>
      </c>
      <c r="K41" s="42">
        <f>SUM(J41:J$119)/C41</f>
        <v>27.15976763959776</v>
      </c>
    </row>
    <row r="42" spans="1:11" x14ac:dyDescent="0.2">
      <c r="A42" s="54">
        <v>37</v>
      </c>
      <c r="B42" s="26"/>
      <c r="C42" s="65">
        <v>89766</v>
      </c>
      <c r="D42" s="29">
        <f t="shared" si="0"/>
        <v>555</v>
      </c>
      <c r="E42" s="42">
        <f>SUMPRODUCT(D42:D$119*$A42:$A$119)/C42+0.5-$A42</f>
        <v>32.856312262832276</v>
      </c>
      <c r="F42" s="35">
        <f t="shared" si="1"/>
        <v>6.1827417953345364E-3</v>
      </c>
      <c r="G42" s="34"/>
      <c r="H42" s="42">
        <f>'HRQOL scores'!D$10</f>
        <v>0.83691702783413824</v>
      </c>
      <c r="I42" s="39">
        <f t="shared" si="4"/>
        <v>89488.5</v>
      </c>
      <c r="J42" s="39">
        <f t="shared" si="5"/>
        <v>74894.449445335282</v>
      </c>
      <c r="K42" s="42">
        <f>SUM(J42:J$119)/C42</f>
        <v>26.480737716420293</v>
      </c>
    </row>
    <row r="43" spans="1:11" x14ac:dyDescent="0.2">
      <c r="A43" s="54">
        <v>38</v>
      </c>
      <c r="B43" s="26"/>
      <c r="C43" s="65">
        <v>89211</v>
      </c>
      <c r="D43" s="29">
        <f t="shared" si="0"/>
        <v>589</v>
      </c>
      <c r="E43" s="42">
        <f>SUMPRODUCT(D43:D$119*$A43:$A$119)/C43+0.5-$A43</f>
        <v>32.057607543749114</v>
      </c>
      <c r="F43" s="35">
        <f t="shared" si="1"/>
        <v>6.6023248254139062E-3</v>
      </c>
      <c r="G43" s="34"/>
      <c r="H43" s="42">
        <f>'HRQOL scores'!D$10</f>
        <v>0.83691702783413824</v>
      </c>
      <c r="I43" s="39">
        <f t="shared" si="4"/>
        <v>88916.5</v>
      </c>
      <c r="J43" s="39">
        <f t="shared" si="5"/>
        <v>74415.732905414159</v>
      </c>
      <c r="K43" s="42">
        <f>SUM(J43:J$119)/C43</f>
        <v>25.80595949386117</v>
      </c>
    </row>
    <row r="44" spans="1:11" x14ac:dyDescent="0.2">
      <c r="A44" s="54">
        <v>39</v>
      </c>
      <c r="B44" s="26"/>
      <c r="C44" s="66">
        <v>88622</v>
      </c>
      <c r="D44" s="29">
        <f t="shared" si="0"/>
        <v>628</v>
      </c>
      <c r="E44" s="42">
        <f>SUMPRODUCT(D44:D$119*$A44:$A$119)/C44+0.5-$A44</f>
        <v>31.267345880090744</v>
      </c>
      <c r="F44" s="35">
        <f t="shared" si="1"/>
        <v>7.0862765453273456E-3</v>
      </c>
      <c r="G44" s="34"/>
      <c r="H44" s="42">
        <f>'HRQOL scores'!D$10</f>
        <v>0.83691702783413824</v>
      </c>
      <c r="I44" s="39">
        <f t="shared" si="4"/>
        <v>88308</v>
      </c>
      <c r="J44" s="39">
        <f t="shared" si="5"/>
        <v>73906.468893977086</v>
      </c>
      <c r="K44" s="42">
        <f>SUM(J44:J$119)/C44</f>
        <v>25.137773007847194</v>
      </c>
    </row>
    <row r="45" spans="1:11" x14ac:dyDescent="0.2">
      <c r="A45" s="54">
        <v>40</v>
      </c>
      <c r="B45" s="26"/>
      <c r="C45" s="65">
        <v>87994</v>
      </c>
      <c r="D45" s="29">
        <f t="shared" si="0"/>
        <v>671</v>
      </c>
      <c r="E45" s="42">
        <f>SUMPRODUCT(D45:D$119*$A45:$A$119)/C45+0.5-$A45</f>
        <v>30.486927819912751</v>
      </c>
      <c r="F45" s="35">
        <f t="shared" si="1"/>
        <v>7.6255199218128508E-3</v>
      </c>
      <c r="G45" s="34"/>
      <c r="H45" s="42">
        <f>'HRQOL scores'!D$10</f>
        <v>0.83691702783413824</v>
      </c>
      <c r="I45" s="39">
        <f t="shared" si="4"/>
        <v>87658.5</v>
      </c>
      <c r="J45" s="39">
        <f t="shared" si="5"/>
        <v>73362.891284398807</v>
      </c>
      <c r="K45" s="42">
        <f>SUM(J45:J$119)/C45</f>
        <v>24.477274025586478</v>
      </c>
    </row>
    <row r="46" spans="1:11" x14ac:dyDescent="0.2">
      <c r="A46" s="54">
        <v>41</v>
      </c>
      <c r="B46" s="26"/>
      <c r="C46" s="65">
        <v>87323</v>
      </c>
      <c r="D46" s="29">
        <f t="shared" si="0"/>
        <v>713</v>
      </c>
      <c r="E46" s="42">
        <f>SUMPRODUCT(D46:D$119*$A46:$A$119)/C46+0.5-$A46</f>
        <v>29.717350830656329</v>
      </c>
      <c r="F46" s="35">
        <f t="shared" si="1"/>
        <v>8.1650882356309341E-3</v>
      </c>
      <c r="G46" s="34"/>
      <c r="H46" s="42">
        <f>'HRQOL scores'!D$10</f>
        <v>0.83691702783413824</v>
      </c>
      <c r="I46" s="39">
        <f t="shared" si="4"/>
        <v>86966.5</v>
      </c>
      <c r="J46" s="39">
        <f t="shared" si="5"/>
        <v>72783.744701137577</v>
      </c>
      <c r="K46" s="42">
        <f>SUM(J46:J$119)/C46</f>
        <v>23.825227710031246</v>
      </c>
    </row>
    <row r="47" spans="1:11" x14ac:dyDescent="0.2">
      <c r="A47" s="54">
        <v>42</v>
      </c>
      <c r="B47" s="26"/>
      <c r="C47" s="66">
        <v>86610</v>
      </c>
      <c r="D47" s="29">
        <f t="shared" si="0"/>
        <v>750</v>
      </c>
      <c r="E47" s="42">
        <f>SUMPRODUCT(D47:D$119*$A47:$A$119)/C47+0.5-$A47</f>
        <v>28.957876995559431</v>
      </c>
      <c r="F47" s="35">
        <f t="shared" si="1"/>
        <v>8.6595081399376515E-3</v>
      </c>
      <c r="G47" s="34"/>
      <c r="H47" s="42">
        <f>'HRQOL scores'!D$10</f>
        <v>0.83691702783413824</v>
      </c>
      <c r="I47" s="39">
        <f t="shared" si="4"/>
        <v>86235</v>
      </c>
      <c r="J47" s="39">
        <f t="shared" si="5"/>
        <v>72171.539895276917</v>
      </c>
      <c r="K47" s="42">
        <f>SUM(J47:J$119)/C47</f>
        <v>23.181002362566918</v>
      </c>
    </row>
    <row r="48" spans="1:11" x14ac:dyDescent="0.2">
      <c r="A48" s="54">
        <v>43</v>
      </c>
      <c r="B48" s="26"/>
      <c r="C48" s="65">
        <v>85860</v>
      </c>
      <c r="D48" s="29">
        <f t="shared" si="0"/>
        <v>780</v>
      </c>
      <c r="E48" s="42">
        <f>SUMPRODUCT(D48:D$119*$A48:$A$119)/C48+0.5-$A48</f>
        <v>28.206460826757535</v>
      </c>
      <c r="F48" s="35">
        <f t="shared" si="1"/>
        <v>9.0845562543675745E-3</v>
      </c>
      <c r="G48" s="34"/>
      <c r="H48" s="42">
        <f>'HRQOL scores'!D$10</f>
        <v>0.83691702783413824</v>
      </c>
      <c r="I48" s="39">
        <f t="shared" si="4"/>
        <v>85470</v>
      </c>
      <c r="J48" s="39">
        <f t="shared" si="5"/>
        <v>71531.2983689838</v>
      </c>
      <c r="K48" s="42">
        <f>SUM(J48:J$119)/C48</f>
        <v>22.542919575199672</v>
      </c>
    </row>
    <row r="49" spans="1:11" x14ac:dyDescent="0.2">
      <c r="A49" s="54">
        <v>44</v>
      </c>
      <c r="B49" s="26"/>
      <c r="C49" s="65">
        <v>85080</v>
      </c>
      <c r="D49" s="29">
        <f t="shared" si="0"/>
        <v>804</v>
      </c>
      <c r="E49" s="42">
        <f>SUMPRODUCT(D49:D$119*$A49:$A$119)/C49+0.5-$A49</f>
        <v>27.460469282856167</v>
      </c>
      <c r="F49" s="35">
        <f t="shared" si="1"/>
        <v>9.4499294781382227E-3</v>
      </c>
      <c r="G49" s="34"/>
      <c r="H49" s="42">
        <f>'HRQOL scores'!D$10</f>
        <v>0.83691702783413824</v>
      </c>
      <c r="I49" s="39">
        <f t="shared" si="4"/>
        <v>84678</v>
      </c>
      <c r="J49" s="39">
        <f t="shared" si="5"/>
        <v>70868.460082939157</v>
      </c>
      <c r="K49" s="42">
        <f>SUM(J49:J$119)/C49</f>
        <v>21.90883611139704</v>
      </c>
    </row>
    <row r="50" spans="1:11" x14ac:dyDescent="0.2">
      <c r="A50" s="54">
        <v>45</v>
      </c>
      <c r="B50" s="26"/>
      <c r="C50" s="65">
        <v>84276</v>
      </c>
      <c r="D50" s="29">
        <f t="shared" si="0"/>
        <v>828</v>
      </c>
      <c r="E50" s="42">
        <f>SUMPRODUCT(D50:D$119*$A50:$A$119)/C50+0.5-$A50</f>
        <v>26.717674386366255</v>
      </c>
      <c r="F50" s="35">
        <f t="shared" si="1"/>
        <v>9.8248611704399823E-3</v>
      </c>
      <c r="G50" s="34"/>
      <c r="H50" s="42">
        <f>'HRQOL scores'!D$11</f>
        <v>0.82182941772108842</v>
      </c>
      <c r="I50" s="39">
        <f t="shared" si="4"/>
        <v>83862</v>
      </c>
      <c r="J50" s="39">
        <f t="shared" si="5"/>
        <v>68920.25862892592</v>
      </c>
      <c r="K50" s="42">
        <f>SUM(J50:J$119)/C50</f>
        <v>21.276939060642661</v>
      </c>
    </row>
    <row r="51" spans="1:11" x14ac:dyDescent="0.2">
      <c r="A51" s="54">
        <v>46</v>
      </c>
      <c r="B51" s="26"/>
      <c r="C51" s="65">
        <v>83448</v>
      </c>
      <c r="D51" s="29">
        <f t="shared" si="0"/>
        <v>856</v>
      </c>
      <c r="E51" s="42">
        <f>SUMPRODUCT(D51:D$119*$A51:$A$119)/C51+0.5-$A51</f>
        <v>25.977815245247371</v>
      </c>
      <c r="F51" s="35">
        <f t="shared" si="1"/>
        <v>1.0257885150033555E-2</v>
      </c>
      <c r="G51" s="34"/>
      <c r="H51" s="42">
        <f>'HRQOL scores'!D$11</f>
        <v>0.82182941772108842</v>
      </c>
      <c r="I51" s="39">
        <f t="shared" si="4"/>
        <v>83020</v>
      </c>
      <c r="J51" s="39">
        <f t="shared" si="5"/>
        <v>68228.278259204759</v>
      </c>
      <c r="K51" s="42">
        <f>SUM(J51:J$119)/C51</f>
        <v>20.6621495739358</v>
      </c>
    </row>
    <row r="52" spans="1:11" x14ac:dyDescent="0.2">
      <c r="A52" s="54">
        <v>47</v>
      </c>
      <c r="B52" s="26"/>
      <c r="C52" s="65">
        <v>82592</v>
      </c>
      <c r="D52" s="29">
        <f t="shared" si="0"/>
        <v>891</v>
      </c>
      <c r="E52" s="42">
        <f>SUMPRODUCT(D52:D$119*$A52:$A$119)/C52+0.5-$A52</f>
        <v>25.241872416037893</v>
      </c>
      <c r="F52" s="35">
        <f t="shared" si="1"/>
        <v>1.0787969779155367E-2</v>
      </c>
      <c r="G52" s="34"/>
      <c r="H52" s="42">
        <f>'HRQOL scores'!D$11</f>
        <v>0.82182941772108842</v>
      </c>
      <c r="I52" s="39">
        <f t="shared" si="4"/>
        <v>82146.5</v>
      </c>
      <c r="J52" s="39">
        <f t="shared" si="5"/>
        <v>67510.41026282539</v>
      </c>
      <c r="K52" s="42">
        <f>SUM(J52:J$119)/C52</f>
        <v>20.050208003034076</v>
      </c>
    </row>
    <row r="53" spans="1:11" x14ac:dyDescent="0.2">
      <c r="A53" s="54">
        <v>48</v>
      </c>
      <c r="B53" s="26"/>
      <c r="C53" s="65">
        <v>81701</v>
      </c>
      <c r="D53" s="29">
        <f t="shared" si="0"/>
        <v>935</v>
      </c>
      <c r="E53" s="42">
        <f>SUMPRODUCT(D53:D$119*$A53:$A$119)/C53+0.5-$A53</f>
        <v>24.511697856640708</v>
      </c>
      <c r="F53" s="35">
        <f t="shared" si="1"/>
        <v>1.144416837003219E-2</v>
      </c>
      <c r="G53" s="34"/>
      <c r="H53" s="42">
        <f>'HRQOL scores'!D$11</f>
        <v>0.82182941772108842</v>
      </c>
      <c r="I53" s="39">
        <f t="shared" si="4"/>
        <v>81233.5</v>
      </c>
      <c r="J53" s="39">
        <f t="shared" si="5"/>
        <v>66760.080004446034</v>
      </c>
      <c r="K53" s="42">
        <f>SUM(J53:J$119)/C53</f>
        <v>19.442557240716333</v>
      </c>
    </row>
    <row r="54" spans="1:11" x14ac:dyDescent="0.2">
      <c r="A54" s="54">
        <v>49</v>
      </c>
      <c r="B54" s="26"/>
      <c r="C54" s="66">
        <v>80766</v>
      </c>
      <c r="D54" s="29">
        <f t="shared" si="0"/>
        <v>987</v>
      </c>
      <c r="E54" s="42">
        <f>SUMPRODUCT(D54:D$119*$A54:$A$119)/C54+0.5-$A54</f>
        <v>23.789672963690194</v>
      </c>
      <c r="F54" s="35">
        <f t="shared" si="1"/>
        <v>1.2220488819552781E-2</v>
      </c>
      <c r="G54" s="34"/>
      <c r="H54" s="42">
        <f>'HRQOL scores'!D$11</f>
        <v>0.82182941772108842</v>
      </c>
      <c r="I54" s="39">
        <f t="shared" si="4"/>
        <v>80272.5</v>
      </c>
      <c r="J54" s="39">
        <f t="shared" si="5"/>
        <v>65970.301934016068</v>
      </c>
      <c r="K54" s="42">
        <f>SUM(J54:J$119)/C54</f>
        <v>18.841050554928049</v>
      </c>
    </row>
    <row r="55" spans="1:11" x14ac:dyDescent="0.2">
      <c r="A55" s="54">
        <v>50</v>
      </c>
      <c r="B55" s="26"/>
      <c r="C55" s="65">
        <v>79779</v>
      </c>
      <c r="D55" s="29">
        <f t="shared" si="0"/>
        <v>1042</v>
      </c>
      <c r="E55" s="42">
        <f>SUMPRODUCT(D55:D$119*$A55:$A$119)/C55+0.5-$A55</f>
        <v>23.077805269374167</v>
      </c>
      <c r="F55" s="35">
        <f t="shared" si="1"/>
        <v>1.3061081236916983E-2</v>
      </c>
      <c r="G55" s="34"/>
      <c r="H55" s="42">
        <f>'HRQOL scores'!D$11</f>
        <v>0.82182941772108842</v>
      </c>
      <c r="I55" s="39">
        <f t="shared" si="4"/>
        <v>79258</v>
      </c>
      <c r="J55" s="39">
        <f t="shared" si="5"/>
        <v>65136.555989738023</v>
      </c>
      <c r="K55" s="42">
        <f>SUM(J55:J$119)/C55</f>
        <v>18.247232820482871</v>
      </c>
    </row>
    <row r="56" spans="1:11" x14ac:dyDescent="0.2">
      <c r="A56" s="54">
        <v>51</v>
      </c>
      <c r="B56" s="26"/>
      <c r="C56" s="65">
        <v>78737</v>
      </c>
      <c r="D56" s="29">
        <f t="shared" si="0"/>
        <v>1097</v>
      </c>
      <c r="E56" s="42">
        <f>SUMPRODUCT(D56:D$119*$A56:$A$119)/C56+0.5-$A56</f>
        <v>22.37659837922962</v>
      </c>
      <c r="F56" s="35">
        <f t="shared" si="1"/>
        <v>1.3932458691593532E-2</v>
      </c>
      <c r="G56" s="34"/>
      <c r="H56" s="42">
        <f>'HRQOL scores'!D$11</f>
        <v>0.82182941772108842</v>
      </c>
      <c r="I56" s="39">
        <f t="shared" si="4"/>
        <v>78188.5</v>
      </c>
      <c r="J56" s="39">
        <f t="shared" si="5"/>
        <v>64257.609427485324</v>
      </c>
      <c r="K56" s="42">
        <f>SUM(J56:J$119)/C56</f>
        <v>17.661448000248484</v>
      </c>
    </row>
    <row r="57" spans="1:11" x14ac:dyDescent="0.2">
      <c r="A57" s="54">
        <v>52</v>
      </c>
      <c r="B57" s="26"/>
      <c r="C57" s="65">
        <v>77640</v>
      </c>
      <c r="D57" s="29">
        <f t="shared" si="0"/>
        <v>1152</v>
      </c>
      <c r="E57" s="42">
        <f>SUMPRODUCT(D57:D$119*$A57:$A$119)/C57+0.5-$A57</f>
        <v>21.685699724180864</v>
      </c>
      <c r="F57" s="35">
        <f t="shared" si="1"/>
        <v>1.4837712519319939E-2</v>
      </c>
      <c r="G57" s="34"/>
      <c r="H57" s="42">
        <f>'HRQOL scores'!D$11</f>
        <v>0.82182941772108842</v>
      </c>
      <c r="I57" s="39">
        <f t="shared" si="4"/>
        <v>77064</v>
      </c>
      <c r="J57" s="39">
        <f t="shared" si="5"/>
        <v>63333.462247257958</v>
      </c>
      <c r="K57" s="42">
        <f>SUM(J57:J$119)/C57</f>
        <v>17.083356797631108</v>
      </c>
    </row>
    <row r="58" spans="1:11" x14ac:dyDescent="0.2">
      <c r="A58" s="54">
        <v>53</v>
      </c>
      <c r="B58" s="26"/>
      <c r="C58" s="65">
        <v>76488</v>
      </c>
      <c r="D58" s="29">
        <f t="shared" si="0"/>
        <v>1205</v>
      </c>
      <c r="E58" s="42">
        <f>SUMPRODUCT(D58:D$119*$A58:$A$119)/C58+0.5-$A58</f>
        <v>21.004781489716066</v>
      </c>
      <c r="F58" s="35">
        <f t="shared" si="1"/>
        <v>1.5754105219119338E-2</v>
      </c>
      <c r="G58" s="34"/>
      <c r="H58" s="42">
        <f>'HRQOL scores'!D$11</f>
        <v>0.82182941772108842</v>
      </c>
      <c r="I58" s="39">
        <f t="shared" si="4"/>
        <v>75885.5</v>
      </c>
      <c r="J58" s="39">
        <f t="shared" si="5"/>
        <v>62364.936278473659</v>
      </c>
      <c r="K58" s="42">
        <f>SUM(J58:J$119)/C58</f>
        <v>16.512634132423663</v>
      </c>
    </row>
    <row r="59" spans="1:11" x14ac:dyDescent="0.2">
      <c r="A59" s="54">
        <v>54</v>
      </c>
      <c r="B59" s="26"/>
      <c r="C59" s="65">
        <v>75283</v>
      </c>
      <c r="D59" s="29">
        <f t="shared" si="0"/>
        <v>1258</v>
      </c>
      <c r="E59" s="42">
        <f>SUMPRODUCT(D59:D$119*$A59:$A$119)/C59+0.5-$A59</f>
        <v>20.332986551882925</v>
      </c>
      <c r="F59" s="35">
        <f t="shared" si="1"/>
        <v>1.6710279877263128E-2</v>
      </c>
      <c r="G59" s="34"/>
      <c r="H59" s="42">
        <f>'HRQOL scores'!D$11</f>
        <v>0.82182941772108842</v>
      </c>
      <c r="I59" s="39">
        <f t="shared" si="4"/>
        <v>74654</v>
      </c>
      <c r="J59" s="39">
        <f t="shared" si="5"/>
        <v>61352.853350550133</v>
      </c>
      <c r="K59" s="42">
        <f>SUM(J59:J$119)/C59</f>
        <v>15.948533178039499</v>
      </c>
    </row>
    <row r="60" spans="1:11" x14ac:dyDescent="0.2">
      <c r="A60" s="54">
        <v>55</v>
      </c>
      <c r="B60" s="26"/>
      <c r="C60" s="65">
        <v>74025</v>
      </c>
      <c r="D60" s="29">
        <f t="shared" si="0"/>
        <v>1309</v>
      </c>
      <c r="E60" s="42">
        <f>SUMPRODUCT(D60:D$119*$A60:$A$119)/C60+0.5-$A60</f>
        <v>19.670033456067571</v>
      </c>
      <c r="F60" s="35">
        <f t="shared" si="1"/>
        <v>1.768321513002364E-2</v>
      </c>
      <c r="G60" s="34"/>
      <c r="H60" s="42">
        <f>'HRQOL scores'!D$12</f>
        <v>0.81110347345475176</v>
      </c>
      <c r="I60" s="39">
        <f t="shared" si="4"/>
        <v>73370.5</v>
      </c>
      <c r="J60" s="39">
        <f t="shared" si="5"/>
        <v>59511.06739911186</v>
      </c>
      <c r="K60" s="42">
        <f>SUM(J60:J$119)/C60</f>
        <v>15.39075406810939</v>
      </c>
    </row>
    <row r="61" spans="1:11" x14ac:dyDescent="0.2">
      <c r="A61" s="54">
        <v>56</v>
      </c>
      <c r="B61" s="26"/>
      <c r="C61" s="65">
        <v>72716</v>
      </c>
      <c r="D61" s="29">
        <f t="shared" si="0"/>
        <v>1363</v>
      </c>
      <c r="E61" s="42">
        <f>SUMPRODUCT(D61:D$119*$A61:$A$119)/C61+0.5-$A61</f>
        <v>19.015123584704909</v>
      </c>
      <c r="F61" s="35">
        <f t="shared" si="1"/>
        <v>1.8744155344078334E-2</v>
      </c>
      <c r="G61" s="34"/>
      <c r="H61" s="42">
        <f>'HRQOL scores'!D$12</f>
        <v>0.81110347345475176</v>
      </c>
      <c r="I61" s="39">
        <f t="shared" si="4"/>
        <v>72034.5</v>
      </c>
      <c r="J61" s="39">
        <f t="shared" si="5"/>
        <v>58427.433158576314</v>
      </c>
      <c r="K61" s="42">
        <f>SUM(J61:J$119)/C61</f>
        <v>14.849407317408632</v>
      </c>
    </row>
    <row r="62" spans="1:11" x14ac:dyDescent="0.2">
      <c r="A62" s="54">
        <v>57</v>
      </c>
      <c r="B62" s="26"/>
      <c r="C62" s="65">
        <v>71353</v>
      </c>
      <c r="D62" s="29">
        <f t="shared" si="0"/>
        <v>1425</v>
      </c>
      <c r="E62" s="42">
        <f>SUMPRODUCT(D62:D$119*$A62:$A$119)/C62+0.5-$A62</f>
        <v>18.368803366157024</v>
      </c>
      <c r="F62" s="35">
        <f t="shared" si="1"/>
        <v>1.9971129454963352E-2</v>
      </c>
      <c r="G62" s="34"/>
      <c r="H62" s="42">
        <f>'HRQOL scores'!D$12</f>
        <v>0.81110347345475176</v>
      </c>
      <c r="I62" s="39">
        <f t="shared" si="4"/>
        <v>70640.5</v>
      </c>
      <c r="J62" s="39">
        <f t="shared" si="5"/>
        <v>57296.754916580394</v>
      </c>
      <c r="K62" s="42">
        <f>SUM(J62:J$119)/C62</f>
        <v>14.314213408463683</v>
      </c>
    </row>
    <row r="63" spans="1:11" x14ac:dyDescent="0.2">
      <c r="A63" s="54">
        <v>58</v>
      </c>
      <c r="B63" s="26"/>
      <c r="C63" s="65">
        <v>69928</v>
      </c>
      <c r="D63" s="29">
        <f t="shared" si="0"/>
        <v>1498</v>
      </c>
      <c r="E63" s="42">
        <f>SUMPRODUCT(D63:D$119*$A63:$A$119)/C63+0.5-$A63</f>
        <v>17.732935685067531</v>
      </c>
      <c r="F63" s="35">
        <f t="shared" si="1"/>
        <v>2.1422034092209129E-2</v>
      </c>
      <c r="G63" s="34"/>
      <c r="H63" s="42">
        <f>'HRQOL scores'!D$12</f>
        <v>0.81110347345475176</v>
      </c>
      <c r="I63" s="39">
        <f t="shared" si="4"/>
        <v>69179</v>
      </c>
      <c r="J63" s="39">
        <f t="shared" si="5"/>
        <v>56111.327190126271</v>
      </c>
      <c r="K63" s="42">
        <f>SUM(J63:J$119)/C63</f>
        <v>13.786542077816165</v>
      </c>
    </row>
    <row r="64" spans="1:11" x14ac:dyDescent="0.2">
      <c r="A64" s="54">
        <v>59</v>
      </c>
      <c r="B64" s="26"/>
      <c r="C64" s="66">
        <v>68430</v>
      </c>
      <c r="D64" s="29">
        <f t="shared" si="0"/>
        <v>1578</v>
      </c>
      <c r="E64" s="42">
        <f>SUMPRODUCT(D64:D$119*$A64:$A$119)/C64+0.5-$A64</f>
        <v>17.110181595577998</v>
      </c>
      <c r="F64" s="35">
        <f t="shared" si="1"/>
        <v>2.3060061376589214E-2</v>
      </c>
      <c r="G64" s="34"/>
      <c r="H64" s="42">
        <f>'HRQOL scores'!D$12</f>
        <v>0.81110347345475176</v>
      </c>
      <c r="I64" s="39">
        <f t="shared" si="4"/>
        <v>67641</v>
      </c>
      <c r="J64" s="39">
        <f t="shared" si="5"/>
        <v>54863.850047952867</v>
      </c>
      <c r="K64" s="42">
        <f>SUM(J64:J$119)/C64</f>
        <v>13.268361642954883</v>
      </c>
    </row>
    <row r="65" spans="1:11" x14ac:dyDescent="0.2">
      <c r="A65" s="54">
        <v>60</v>
      </c>
      <c r="B65" s="26"/>
      <c r="C65" s="65">
        <v>66852</v>
      </c>
      <c r="D65" s="29">
        <f t="shared" si="0"/>
        <v>1663</v>
      </c>
      <c r="E65" s="42">
        <f>SUMPRODUCT(D65:D$119*$A65:$A$119)/C65+0.5-$A65</f>
        <v>16.502254630907117</v>
      </c>
      <c r="F65" s="35">
        <f t="shared" si="1"/>
        <v>2.4875845150481662E-2</v>
      </c>
      <c r="G65" s="34"/>
      <c r="H65" s="42">
        <f>'HRQOL scores'!D$12</f>
        <v>0.81110347345475176</v>
      </c>
      <c r="I65" s="39">
        <f t="shared" si="4"/>
        <v>66020.5</v>
      </c>
      <c r="J65" s="39">
        <f t="shared" si="5"/>
        <v>53549.456869219437</v>
      </c>
      <c r="K65" s="42">
        <f>SUM(J65:J$119)/C65</f>
        <v>12.760876820131779</v>
      </c>
    </row>
    <row r="66" spans="1:11" x14ac:dyDescent="0.2">
      <c r="A66" s="54">
        <v>61</v>
      </c>
      <c r="B66" s="26"/>
      <c r="C66" s="65">
        <v>65189</v>
      </c>
      <c r="D66" s="29">
        <f t="shared" si="0"/>
        <v>1745</v>
      </c>
      <c r="E66" s="42">
        <f>SUMPRODUCT(D66:D$119*$A66:$A$119)/C66+0.5-$A66</f>
        <v>15.910479169574657</v>
      </c>
      <c r="F66" s="35">
        <f t="shared" si="1"/>
        <v>2.6768319808556658E-2</v>
      </c>
      <c r="G66" s="34"/>
      <c r="H66" s="42">
        <f>'HRQOL scores'!D$12</f>
        <v>0.81110347345475176</v>
      </c>
      <c r="I66" s="39">
        <f t="shared" si="4"/>
        <v>64316.5</v>
      </c>
      <c r="J66" s="39">
        <f t="shared" si="5"/>
        <v>52167.336550452543</v>
      </c>
      <c r="K66" s="42">
        <f>SUM(J66:J$119)/C66</f>
        <v>12.264963112031635</v>
      </c>
    </row>
    <row r="67" spans="1:11" x14ac:dyDescent="0.2">
      <c r="A67" s="54">
        <v>62</v>
      </c>
      <c r="B67" s="26"/>
      <c r="C67" s="65">
        <v>63444</v>
      </c>
      <c r="D67" s="29">
        <f t="shared" si="0"/>
        <v>1813</v>
      </c>
      <c r="E67" s="42">
        <f>SUMPRODUCT(D67:D$119*$A67:$A$119)/C67+0.5-$A67</f>
        <v>15.334337787425184</v>
      </c>
      <c r="F67" s="35">
        <f t="shared" si="1"/>
        <v>2.8576382321417314E-2</v>
      </c>
      <c r="G67" s="34"/>
      <c r="H67" s="42">
        <f>'HRQOL scores'!D$12</f>
        <v>0.81110347345475176</v>
      </c>
      <c r="I67" s="39">
        <f t="shared" si="4"/>
        <v>62537.5</v>
      </c>
      <c r="J67" s="39">
        <f t="shared" si="5"/>
        <v>50724.383471176538</v>
      </c>
      <c r="K67" s="42">
        <f>SUM(J67:J$119)/C67</f>
        <v>11.780047660295343</v>
      </c>
    </row>
    <row r="68" spans="1:11" x14ac:dyDescent="0.2">
      <c r="A68" s="54">
        <v>63</v>
      </c>
      <c r="B68" s="26"/>
      <c r="C68" s="65">
        <v>61631</v>
      </c>
      <c r="D68" s="29">
        <f t="shared" si="0"/>
        <v>1861</v>
      </c>
      <c r="E68" s="42">
        <f>SUMPRODUCT(D68:D$119*$A68:$A$119)/C68+0.5-$A68</f>
        <v>14.770719712245509</v>
      </c>
      <c r="F68" s="35">
        <f t="shared" si="1"/>
        <v>3.0195843001087116E-2</v>
      </c>
      <c r="G68" s="34"/>
      <c r="H68" s="42">
        <f>'HRQOL scores'!D$12</f>
        <v>0.81110347345475176</v>
      </c>
      <c r="I68" s="39">
        <f t="shared" si="4"/>
        <v>60700.5</v>
      </c>
      <c r="J68" s="39">
        <f t="shared" si="5"/>
        <v>49234.386390440159</v>
      </c>
      <c r="K68" s="42">
        <f>SUM(J68:J$119)/C68</f>
        <v>11.303547894543353</v>
      </c>
    </row>
    <row r="69" spans="1:11" x14ac:dyDescent="0.2">
      <c r="A69" s="54">
        <v>64</v>
      </c>
      <c r="B69" s="26"/>
      <c r="C69" s="65">
        <v>59770</v>
      </c>
      <c r="D69" s="29">
        <f t="shared" ref="D69:D119" si="6">C69-C70</f>
        <v>1895</v>
      </c>
      <c r="E69" s="42">
        <f>SUMPRODUCT(D69:D$119*$A69:$A$119)/C69+0.5-$A69</f>
        <v>14.215053146819528</v>
      </c>
      <c r="F69" s="35">
        <f t="shared" ref="F69:F116" si="7">D69/C69</f>
        <v>3.1704868663208971E-2</v>
      </c>
      <c r="G69" s="34"/>
      <c r="H69" s="42">
        <f>'HRQOL scores'!D$12</f>
        <v>0.81110347345475176</v>
      </c>
      <c r="I69" s="39">
        <f t="shared" ref="I69:I100" si="8">(D69*0.5+C70)</f>
        <v>58822.5</v>
      </c>
      <c r="J69" s="39">
        <f t="shared" ref="J69:J100" si="9">I69*H69</f>
        <v>47711.134067292136</v>
      </c>
      <c r="K69" s="42">
        <f>SUM(J69:J$119)/C69</f>
        <v>10.831764662843584</v>
      </c>
    </row>
    <row r="70" spans="1:11" x14ac:dyDescent="0.2">
      <c r="A70" s="54">
        <v>65</v>
      </c>
      <c r="B70" s="26"/>
      <c r="C70" s="65">
        <v>57875</v>
      </c>
      <c r="D70" s="29">
        <f t="shared" si="6"/>
        <v>1917</v>
      </c>
      <c r="E70" s="42">
        <f>SUMPRODUCT(D70:D$119*$A70:$A$119)/C70+0.5-$A70</f>
        <v>13.664124865406535</v>
      </c>
      <c r="F70" s="35">
        <f t="shared" si="7"/>
        <v>3.3123110151187907E-2</v>
      </c>
      <c r="G70" s="34"/>
      <c r="H70" s="42">
        <f>'HRQOL scores'!D$13</f>
        <v>0.78948187837685102</v>
      </c>
      <c r="I70" s="39">
        <f t="shared" si="8"/>
        <v>56916.5</v>
      </c>
      <c r="J70" s="39">
        <f t="shared" si="9"/>
        <v>44934.545330636043</v>
      </c>
      <c r="K70" s="42">
        <f>SUM(J70:J$119)/C70</f>
        <v>10.362046476559291</v>
      </c>
    </row>
    <row r="71" spans="1:11" x14ac:dyDescent="0.2">
      <c r="A71" s="54">
        <v>66</v>
      </c>
      <c r="B71" s="26"/>
      <c r="C71" s="65">
        <v>55958</v>
      </c>
      <c r="D71" s="29">
        <f t="shared" si="6"/>
        <v>1943</v>
      </c>
      <c r="E71" s="42">
        <f>SUMPRODUCT(D71:D$119*$A71:$A$119)/C71+0.5-$A71</f>
        <v>13.115099299213753</v>
      </c>
      <c r="F71" s="35">
        <f t="shared" si="7"/>
        <v>3.4722470424246754E-2</v>
      </c>
      <c r="G71" s="34"/>
      <c r="H71" s="42">
        <f>'HRQOL scores'!D$13</f>
        <v>0.78948187837685102</v>
      </c>
      <c r="I71" s="39">
        <f t="shared" si="8"/>
        <v>54986.5</v>
      </c>
      <c r="J71" s="39">
        <f t="shared" si="9"/>
        <v>43410.845305368719</v>
      </c>
      <c r="K71" s="42">
        <f>SUM(J71:J$119)/C71</f>
        <v>9.9140229189791089</v>
      </c>
    </row>
    <row r="72" spans="1:11" x14ac:dyDescent="0.2">
      <c r="A72" s="54">
        <v>67</v>
      </c>
      <c r="B72" s="26"/>
      <c r="C72" s="65">
        <v>54015</v>
      </c>
      <c r="D72" s="29">
        <f t="shared" si="6"/>
        <v>1996</v>
      </c>
      <c r="E72" s="42">
        <f>SUMPRODUCT(D72:D$119*$A72:$A$119)/C72+0.5-$A72</f>
        <v>12.568883209949163</v>
      </c>
      <c r="F72" s="35">
        <f t="shared" si="7"/>
        <v>3.6952698324539478E-2</v>
      </c>
      <c r="G72" s="34"/>
      <c r="H72" s="42">
        <f>'HRQOL scores'!D$13</f>
        <v>0.78948187837685102</v>
      </c>
      <c r="I72" s="39">
        <f t="shared" si="8"/>
        <v>53017</v>
      </c>
      <c r="J72" s="39">
        <f t="shared" si="9"/>
        <v>41855.960745905511</v>
      </c>
      <c r="K72" s="42">
        <f>SUM(J72:J$119)/C72</f>
        <v>9.4669637914443037</v>
      </c>
    </row>
    <row r="73" spans="1:11" x14ac:dyDescent="0.2">
      <c r="A73" s="54">
        <v>68</v>
      </c>
      <c r="B73" s="26"/>
      <c r="C73" s="65">
        <v>52019</v>
      </c>
      <c r="D73" s="29">
        <f t="shared" si="6"/>
        <v>2086</v>
      </c>
      <c r="E73" s="42">
        <f>SUMPRODUCT(D73:D$119*$A73:$A$119)/C73+0.5-$A73</f>
        <v>12.031973444037831</v>
      </c>
      <c r="F73" s="35">
        <f t="shared" si="7"/>
        <v>4.0100732424690977E-2</v>
      </c>
      <c r="G73" s="34"/>
      <c r="H73" s="42">
        <f>'HRQOL scores'!D$13</f>
        <v>0.78948187837685102</v>
      </c>
      <c r="I73" s="39">
        <f t="shared" si="8"/>
        <v>50976</v>
      </c>
      <c r="J73" s="39">
        <f t="shared" si="9"/>
        <v>40244.628232138355</v>
      </c>
      <c r="K73" s="42">
        <f>SUM(J73:J$119)/C73</f>
        <v>9.0255885051415543</v>
      </c>
    </row>
    <row r="74" spans="1:11" x14ac:dyDescent="0.2">
      <c r="A74" s="54">
        <v>69</v>
      </c>
      <c r="B74" s="26"/>
      <c r="C74" s="66">
        <v>49933</v>
      </c>
      <c r="D74" s="29">
        <f t="shared" si="6"/>
        <v>2198</v>
      </c>
      <c r="E74" s="42">
        <f>SUMPRODUCT(D74:D$119*$A74:$A$119)/C74+0.5-$A74</f>
        <v>11.513732933839421</v>
      </c>
      <c r="F74" s="35">
        <f t="shared" si="7"/>
        <v>4.4018985440490259E-2</v>
      </c>
      <c r="G74" s="34"/>
      <c r="H74" s="42">
        <f>'HRQOL scores'!D$13</f>
        <v>0.78948187837685102</v>
      </c>
      <c r="I74" s="39">
        <f t="shared" si="8"/>
        <v>48834</v>
      </c>
      <c r="J74" s="39">
        <f t="shared" si="9"/>
        <v>38553.558048655141</v>
      </c>
      <c r="K74" s="42">
        <f>SUM(J74:J$119)/C74</f>
        <v>8.5966687404486049</v>
      </c>
    </row>
    <row r="75" spans="1:11" x14ac:dyDescent="0.2">
      <c r="A75" s="54">
        <v>70</v>
      </c>
      <c r="B75" s="26"/>
      <c r="C75" s="65">
        <v>47735</v>
      </c>
      <c r="D75" s="29">
        <f t="shared" si="6"/>
        <v>2321</v>
      </c>
      <c r="E75" s="42">
        <f>SUMPRODUCT(D75:D$119*$A75:$A$119)/C75+0.5-$A75</f>
        <v>11.020869939989609</v>
      </c>
      <c r="F75" s="35">
        <f t="shared" si="7"/>
        <v>4.8622603959358961E-2</v>
      </c>
      <c r="G75" s="34"/>
      <c r="H75" s="42">
        <f>'HRQOL scores'!D$13</f>
        <v>0.78948187837685102</v>
      </c>
      <c r="I75" s="39">
        <f t="shared" si="8"/>
        <v>46574.5</v>
      </c>
      <c r="J75" s="39">
        <f t="shared" si="9"/>
        <v>36769.723744462644</v>
      </c>
      <c r="K75" s="42">
        <f>SUM(J75:J$119)/C75</f>
        <v>8.184851831322197</v>
      </c>
    </row>
    <row r="76" spans="1:11" x14ac:dyDescent="0.2">
      <c r="A76" s="54">
        <v>71</v>
      </c>
      <c r="B76" s="26"/>
      <c r="C76" s="65">
        <v>45414</v>
      </c>
      <c r="D76" s="29">
        <f t="shared" si="6"/>
        <v>2422</v>
      </c>
      <c r="E76" s="42">
        <f>SUMPRODUCT(D76:D$119*$A76:$A$119)/C76+0.5-$A76</f>
        <v>10.558566225952433</v>
      </c>
      <c r="F76" s="35">
        <f t="shared" si="7"/>
        <v>5.3331571762011712E-2</v>
      </c>
      <c r="G76" s="34"/>
      <c r="H76" s="42">
        <f>'HRQOL scores'!D$13</f>
        <v>0.78948187837685102</v>
      </c>
      <c r="I76" s="39">
        <f t="shared" si="8"/>
        <v>44203</v>
      </c>
      <c r="J76" s="39">
        <f t="shared" si="9"/>
        <v>34897.467469891948</v>
      </c>
      <c r="K76" s="42">
        <f>SUM(J76:J$119)/C76</f>
        <v>7.7935037306491921</v>
      </c>
    </row>
    <row r="77" spans="1:11" x14ac:dyDescent="0.2">
      <c r="A77" s="54">
        <v>72</v>
      </c>
      <c r="B77" s="26"/>
      <c r="C77" s="66">
        <v>42992</v>
      </c>
      <c r="D77" s="29">
        <f t="shared" si="6"/>
        <v>2477</v>
      </c>
      <c r="E77" s="42">
        <f>SUMPRODUCT(D77:D$119*$A77:$A$119)/C77+0.5-$A77</f>
        <v>10.125226241752046</v>
      </c>
      <c r="F77" s="35">
        <f t="shared" si="7"/>
        <v>5.7615370301451432E-2</v>
      </c>
      <c r="G77" s="34"/>
      <c r="H77" s="42">
        <f>'HRQOL scores'!D$13</f>
        <v>0.78948187837685102</v>
      </c>
      <c r="I77" s="39">
        <f t="shared" si="8"/>
        <v>41753.5</v>
      </c>
      <c r="J77" s="39">
        <f t="shared" si="9"/>
        <v>32963.631608807846</v>
      </c>
      <c r="K77" s="42">
        <f>SUM(J77:J$119)/C77</f>
        <v>7.4208390154868464</v>
      </c>
    </row>
    <row r="78" spans="1:11" x14ac:dyDescent="0.2">
      <c r="A78" s="54">
        <v>73</v>
      </c>
      <c r="B78" s="26"/>
      <c r="C78" s="65">
        <v>40515</v>
      </c>
      <c r="D78" s="29">
        <f t="shared" si="6"/>
        <v>2469</v>
      </c>
      <c r="E78" s="42">
        <f>SUMPRODUCT(D78:D$119*$A78:$A$119)/C78+0.5-$A78</f>
        <v>9.7136918816587468</v>
      </c>
      <c r="F78" s="35">
        <f t="shared" si="7"/>
        <v>6.094039244724176E-2</v>
      </c>
      <c r="G78" s="34"/>
      <c r="H78" s="42">
        <f>'HRQOL scores'!D$13</f>
        <v>0.78948187837685102</v>
      </c>
      <c r="I78" s="39">
        <f t="shared" si="8"/>
        <v>39280.5</v>
      </c>
      <c r="J78" s="39">
        <f t="shared" si="9"/>
        <v>31011.242923581896</v>
      </c>
      <c r="K78" s="42">
        <f>SUM(J78:J$119)/C78</f>
        <v>7.0609176686413084</v>
      </c>
    </row>
    <row r="79" spans="1:11" x14ac:dyDescent="0.2">
      <c r="A79" s="54">
        <v>74</v>
      </c>
      <c r="B79" s="26"/>
      <c r="C79" s="65">
        <v>38046</v>
      </c>
      <c r="D79" s="29">
        <f t="shared" si="6"/>
        <v>2412</v>
      </c>
      <c r="E79" s="42">
        <f>SUMPRODUCT(D79:D$119*$A79:$A$119)/C79+0.5-$A79</f>
        <v>9.3116155860117686</v>
      </c>
      <c r="F79" s="35">
        <f t="shared" si="7"/>
        <v>6.3396940545655256E-2</v>
      </c>
      <c r="G79" s="34"/>
      <c r="H79" s="42">
        <f>'HRQOL scores'!D$13</f>
        <v>0.78948187837685102</v>
      </c>
      <c r="I79" s="39">
        <f t="shared" si="8"/>
        <v>36840</v>
      </c>
      <c r="J79" s="39">
        <f t="shared" si="9"/>
        <v>29084.512399403193</v>
      </c>
      <c r="K79" s="42">
        <f>SUM(J79:J$119)/C79</f>
        <v>6.7040381754040039</v>
      </c>
    </row>
    <row r="80" spans="1:11" x14ac:dyDescent="0.2">
      <c r="A80" s="54">
        <v>75</v>
      </c>
      <c r="B80" s="70"/>
      <c r="C80" s="66">
        <v>35634</v>
      </c>
      <c r="D80" s="29">
        <f t="shared" si="6"/>
        <v>2338</v>
      </c>
      <c r="E80" s="42">
        <f>SUMPRODUCT(D80:D$119*$A80:$A$119)/C80+0.5-$A80</f>
        <v>8.9080576580065127</v>
      </c>
      <c r="F80" s="35">
        <f t="shared" si="7"/>
        <v>6.5611494639950613E-2</v>
      </c>
      <c r="G80" s="34"/>
      <c r="H80" s="42">
        <f>'HRQOL scores'!D$14</f>
        <v>0.73133907050242752</v>
      </c>
      <c r="I80" s="39">
        <f t="shared" si="8"/>
        <v>34465</v>
      </c>
      <c r="J80" s="39">
        <f t="shared" si="9"/>
        <v>25205.601064866165</v>
      </c>
      <c r="K80" s="42">
        <f>SUM(J80:J$119)/C80</f>
        <v>6.3416210367070089</v>
      </c>
    </row>
    <row r="81" spans="1:11" x14ac:dyDescent="0.2">
      <c r="A81" s="54">
        <v>76</v>
      </c>
      <c r="B81" t="s">
        <v>31</v>
      </c>
      <c r="C81" s="65">
        <v>33296</v>
      </c>
      <c r="D81" s="29">
        <f t="shared" si="6"/>
        <v>2269</v>
      </c>
      <c r="E81" s="42">
        <f>SUMPRODUCT(D81:D$119*$A81:$A$119)/C81+0.5-$A81</f>
        <v>8.4984600728436988</v>
      </c>
      <c r="F81" s="35">
        <f t="shared" si="7"/>
        <v>6.8146323882748674E-2</v>
      </c>
      <c r="G81" s="34"/>
      <c r="H81" s="42">
        <f>'HRQOL scores'!D$14</f>
        <v>0.73133907050242752</v>
      </c>
      <c r="I81" s="39">
        <f t="shared" si="8"/>
        <v>32161.5</v>
      </c>
      <c r="J81" s="39">
        <f t="shared" si="9"/>
        <v>23520.961515963823</v>
      </c>
      <c r="K81" s="42">
        <f>SUM(J81:J$119)/C81</f>
        <v>6.0299051825189638</v>
      </c>
    </row>
    <row r="82" spans="1:11" x14ac:dyDescent="0.2">
      <c r="A82" s="54">
        <v>77</v>
      </c>
      <c r="B82" t="s">
        <v>32</v>
      </c>
      <c r="C82" s="65">
        <v>31027</v>
      </c>
      <c r="D82" s="29">
        <f t="shared" si="6"/>
        <v>2220</v>
      </c>
      <c r="E82" s="42">
        <f>SUMPRODUCT(D82:D$119*$A82:$A$119)/C82+0.5-$A82</f>
        <v>8.083386295336453</v>
      </c>
      <c r="F82" s="35">
        <f t="shared" si="7"/>
        <v>7.1550584974377149E-2</v>
      </c>
      <c r="G82" s="34"/>
      <c r="H82" s="42">
        <f>'HRQOL scores'!D$14</f>
        <v>0.73133907050242752</v>
      </c>
      <c r="I82" s="39">
        <f t="shared" si="8"/>
        <v>29917</v>
      </c>
      <c r="J82" s="39">
        <f t="shared" si="9"/>
        <v>21879.470972221123</v>
      </c>
      <c r="K82" s="42">
        <f>SUM(J82:J$119)/C82</f>
        <v>5.7127908415634003</v>
      </c>
    </row>
    <row r="83" spans="1:11" x14ac:dyDescent="0.2">
      <c r="A83" s="54">
        <v>78</v>
      </c>
      <c r="B83" t="s">
        <v>19</v>
      </c>
      <c r="C83" s="65">
        <v>28807</v>
      </c>
      <c r="D83" s="29">
        <f t="shared" si="6"/>
        <v>2196</v>
      </c>
      <c r="E83" s="42">
        <f>SUMPRODUCT(D83:D$119*$A83:$A$119)/C83+0.5-$A83</f>
        <v>7.6677969446802479</v>
      </c>
      <c r="F83" s="35">
        <f t="shared" si="7"/>
        <v>7.6231471517339541E-2</v>
      </c>
      <c r="G83" s="34"/>
      <c r="H83" s="42">
        <f>'HRQOL scores'!D$14</f>
        <v>0.73133907050242752</v>
      </c>
      <c r="I83" s="39">
        <f t="shared" si="8"/>
        <v>27709</v>
      </c>
      <c r="J83" s="39">
        <f t="shared" si="9"/>
        <v>20264.674304551765</v>
      </c>
      <c r="K83" s="42">
        <f>SUM(J83:J$119)/C83</f>
        <v>5.3935255482683537</v>
      </c>
    </row>
    <row r="84" spans="1:11" x14ac:dyDescent="0.2">
      <c r="A84" s="54">
        <v>79</v>
      </c>
      <c r="B84" t="s">
        <v>33</v>
      </c>
      <c r="C84" s="66">
        <v>26611</v>
      </c>
      <c r="D84" s="29">
        <f t="shared" si="6"/>
        <v>2190</v>
      </c>
      <c r="E84" s="42">
        <f>SUMPRODUCT(D84:D$119*$A84:$A$119)/C84+0.5-$A84</f>
        <v>7.2592997852543846</v>
      </c>
      <c r="F84" s="35">
        <f t="shared" si="7"/>
        <v>8.2296794558641168E-2</v>
      </c>
      <c r="G84" s="34"/>
      <c r="H84" s="42">
        <f>'HRQOL scores'!D$14</f>
        <v>0.73133907050242752</v>
      </c>
      <c r="I84" s="39">
        <f t="shared" si="8"/>
        <v>25516</v>
      </c>
      <c r="J84" s="39">
        <f t="shared" si="9"/>
        <v>18660.84772293994</v>
      </c>
      <c r="K84" s="42">
        <f>SUM(J84:J$119)/C84</f>
        <v>5.0770965452036627</v>
      </c>
    </row>
    <row r="85" spans="1:11" x14ac:dyDescent="0.2">
      <c r="A85" s="54">
        <v>80</v>
      </c>
      <c r="B85" t="s">
        <v>34</v>
      </c>
      <c r="C85" s="65">
        <v>24421</v>
      </c>
      <c r="D85" s="29">
        <f t="shared" si="6"/>
        <v>2192</v>
      </c>
      <c r="E85" s="42">
        <f>SUMPRODUCT(D85:D$119*$A85:$A$119)/C85+0.5-$A85</f>
        <v>6.8654529538267894</v>
      </c>
      <c r="F85" s="35">
        <f t="shared" si="7"/>
        <v>8.9758814135375287E-2</v>
      </c>
      <c r="G85" s="34"/>
      <c r="H85" s="42">
        <f>'HRQOL scores'!D$14</f>
        <v>0.73133907050242752</v>
      </c>
      <c r="I85" s="39">
        <f t="shared" si="8"/>
        <v>23325</v>
      </c>
      <c r="J85" s="39">
        <f t="shared" si="9"/>
        <v>17058.483819469122</v>
      </c>
      <c r="K85" s="42">
        <f>SUM(J85:J$119)/C85</f>
        <v>4.768263725542556</v>
      </c>
    </row>
    <row r="86" spans="1:11" x14ac:dyDescent="0.2">
      <c r="A86" s="54">
        <v>81</v>
      </c>
      <c r="B86" t="s">
        <v>6</v>
      </c>
      <c r="C86" s="65">
        <v>22229</v>
      </c>
      <c r="D86" s="29">
        <f t="shared" si="6"/>
        <v>2189</v>
      </c>
      <c r="E86" s="42">
        <f>SUMPRODUCT(D86:D$119*$A86:$A$119)/C86+0.5-$A86</f>
        <v>6.4931497856585167</v>
      </c>
      <c r="F86" s="35">
        <f t="shared" si="7"/>
        <v>9.8474965135633627E-2</v>
      </c>
      <c r="G86" s="34"/>
      <c r="H86" s="42">
        <f>'HRQOL scores'!D$14</f>
        <v>0.73133907050242752</v>
      </c>
      <c r="I86" s="39">
        <f t="shared" si="8"/>
        <v>21134.5</v>
      </c>
      <c r="J86" s="39">
        <f t="shared" si="9"/>
        <v>15456.485585533554</v>
      </c>
      <c r="K86" s="42">
        <f>SUM(J86:J$119)/C86</f>
        <v>4.4710641334295573</v>
      </c>
    </row>
    <row r="87" spans="1:11" x14ac:dyDescent="0.2">
      <c r="A87" s="54">
        <v>82</v>
      </c>
      <c r="B87" s="26"/>
      <c r="C87" s="65">
        <v>20040</v>
      </c>
      <c r="D87" s="29">
        <f t="shared" si="6"/>
        <v>2170</v>
      </c>
      <c r="E87" s="42">
        <f>SUMPRODUCT(D87:D$119*$A87:$A$119)/C87+0.5-$A87</f>
        <v>6.1477907477746214</v>
      </c>
      <c r="F87" s="35">
        <f t="shared" si="7"/>
        <v>0.10828343313373254</v>
      </c>
      <c r="G87" s="34"/>
      <c r="H87" s="42">
        <f>'HRQOL scores'!D$14</f>
        <v>0.73133907050242752</v>
      </c>
      <c r="I87" s="39">
        <f t="shared" si="8"/>
        <v>18955</v>
      </c>
      <c r="J87" s="39">
        <f t="shared" si="9"/>
        <v>13862.532081373514</v>
      </c>
      <c r="K87" s="42">
        <f>SUM(J87:J$119)/C87</f>
        <v>4.1881636245744547</v>
      </c>
    </row>
    <row r="88" spans="1:11" x14ac:dyDescent="0.2">
      <c r="A88" s="54">
        <v>83</v>
      </c>
      <c r="C88" s="65">
        <v>17870</v>
      </c>
      <c r="D88" s="29">
        <f t="shared" si="6"/>
        <v>2122</v>
      </c>
      <c r="E88" s="42">
        <f>SUMPRODUCT(D88:D$119*$A88:$A$119)/C88+0.5-$A88</f>
        <v>5.8336164849134491</v>
      </c>
      <c r="F88" s="35">
        <f t="shared" si="7"/>
        <v>0.1187465025181869</v>
      </c>
      <c r="G88" s="34"/>
      <c r="H88" s="42">
        <f>'HRQOL scores'!D$14</f>
        <v>0.73133907050242752</v>
      </c>
      <c r="I88" s="39">
        <f t="shared" si="8"/>
        <v>16809</v>
      </c>
      <c r="J88" s="39">
        <f t="shared" si="9"/>
        <v>12293.078436075304</v>
      </c>
      <c r="K88" s="42">
        <f>SUM(J88:J$119)/C88</f>
        <v>3.9209998296082023</v>
      </c>
    </row>
    <row r="89" spans="1:11" x14ac:dyDescent="0.2">
      <c r="A89" s="54">
        <v>84</v>
      </c>
      <c r="B89" s="7">
        <v>25924</v>
      </c>
      <c r="C89" s="65">
        <v>15748</v>
      </c>
      <c r="D89" s="29">
        <f t="shared" si="6"/>
        <v>1820.5815460577069</v>
      </c>
      <c r="E89" s="42">
        <f>SUMPRODUCT(D89:D$119*$A89:$A$119)/C89+0.5-$A89</f>
        <v>5.552306742786584</v>
      </c>
      <c r="F89" s="35">
        <f t="shared" si="7"/>
        <v>0.11560715938898317</v>
      </c>
      <c r="G89" s="34"/>
      <c r="H89" s="42">
        <f>'HRQOL scores'!D$14</f>
        <v>0.73133907050242752</v>
      </c>
      <c r="I89" s="39">
        <f t="shared" si="8"/>
        <v>14837.709226971147</v>
      </c>
      <c r="J89" s="39">
        <f t="shared" si="9"/>
        <v>10851.39647443837</v>
      </c>
      <c r="K89" s="42">
        <f>SUM(J89:J$119)/C89</f>
        <v>3.6687318084215952</v>
      </c>
    </row>
    <row r="90" spans="1:11" x14ac:dyDescent="0.2">
      <c r="A90" s="54">
        <v>85</v>
      </c>
      <c r="B90" s="7">
        <v>22927</v>
      </c>
      <c r="C90" s="89">
        <f t="shared" ref="C90:C119" si="10">C89*IF(B90=0,0,(B90/B89))</f>
        <v>13927.418453942293</v>
      </c>
      <c r="D90" s="29">
        <f t="shared" si="6"/>
        <v>1753.7600678907565</v>
      </c>
      <c r="E90" s="42">
        <f>SUMPRODUCT(D90:D$119*$A90:$A$119)/C90+0.5-$A90</f>
        <v>5.2127404370392583</v>
      </c>
      <c r="F90" s="35">
        <f t="shared" si="7"/>
        <v>0.12592140271295843</v>
      </c>
      <c r="G90" s="34"/>
      <c r="H90" s="42">
        <f>'HRQOL scores'!D$15</f>
        <v>0.64633306921840283</v>
      </c>
      <c r="I90" s="39">
        <f t="shared" si="8"/>
        <v>13050.538419996916</v>
      </c>
      <c r="J90" s="39">
        <f t="shared" si="9"/>
        <v>8434.9945519492921</v>
      </c>
      <c r="K90" s="42">
        <f>IF(C90=0,0,SUM(J90:J$119)/C90)</f>
        <v>3.3691665257104892</v>
      </c>
    </row>
    <row r="91" spans="1:11" x14ac:dyDescent="0.2">
      <c r="A91" s="54">
        <v>86</v>
      </c>
      <c r="B91" s="7">
        <v>20040</v>
      </c>
      <c r="C91" s="89">
        <f t="shared" si="10"/>
        <v>12173.658386051537</v>
      </c>
      <c r="D91" s="29">
        <f t="shared" si="6"/>
        <v>1666.8921462737235</v>
      </c>
      <c r="E91" s="42">
        <f>SUMPRODUCT(D91:D$119*$A91:$A$119)/C91+0.5-$A91</f>
        <v>4.8916666666666373</v>
      </c>
      <c r="F91" s="35">
        <f t="shared" si="7"/>
        <v>0.13692614770459083</v>
      </c>
      <c r="G91" s="34"/>
      <c r="H91" s="42">
        <f>'HRQOL scores'!D$15</f>
        <v>0.64633306921840283</v>
      </c>
      <c r="I91" s="39">
        <f t="shared" si="8"/>
        <v>11340.212312914675</v>
      </c>
      <c r="J91" s="39">
        <f t="shared" si="9"/>
        <v>7329.5542297944648</v>
      </c>
      <c r="K91" s="42">
        <f>IF(C91=0,0,SUM(J91:J$119)/C91)</f>
        <v>3.1616459302600206</v>
      </c>
    </row>
    <row r="92" spans="1:11" x14ac:dyDescent="0.2">
      <c r="A92" s="54">
        <v>87</v>
      </c>
      <c r="B92" s="7">
        <v>17296</v>
      </c>
      <c r="C92" s="89">
        <f t="shared" si="10"/>
        <v>10506.766239777813</v>
      </c>
      <c r="D92" s="29">
        <f t="shared" si="6"/>
        <v>1563.6225891066188</v>
      </c>
      <c r="E92" s="42">
        <f>SUMPRODUCT(D92:D$119*$A92:$A$119)/C92+0.5-$A92</f>
        <v>4.5884019426456888</v>
      </c>
      <c r="F92" s="35">
        <f t="shared" si="7"/>
        <v>0.14882053654024044</v>
      </c>
      <c r="G92" s="34"/>
      <c r="H92" s="42">
        <f>'HRQOL scores'!D$15</f>
        <v>0.64633306921840283</v>
      </c>
      <c r="I92" s="39">
        <f t="shared" si="8"/>
        <v>9724.9549452245046</v>
      </c>
      <c r="J92" s="39">
        <f t="shared" si="9"/>
        <v>6285.559977757639</v>
      </c>
      <c r="K92" s="42">
        <f>IF(C92=0,0,SUM(J92:J$119)/C92)</f>
        <v>2.9656359103978769</v>
      </c>
    </row>
    <row r="93" spans="1:11" x14ac:dyDescent="0.2">
      <c r="A93" s="54">
        <v>88</v>
      </c>
      <c r="B93" s="7">
        <v>14722</v>
      </c>
      <c r="C93" s="89">
        <f t="shared" si="10"/>
        <v>8943.1436506711943</v>
      </c>
      <c r="D93" s="29">
        <f t="shared" si="6"/>
        <v>1443.951396389446</v>
      </c>
      <c r="E93" s="42">
        <f>SUMPRODUCT(D93:D$119*$A93:$A$119)/C93+0.5-$A93</f>
        <v>4.3032196712403135</v>
      </c>
      <c r="F93" s="35">
        <f t="shared" si="7"/>
        <v>0.16145904089118324</v>
      </c>
      <c r="G93" s="34"/>
      <c r="H93" s="42">
        <f>'HRQOL scores'!D$15</f>
        <v>0.64633306921840283</v>
      </c>
      <c r="I93" s="39">
        <f t="shared" si="8"/>
        <v>8221.1679524764713</v>
      </c>
      <c r="J93" s="39">
        <f t="shared" si="9"/>
        <v>5313.61271528409</v>
      </c>
      <c r="K93" s="42">
        <f>IF(C93=0,0,SUM(J93:J$119)/C93)</f>
        <v>2.7813131776337632</v>
      </c>
    </row>
    <row r="94" spans="1:11" x14ac:dyDescent="0.2">
      <c r="A94" s="54">
        <v>89</v>
      </c>
      <c r="B94" s="7">
        <v>12345</v>
      </c>
      <c r="C94" s="89">
        <f t="shared" si="10"/>
        <v>7499.1922542817483</v>
      </c>
      <c r="D94" s="29">
        <f t="shared" si="6"/>
        <v>1311.5233760222191</v>
      </c>
      <c r="E94" s="42">
        <f>SUMPRODUCT(D94:D$119*$A94:$A$119)/C94+0.5-$A94</f>
        <v>4.0355204536249261</v>
      </c>
      <c r="F94" s="35">
        <f t="shared" si="7"/>
        <v>0.17488861887403806</v>
      </c>
      <c r="G94" s="34"/>
      <c r="H94" s="42">
        <f>'HRQOL scores'!D$15</f>
        <v>0.64633306921840283</v>
      </c>
      <c r="I94" s="39">
        <f t="shared" si="8"/>
        <v>6843.4305662706392</v>
      </c>
      <c r="J94" s="39">
        <f t="shared" si="9"/>
        <v>4423.1354818807349</v>
      </c>
      <c r="K94" s="42">
        <f>IF(C94=0,0,SUM(J94:J$119)/C94)</f>
        <v>2.6082903206850552</v>
      </c>
    </row>
    <row r="95" spans="1:11" x14ac:dyDescent="0.2">
      <c r="A95" s="54">
        <v>90</v>
      </c>
      <c r="B95" s="7">
        <v>10186</v>
      </c>
      <c r="C95" s="89">
        <f t="shared" si="10"/>
        <v>6187.6688782595293</v>
      </c>
      <c r="D95" s="29">
        <f t="shared" si="6"/>
        <v>1170.590803888289</v>
      </c>
      <c r="E95" s="42">
        <f>SUMPRODUCT(D95:D$119*$A95:$A$119)/C95+0.5-$A95</f>
        <v>3.7849008442960752</v>
      </c>
      <c r="F95" s="35">
        <f t="shared" si="7"/>
        <v>0.18918122913803256</v>
      </c>
      <c r="G95" s="34"/>
      <c r="H95" s="42">
        <f>'HRQOL scores'!D$15</f>
        <v>0.64633306921840283</v>
      </c>
      <c r="I95" s="39">
        <f t="shared" si="8"/>
        <v>5602.3734763153843</v>
      </c>
      <c r="J95" s="39">
        <f t="shared" si="9"/>
        <v>3620.9992438546956</v>
      </c>
      <c r="K95" s="42">
        <f>IF(C95=0,0,SUM(J95:J$119)/C95)</f>
        <v>2.446306579381218</v>
      </c>
    </row>
    <row r="96" spans="1:11" x14ac:dyDescent="0.2">
      <c r="A96" s="54">
        <v>91</v>
      </c>
      <c r="B96" s="7">
        <v>8259</v>
      </c>
      <c r="C96" s="89">
        <f t="shared" si="10"/>
        <v>5017.0780743712403</v>
      </c>
      <c r="D96" s="29">
        <f t="shared" si="6"/>
        <v>1024.1910199043359</v>
      </c>
      <c r="E96" s="42">
        <f>SUMPRODUCT(D96:D$119*$A96:$A$119)/C96+0.5-$A96</f>
        <v>3.5513379343746436</v>
      </c>
      <c r="F96" s="35">
        <f t="shared" si="7"/>
        <v>0.20414093715946238</v>
      </c>
      <c r="G96" s="34"/>
      <c r="H96" s="42">
        <f>'HRQOL scores'!D$15</f>
        <v>0.64633306921840283</v>
      </c>
      <c r="I96" s="39">
        <f t="shared" si="8"/>
        <v>4504.9825644190723</v>
      </c>
      <c r="J96" s="39">
        <f t="shared" si="9"/>
        <v>2911.7192076363704</v>
      </c>
      <c r="K96" s="42">
        <f>IF(C96=0,0,SUM(J96:J$119)/C96)</f>
        <v>2.2953471469560922</v>
      </c>
    </row>
    <row r="97" spans="1:11" x14ac:dyDescent="0.2">
      <c r="A97" s="54">
        <v>92</v>
      </c>
      <c r="B97" s="7">
        <v>6573</v>
      </c>
      <c r="C97" s="89">
        <f t="shared" si="10"/>
        <v>3992.8870544669044</v>
      </c>
      <c r="D97" s="29">
        <f t="shared" si="6"/>
        <v>877.79123592038286</v>
      </c>
      <c r="E97" s="42">
        <f>SUMPRODUCT(D97:D$119*$A97:$A$119)/C97+0.5-$A97</f>
        <v>3.3340179522288338</v>
      </c>
      <c r="F97" s="35">
        <f t="shared" si="7"/>
        <v>0.219838734215731</v>
      </c>
      <c r="G97" s="34"/>
      <c r="H97" s="42">
        <f>'HRQOL scores'!D$15</f>
        <v>0.64633306921840283</v>
      </c>
      <c r="I97" s="39">
        <f t="shared" si="8"/>
        <v>3553.9914365067129</v>
      </c>
      <c r="J97" s="39">
        <f t="shared" si="9"/>
        <v>2297.0621931333044</v>
      </c>
      <c r="K97" s="42">
        <f>IF(C97=0,0,SUM(J97:J$119)/C97)</f>
        <v>2.1548860558933045</v>
      </c>
    </row>
    <row r="98" spans="1:11" x14ac:dyDescent="0.2">
      <c r="A98" s="54">
        <v>93</v>
      </c>
      <c r="B98" s="7">
        <v>5128</v>
      </c>
      <c r="C98" s="89">
        <f t="shared" si="10"/>
        <v>3115.0958185465215</v>
      </c>
      <c r="D98" s="29">
        <f t="shared" si="6"/>
        <v>736.25119580311684</v>
      </c>
      <c r="E98" s="42">
        <f>SUMPRODUCT(D98:D$119*$A98:$A$119)/C98+0.5-$A98</f>
        <v>3.1326053042121913</v>
      </c>
      <c r="F98" s="35">
        <f t="shared" si="7"/>
        <v>0.23634945397815907</v>
      </c>
      <c r="G98" s="34"/>
      <c r="H98" s="42">
        <f>'HRQOL scores'!D$15</f>
        <v>0.64633306921840283</v>
      </c>
      <c r="I98" s="39">
        <f t="shared" si="8"/>
        <v>2746.9702206449629</v>
      </c>
      <c r="J98" s="39">
        <f t="shared" si="9"/>
        <v>1775.457693761012</v>
      </c>
      <c r="K98" s="42">
        <f>IF(C98=0,0,SUM(J98:J$119)/C98)</f>
        <v>2.0247064009212989</v>
      </c>
    </row>
    <row r="99" spans="1:11" x14ac:dyDescent="0.2">
      <c r="A99" s="54">
        <v>94</v>
      </c>
      <c r="B99" s="7">
        <v>3916</v>
      </c>
      <c r="C99" s="89">
        <f t="shared" si="10"/>
        <v>2378.8446227434047</v>
      </c>
      <c r="D99" s="29">
        <f t="shared" si="6"/>
        <v>603.21570745255372</v>
      </c>
      <c r="E99" s="42">
        <f>SUMPRODUCT(D99:D$119*$A99:$A$119)/C99+0.5-$A99</f>
        <v>2.9473953013278873</v>
      </c>
      <c r="F99" s="35">
        <f t="shared" si="7"/>
        <v>0.25357507660878442</v>
      </c>
      <c r="G99" s="34"/>
      <c r="H99" s="42">
        <f>'HRQOL scores'!D$15</f>
        <v>0.64633306921840283</v>
      </c>
      <c r="I99" s="39">
        <f t="shared" si="8"/>
        <v>2077.2367690171277</v>
      </c>
      <c r="J99" s="39">
        <f t="shared" si="9"/>
        <v>1342.5868164121587</v>
      </c>
      <c r="K99" s="42">
        <f>IF(C99=0,0,SUM(J99:J$119)/C99)</f>
        <v>1.9049990513071511</v>
      </c>
    </row>
    <row r="100" spans="1:11" x14ac:dyDescent="0.2">
      <c r="A100" s="54">
        <v>95</v>
      </c>
      <c r="B100" s="7">
        <v>2923</v>
      </c>
      <c r="C100" s="89">
        <f t="shared" si="10"/>
        <v>1775.628915290851</v>
      </c>
      <c r="D100" s="29">
        <f t="shared" si="6"/>
        <v>480.50717481870106</v>
      </c>
      <c r="E100" s="42">
        <f>SUMPRODUCT(D100:D$119*$A100:$A$119)/C100+0.5-$A100</f>
        <v>2.7788231269243795</v>
      </c>
      <c r="F100" s="35">
        <f t="shared" si="7"/>
        <v>0.27061238453643521</v>
      </c>
      <c r="G100" s="34"/>
      <c r="H100" s="42">
        <f>'HRQOL scores'!D$15</f>
        <v>0.64633306921840283</v>
      </c>
      <c r="I100" s="39">
        <f t="shared" si="8"/>
        <v>1535.3753278815004</v>
      </c>
      <c r="J100" s="39">
        <f t="shared" si="9"/>
        <v>992.36384807186175</v>
      </c>
      <c r="K100" s="42">
        <f>IF(C100=0,0,SUM(J100:J$119)/C100)</f>
        <v>1.7960452804401223</v>
      </c>
    </row>
    <row r="101" spans="1:11" x14ac:dyDescent="0.2">
      <c r="A101" s="54">
        <v>96</v>
      </c>
      <c r="B101" s="7">
        <v>2132</v>
      </c>
      <c r="C101" s="89">
        <f t="shared" si="10"/>
        <v>1295.1217404721499</v>
      </c>
      <c r="D101" s="29">
        <f t="shared" si="6"/>
        <v>372.9853417682458</v>
      </c>
      <c r="E101" s="42">
        <f>SUMPRODUCT(D101:D$119*$A101:$A$119)/C101+0.5-$A101</f>
        <v>2.6242964352720577</v>
      </c>
      <c r="F101" s="35">
        <f t="shared" si="7"/>
        <v>0.2879924953095685</v>
      </c>
      <c r="G101" s="34"/>
      <c r="H101" s="42">
        <f>'HRQOL scores'!D$15</f>
        <v>0.64633306921840283</v>
      </c>
      <c r="I101" s="39">
        <f t="shared" ref="I101:I119" si="11">(D101*0.5+C102)</f>
        <v>1108.6290695880271</v>
      </c>
      <c r="J101" s="39">
        <f t="shared" ref="J101:J119" si="12">I101*H101</f>
        <v>716.54362917157187</v>
      </c>
      <c r="K101" s="42">
        <f>IF(C101=0,0,SUM(J101:J$119)/C101)</f>
        <v>1.6961695695482948</v>
      </c>
    </row>
    <row r="102" spans="1:11" x14ac:dyDescent="0.2">
      <c r="A102" s="54">
        <v>97</v>
      </c>
      <c r="B102" s="7">
        <v>1518</v>
      </c>
      <c r="C102" s="89">
        <f t="shared" si="10"/>
        <v>922.13639870390409</v>
      </c>
      <c r="D102" s="29">
        <f t="shared" si="6"/>
        <v>281.25767628452411</v>
      </c>
      <c r="E102" s="42">
        <f>SUMPRODUCT(D102:D$119*$A102:$A$119)/C102+0.5-$A102</f>
        <v>2.4835309617918426</v>
      </c>
      <c r="F102" s="35">
        <f t="shared" si="7"/>
        <v>0.30500658761528326</v>
      </c>
      <c r="G102" s="34"/>
      <c r="H102" s="42">
        <f>'HRQOL scores'!D$15</f>
        <v>0.64633306921840283</v>
      </c>
      <c r="I102" s="39">
        <f t="shared" si="11"/>
        <v>781.50756056164209</v>
      </c>
      <c r="J102" s="39">
        <f t="shared" si="12"/>
        <v>505.11418023519298</v>
      </c>
      <c r="K102" s="42">
        <f>IF(C102=0,0,SUM(J102:J$119)/C102)</f>
        <v>1.6051881890338462</v>
      </c>
    </row>
    <row r="103" spans="1:11" x14ac:dyDescent="0.2">
      <c r="A103" s="54">
        <v>98</v>
      </c>
      <c r="B103" s="7">
        <v>1055</v>
      </c>
      <c r="C103" s="89">
        <f t="shared" si="10"/>
        <v>640.87872241937998</v>
      </c>
      <c r="D103" s="29">
        <f t="shared" si="6"/>
        <v>205.93164635087186</v>
      </c>
      <c r="E103" s="42">
        <f>SUMPRODUCT(D103:D$119*$A103:$A$119)/C103+0.5-$A103</f>
        <v>2.3540284360189503</v>
      </c>
      <c r="F103" s="35">
        <f t="shared" si="7"/>
        <v>0.32132701421800947</v>
      </c>
      <c r="G103" s="34"/>
      <c r="H103" s="42">
        <f>'HRQOL scores'!D$15</f>
        <v>0.64633306921840283</v>
      </c>
      <c r="I103" s="39">
        <f t="shared" si="11"/>
        <v>537.91289924394403</v>
      </c>
      <c r="J103" s="39">
        <f t="shared" si="12"/>
        <v>347.67089514050781</v>
      </c>
      <c r="K103" s="42">
        <f>IF(C103=0,0,SUM(J103:J$119)/C103)</f>
        <v>1.5214864240795296</v>
      </c>
    </row>
    <row r="104" spans="1:11" x14ac:dyDescent="0.2">
      <c r="A104" s="54">
        <v>99</v>
      </c>
      <c r="B104" s="7">
        <v>716</v>
      </c>
      <c r="C104" s="89">
        <f t="shared" si="10"/>
        <v>434.94707606850812</v>
      </c>
      <c r="D104" s="29">
        <f t="shared" si="6"/>
        <v>147.00725196728905</v>
      </c>
      <c r="E104" s="42">
        <f>SUMPRODUCT(D104:D$119*$A104:$A$119)/C104+0.5-$A104</f>
        <v>2.2318435754189778</v>
      </c>
      <c r="F104" s="35">
        <f t="shared" si="7"/>
        <v>0.33798882681564246</v>
      </c>
      <c r="G104" s="34"/>
      <c r="H104" s="42">
        <f>'HRQOL scores'!D$15</f>
        <v>0.64633306921840283</v>
      </c>
      <c r="I104" s="39">
        <f t="shared" si="11"/>
        <v>361.44345008486357</v>
      </c>
      <c r="J104" s="39">
        <f t="shared" si="12"/>
        <v>233.61285444223844</v>
      </c>
      <c r="K104" s="42">
        <f>IF(C104=0,0,SUM(J104:J$119)/C104)</f>
        <v>1.4425143081159324</v>
      </c>
    </row>
    <row r="105" spans="1:11" x14ac:dyDescent="0.2">
      <c r="A105" s="54">
        <v>100</v>
      </c>
      <c r="B105" s="7">
        <v>474</v>
      </c>
      <c r="C105" s="89">
        <f t="shared" si="10"/>
        <v>287.93982410121907</v>
      </c>
      <c r="D105" s="29">
        <f t="shared" si="6"/>
        <v>102.05462120043208</v>
      </c>
      <c r="E105" s="42">
        <f>SUMPRODUCT(D105:D$119*$A105:$A$119)/C105+0.5-$A105</f>
        <v>2.1160337552742448</v>
      </c>
      <c r="F105" s="35">
        <f t="shared" si="7"/>
        <v>0.35443037974683544</v>
      </c>
      <c r="G105" s="34"/>
      <c r="H105" s="42">
        <f>'HRQOL scores'!D$15</f>
        <v>0.64633306921840283</v>
      </c>
      <c r="I105" s="39">
        <f t="shared" si="11"/>
        <v>236.91251350100305</v>
      </c>
      <c r="J105" s="39">
        <f t="shared" si="12"/>
        <v>153.12439198734961</v>
      </c>
      <c r="K105" s="42">
        <f>IF(C105=0,0,SUM(J105:J$119)/C105)</f>
        <v>1.3676625916161562</v>
      </c>
    </row>
    <row r="106" spans="1:11" x14ac:dyDescent="0.2">
      <c r="A106" s="54">
        <v>101</v>
      </c>
      <c r="B106" s="7">
        <v>306</v>
      </c>
      <c r="C106" s="89">
        <f t="shared" si="10"/>
        <v>185.88520290078699</v>
      </c>
      <c r="D106" s="29">
        <f t="shared" si="6"/>
        <v>69.251350100293195</v>
      </c>
      <c r="E106" s="42">
        <f>SUMPRODUCT(D106:D$119*$A106:$A$119)/C106+0.5-$A106</f>
        <v>2.0032679738562109</v>
      </c>
      <c r="F106" s="35">
        <f t="shared" si="7"/>
        <v>0.37254901960784315</v>
      </c>
      <c r="G106" s="34"/>
      <c r="H106" s="42">
        <f>'HRQOL scores'!D$15</f>
        <v>0.64633306921840283</v>
      </c>
      <c r="I106" s="39">
        <f t="shared" si="11"/>
        <v>151.25952785064038</v>
      </c>
      <c r="J106" s="39">
        <f t="shared" si="12"/>
        <v>97.764034884230881</v>
      </c>
      <c r="K106" s="42">
        <f>IF(C106=0,0,SUM(J106:J$119)/C106)</f>
        <v>1.2947783380094149</v>
      </c>
    </row>
    <row r="107" spans="1:11" x14ac:dyDescent="0.2">
      <c r="A107" s="54">
        <v>102</v>
      </c>
      <c r="B107" s="7">
        <v>192</v>
      </c>
      <c r="C107" s="89">
        <f t="shared" si="10"/>
        <v>116.6338528004938</v>
      </c>
      <c r="D107" s="29">
        <f t="shared" si="6"/>
        <v>45.560098750192893</v>
      </c>
      <c r="E107" s="42">
        <f>SUMPRODUCT(D107:D$119*$A107:$A$119)/C107+0.5-$A107</f>
        <v>1.8958333333333144</v>
      </c>
      <c r="F107" s="35">
        <f t="shared" si="7"/>
        <v>0.390625</v>
      </c>
      <c r="G107" s="34"/>
      <c r="H107" s="42">
        <f>'HRQOL scores'!D$15</f>
        <v>0.64633306921840283</v>
      </c>
      <c r="I107" s="39">
        <f t="shared" si="11"/>
        <v>93.853803425397359</v>
      </c>
      <c r="J107" s="39">
        <f t="shared" si="12"/>
        <v>60.660816825757728</v>
      </c>
      <c r="K107" s="42">
        <f>IF(C107=0,0,SUM(J107:J$119)/C107)</f>
        <v>1.2253397770598891</v>
      </c>
    </row>
    <row r="108" spans="1:11" x14ac:dyDescent="0.2">
      <c r="A108" s="54">
        <v>103</v>
      </c>
      <c r="B108" s="7">
        <v>117</v>
      </c>
      <c r="C108" s="89">
        <f t="shared" si="10"/>
        <v>71.073754050300906</v>
      </c>
      <c r="D108" s="29">
        <f t="shared" si="6"/>
        <v>29.15846320012345</v>
      </c>
      <c r="E108" s="42">
        <f>SUMPRODUCT(D108:D$119*$A108:$A$119)/C108+0.5-$A108</f>
        <v>1.7905982905983109</v>
      </c>
      <c r="F108" s="35">
        <f t="shared" si="7"/>
        <v>0.4102564102564103</v>
      </c>
      <c r="G108" s="34"/>
      <c r="H108" s="42">
        <f>'HRQOL scores'!D$15</f>
        <v>0.64633306921840283</v>
      </c>
      <c r="I108" s="39">
        <f t="shared" si="11"/>
        <v>56.494522450239181</v>
      </c>
      <c r="J108" s="39">
        <f t="shared" si="12"/>
        <v>36.514278089291054</v>
      </c>
      <c r="K108" s="42">
        <f>IF(C108=0,0,SUM(J108:J$119)/C108)</f>
        <v>1.1573228888996185</v>
      </c>
    </row>
    <row r="109" spans="1:11" x14ac:dyDescent="0.2">
      <c r="A109" s="54">
        <v>104</v>
      </c>
      <c r="B109" s="7">
        <v>69</v>
      </c>
      <c r="C109" s="89">
        <f t="shared" si="10"/>
        <v>41.915290850177456</v>
      </c>
      <c r="D109" s="29">
        <f t="shared" si="6"/>
        <v>18.224039500077158</v>
      </c>
      <c r="E109" s="42">
        <f>SUMPRODUCT(D109:D$119*$A109:$A$119)/C109+0.5-$A109</f>
        <v>1.6884057971014528</v>
      </c>
      <c r="F109" s="35">
        <f t="shared" si="7"/>
        <v>0.43478260869565222</v>
      </c>
      <c r="G109" s="34"/>
      <c r="H109" s="42">
        <f>'HRQOL scores'!D$15</f>
        <v>0.64633306921840283</v>
      </c>
      <c r="I109" s="39">
        <f t="shared" si="11"/>
        <v>32.803271100138879</v>
      </c>
      <c r="J109" s="39">
        <f t="shared" si="12"/>
        <v>21.201838890556097</v>
      </c>
      <c r="K109" s="42">
        <f>IF(C109=0,0,SUM(J109:J$119)/C109)</f>
        <v>1.0912725009267237</v>
      </c>
    </row>
    <row r="110" spans="1:11" x14ac:dyDescent="0.2">
      <c r="A110" s="54">
        <v>105</v>
      </c>
      <c r="B110" s="7">
        <v>39</v>
      </c>
      <c r="C110" s="89">
        <f t="shared" si="10"/>
        <v>23.691251350100298</v>
      </c>
      <c r="D110" s="29">
        <f t="shared" si="6"/>
        <v>10.934423700046292</v>
      </c>
      <c r="E110" s="42">
        <f>SUMPRODUCT(D110:D$119*$A110:$A$119)/C110+0.5-$A110</f>
        <v>1.6025641025641022</v>
      </c>
      <c r="F110" s="35">
        <f t="shared" si="7"/>
        <v>0.46153846153846156</v>
      </c>
      <c r="G110" s="34"/>
      <c r="H110" s="42">
        <f>'HRQOL scores'!D$15</f>
        <v>0.64633306921840283</v>
      </c>
      <c r="I110" s="39">
        <f t="shared" si="11"/>
        <v>18.224039500077154</v>
      </c>
      <c r="J110" s="39">
        <f t="shared" si="12"/>
        <v>11.778799383642275</v>
      </c>
      <c r="K110" s="42">
        <f>IF(C110=0,0,SUM(J110:J$119)/C110)</f>
        <v>1.0357901750294918</v>
      </c>
    </row>
    <row r="111" spans="1:11" x14ac:dyDescent="0.2">
      <c r="A111" s="54">
        <v>106</v>
      </c>
      <c r="B111" s="7">
        <v>21</v>
      </c>
      <c r="C111" s="89">
        <f t="shared" si="10"/>
        <v>12.756827650054007</v>
      </c>
      <c r="D111" s="29">
        <f t="shared" si="6"/>
        <v>6.0746798333590508</v>
      </c>
      <c r="E111" s="42">
        <f>SUMPRODUCT(D111:D$119*$A111:$A$119)/C111+0.5-$A111</f>
        <v>1.547619047619051</v>
      </c>
      <c r="F111" s="35">
        <f t="shared" si="7"/>
        <v>0.47619047619047622</v>
      </c>
      <c r="G111" s="34"/>
      <c r="H111" s="42">
        <f>'HRQOL scores'!D$15</f>
        <v>0.64633306921840283</v>
      </c>
      <c r="I111" s="39">
        <f t="shared" si="11"/>
        <v>9.719487733374482</v>
      </c>
      <c r="J111" s="39">
        <f t="shared" si="12"/>
        <v>6.2820263379425461</v>
      </c>
      <c r="K111" s="42">
        <f>IF(C111=0,0,SUM(J111:J$119)/C111)</f>
        <v>1.0002773690284807</v>
      </c>
    </row>
    <row r="112" spans="1:11" x14ac:dyDescent="0.2">
      <c r="A112" s="54">
        <v>107</v>
      </c>
      <c r="B112" s="7">
        <v>11</v>
      </c>
      <c r="C112" s="89">
        <f t="shared" si="10"/>
        <v>6.6821478166949557</v>
      </c>
      <c r="D112" s="29">
        <f t="shared" si="6"/>
        <v>3.0373399166795254</v>
      </c>
      <c r="E112" s="42">
        <f>SUMPRODUCT(D112:D$119*$A112:$A$119)/C112+0.5-$A112</f>
        <v>1.5000000000000142</v>
      </c>
      <c r="F112" s="35">
        <f t="shared" si="7"/>
        <v>0.45454545454545453</v>
      </c>
      <c r="G112" s="34"/>
      <c r="H112" s="42">
        <f>'HRQOL scores'!D$15</f>
        <v>0.64633306921840283</v>
      </c>
      <c r="I112" s="39">
        <f t="shared" si="11"/>
        <v>5.1634778583551935</v>
      </c>
      <c r="J112" s="39">
        <f t="shared" si="12"/>
        <v>3.3373264920319778</v>
      </c>
      <c r="K112" s="42">
        <f>IF(C112=0,0,SUM(J112:J$119)/C112)</f>
        <v>0.96949960382760425</v>
      </c>
    </row>
    <row r="113" spans="1:11" x14ac:dyDescent="0.2">
      <c r="A113" s="54">
        <v>108</v>
      </c>
      <c r="B113" s="7">
        <v>6</v>
      </c>
      <c r="C113" s="89">
        <f t="shared" si="10"/>
        <v>3.6448079000154303</v>
      </c>
      <c r="D113" s="29">
        <f t="shared" si="6"/>
        <v>1.8224039500077152</v>
      </c>
      <c r="E113" s="42">
        <f>SUMPRODUCT(D113:D$119*$A113:$A$119)/C113+0.5-$A113</f>
        <v>1.3333333333333286</v>
      </c>
      <c r="F113" s="35">
        <f t="shared" si="7"/>
        <v>0.5</v>
      </c>
      <c r="G113" s="34"/>
      <c r="H113" s="42">
        <f>'HRQOL scores'!D$15</f>
        <v>0.64633306921840283</v>
      </c>
      <c r="I113" s="39">
        <f t="shared" si="11"/>
        <v>2.733605925011573</v>
      </c>
      <c r="J113" s="39">
        <f t="shared" si="12"/>
        <v>1.7668199075463411</v>
      </c>
      <c r="K113" s="42">
        <f>IF(C113=0,0,SUM(J113:J$119)/C113)</f>
        <v>0.86177742562453719</v>
      </c>
    </row>
    <row r="114" spans="1:11" x14ac:dyDescent="0.2">
      <c r="A114" s="54">
        <v>109</v>
      </c>
      <c r="B114" s="7">
        <v>3</v>
      </c>
      <c r="C114" s="89">
        <f t="shared" si="10"/>
        <v>1.8224039500077152</v>
      </c>
      <c r="D114" s="29">
        <f t="shared" si="6"/>
        <v>1.2149359666718103</v>
      </c>
      <c r="E114" s="42">
        <f>SUMPRODUCT(D114:D$119*$A114:$A$119)/C114+0.5-$A114</f>
        <v>1.1666666666666714</v>
      </c>
      <c r="F114" s="35">
        <f t="shared" si="7"/>
        <v>0.66666666666666674</v>
      </c>
      <c r="G114" s="34"/>
      <c r="H114" s="42">
        <f>'HRQOL scores'!D$15</f>
        <v>0.64633306921840283</v>
      </c>
      <c r="I114" s="39">
        <f t="shared" si="11"/>
        <v>1.2149359666718103</v>
      </c>
      <c r="J114" s="39">
        <f t="shared" si="12"/>
        <v>0.78525329224281826</v>
      </c>
      <c r="K114" s="42">
        <f>IF(C114=0,0,SUM(J114:J$119)/C114)</f>
        <v>0.75405524742147001</v>
      </c>
    </row>
    <row r="115" spans="1:11" x14ac:dyDescent="0.2">
      <c r="A115" s="54">
        <v>110</v>
      </c>
      <c r="B115" s="7">
        <v>1</v>
      </c>
      <c r="C115" s="89">
        <f t="shared" si="10"/>
        <v>0.60746798333590502</v>
      </c>
      <c r="D115" s="29">
        <f t="shared" si="6"/>
        <v>0</v>
      </c>
      <c r="E115" s="42">
        <f>SUMPRODUCT(D115:D$119*$A115:$A$119)/C115+0.5-$A115</f>
        <v>1.5</v>
      </c>
      <c r="F115" s="35">
        <f t="shared" si="7"/>
        <v>0</v>
      </c>
      <c r="G115" s="34"/>
      <c r="H115" s="42">
        <f>'HRQOL scores'!D$15</f>
        <v>0.64633306921840283</v>
      </c>
      <c r="I115" s="39">
        <f t="shared" si="11"/>
        <v>0.60746798333590502</v>
      </c>
      <c r="J115" s="39">
        <f t="shared" si="12"/>
        <v>0.39262664612140907</v>
      </c>
      <c r="K115" s="42">
        <f>IF(C115=0,0,SUM(J115:J$119)/C115)</f>
        <v>0.96949960382760414</v>
      </c>
    </row>
    <row r="116" spans="1:11" x14ac:dyDescent="0.2">
      <c r="A116" s="54">
        <v>111</v>
      </c>
      <c r="B116" s="7">
        <v>1</v>
      </c>
      <c r="C116" s="89">
        <f t="shared" si="10"/>
        <v>0.60746798333590502</v>
      </c>
      <c r="D116" s="29">
        <f t="shared" si="6"/>
        <v>0.60746798333590502</v>
      </c>
      <c r="E116" s="42">
        <f>SUMPRODUCT(D116:D$119*$A116:$A$119)/C116+0.5-$A116</f>
        <v>0.5</v>
      </c>
      <c r="F116" s="35">
        <f t="shared" si="7"/>
        <v>1</v>
      </c>
      <c r="G116" s="34"/>
      <c r="H116" s="42">
        <f>'HRQOL scores'!D$15</f>
        <v>0.64633306921840283</v>
      </c>
      <c r="I116" s="39">
        <f t="shared" si="11"/>
        <v>0.30373399166795251</v>
      </c>
      <c r="J116" s="39">
        <f t="shared" si="12"/>
        <v>0.19631332306070454</v>
      </c>
      <c r="K116" s="42">
        <f>IF(C116=0,0,SUM(J116:J$119)/C116)</f>
        <v>0.32316653460920142</v>
      </c>
    </row>
    <row r="117" spans="1:11" x14ac:dyDescent="0.2">
      <c r="A117" s="54">
        <v>112</v>
      </c>
      <c r="B117" s="7">
        <v>0</v>
      </c>
      <c r="C117" s="89">
        <f t="shared" si="10"/>
        <v>0</v>
      </c>
      <c r="D117" s="29">
        <f t="shared" si="6"/>
        <v>0</v>
      </c>
      <c r="E117" s="42">
        <f>IF(C117=0,0,SUMPRODUCT(D117:D$119*$A117:$A$119)/C117+0.5-$A117)</f>
        <v>0</v>
      </c>
      <c r="F117" s="35">
        <f>IF(D117=0,0,D117/C117)</f>
        <v>0</v>
      </c>
      <c r="G117" s="34"/>
      <c r="H117" s="42">
        <f>'HRQOL scores'!D$15</f>
        <v>0.64633306921840283</v>
      </c>
      <c r="I117" s="39">
        <f t="shared" si="11"/>
        <v>0</v>
      </c>
      <c r="J117" s="39">
        <f t="shared" si="12"/>
        <v>0</v>
      </c>
      <c r="K117" s="42">
        <f>IF(C117=0,0,SUM(J117:J$119)/C117)</f>
        <v>0</v>
      </c>
    </row>
    <row r="118" spans="1:11" x14ac:dyDescent="0.2">
      <c r="A118" s="54">
        <v>113</v>
      </c>
      <c r="B118" s="7">
        <v>0</v>
      </c>
      <c r="C118" s="89">
        <f t="shared" si="10"/>
        <v>0</v>
      </c>
      <c r="D118" s="29">
        <f t="shared" si="6"/>
        <v>0</v>
      </c>
      <c r="E118" s="42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scores'!D$15</f>
        <v>0.64633306921840283</v>
      </c>
      <c r="I118" s="39">
        <f t="shared" si="11"/>
        <v>0</v>
      </c>
      <c r="J118" s="39">
        <f t="shared" si="12"/>
        <v>0</v>
      </c>
      <c r="K118" s="42">
        <f>IF(C118=0,0,SUM(J118:J$119)/C118)</f>
        <v>0</v>
      </c>
    </row>
    <row r="119" spans="1:11" x14ac:dyDescent="0.2">
      <c r="A119" s="54">
        <v>114</v>
      </c>
      <c r="B119" s="7">
        <v>0</v>
      </c>
      <c r="C119" s="89">
        <f t="shared" si="10"/>
        <v>0</v>
      </c>
      <c r="D119" s="29">
        <f t="shared" si="6"/>
        <v>0</v>
      </c>
      <c r="E119" s="42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scores'!D$15</f>
        <v>0.64633306921840283</v>
      </c>
      <c r="I119" s="39">
        <f t="shared" si="11"/>
        <v>0</v>
      </c>
      <c r="J119" s="39">
        <f t="shared" si="12"/>
        <v>0</v>
      </c>
      <c r="K119" s="42">
        <f>IF(C119=0,0,SUM(J119:J$119)/C119)</f>
        <v>0</v>
      </c>
    </row>
    <row r="121" spans="1:11" x14ac:dyDescent="0.2">
      <c r="E121" s="33"/>
    </row>
    <row r="123" spans="1:11" x14ac:dyDescent="0.2">
      <c r="B123" s="59"/>
    </row>
    <row r="124" spans="1:11" x14ac:dyDescent="0.2">
      <c r="A124" s="58"/>
      <c r="B124" s="59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4"/>
  <sheetViews>
    <sheetView workbookViewId="0">
      <pane xSplit="5" topLeftCell="G1" activePane="topRight" state="frozen"/>
      <selection activeCell="C104" sqref="C104"/>
      <selection pane="topRight" activeCell="J54" sqref="J54"/>
    </sheetView>
  </sheetViews>
  <sheetFormatPr defaultColWidth="8.85546875" defaultRowHeight="12.75" x14ac:dyDescent="0.2"/>
  <cols>
    <col min="1" max="1" width="9.140625" style="50" customWidth="1"/>
    <col min="2" max="2" width="6.7109375" style="50" customWidth="1"/>
    <col min="3" max="3" width="9.85546875" style="50" customWidth="1"/>
    <col min="4" max="5" width="9.140625" style="50" customWidth="1"/>
    <col min="6" max="6" width="9.140625" style="8" customWidth="1"/>
    <col min="7" max="7" width="5.85546875" style="50" customWidth="1"/>
    <col min="8" max="8" width="11.85546875" style="50" customWidth="1"/>
    <col min="9" max="9" width="8.85546875" style="50"/>
    <col min="10" max="10" width="9.140625" style="50" customWidth="1"/>
    <col min="11" max="11" width="13.28515625" style="71" customWidth="1"/>
    <col min="12" max="45" width="8.42578125" style="50" customWidth="1"/>
    <col min="46" max="47" width="12.140625" style="50" customWidth="1"/>
    <col min="48" max="48" width="9.140625" style="50" customWidth="1"/>
    <col min="49" max="49" width="10" style="50" customWidth="1"/>
    <col min="50" max="50" width="8.42578125" style="50" customWidth="1"/>
    <col min="51" max="52" width="12.140625" style="50" customWidth="1"/>
    <col min="53" max="53" width="9.140625" style="50" customWidth="1"/>
    <col min="54" max="54" width="10" style="50" customWidth="1"/>
    <col min="55" max="55" width="8.42578125" style="50" customWidth="1"/>
    <col min="56" max="57" width="12.140625" style="50" customWidth="1"/>
    <col min="58" max="58" width="9.140625" style="50" customWidth="1"/>
    <col min="59" max="59" width="10" style="50" customWidth="1"/>
    <col min="60" max="60" width="8.42578125" style="50" customWidth="1"/>
    <col min="61" max="62" width="12.140625" style="50" customWidth="1"/>
    <col min="63" max="63" width="9.140625" style="50" customWidth="1"/>
    <col min="64" max="64" width="10" style="50" customWidth="1"/>
    <col min="65" max="65" width="8.42578125" style="50" customWidth="1"/>
    <col min="66" max="67" width="12.140625" style="50" customWidth="1"/>
    <col min="68" max="68" width="9.140625" style="50" customWidth="1"/>
    <col min="69" max="69" width="10" style="50" customWidth="1"/>
    <col min="70" max="70" width="8.42578125" style="50" customWidth="1"/>
    <col min="71" max="72" width="12.140625" style="50" customWidth="1"/>
    <col min="73" max="73" width="9.140625" style="50" customWidth="1"/>
    <col min="74" max="74" width="10" style="50" customWidth="1"/>
    <col min="75" max="75" width="8.42578125" style="50" customWidth="1"/>
    <col min="76" max="77" width="12.140625" style="50" customWidth="1"/>
    <col min="78" max="78" width="9.140625" style="50" customWidth="1"/>
    <col min="79" max="79" width="10" style="50" customWidth="1"/>
    <col min="80" max="80" width="8.42578125" style="50" customWidth="1"/>
    <col min="81" max="82" width="12.140625" style="50" customWidth="1"/>
    <col min="83" max="83" width="9.140625" style="50" customWidth="1"/>
    <col min="84" max="84" width="10" style="50" customWidth="1"/>
    <col min="85" max="85" width="8.42578125" style="50" customWidth="1"/>
    <col min="86" max="87" width="12.140625" style="50" customWidth="1"/>
    <col min="88" max="88" width="9.140625" style="50" customWidth="1"/>
    <col min="89" max="89" width="10" style="50" customWidth="1"/>
    <col min="90" max="90" width="8.42578125" style="50" customWidth="1"/>
    <col min="91" max="92" width="12.140625" style="50" customWidth="1"/>
    <col min="93" max="93" width="9.140625" style="50" customWidth="1"/>
    <col min="94" max="94" width="10" style="50" customWidth="1"/>
    <col min="95" max="95" width="8.42578125" style="50" customWidth="1"/>
    <col min="96" max="97" width="12.140625" style="50" customWidth="1"/>
    <col min="98" max="98" width="9.140625" style="50" customWidth="1"/>
    <col min="99" max="99" width="10" style="50" customWidth="1"/>
    <col min="100" max="100" width="8.42578125" style="50" customWidth="1"/>
    <col min="101" max="102" width="12.140625" style="50" customWidth="1"/>
    <col min="103" max="103" width="9.140625" style="50" customWidth="1"/>
    <col min="104" max="104" width="10" style="50" customWidth="1"/>
    <col min="105" max="109" width="8.42578125" style="50" customWidth="1"/>
    <col min="110" max="110" width="8.85546875" style="50"/>
    <col min="111" max="114" width="8.42578125" style="50" customWidth="1"/>
    <col min="115" max="115" width="9.140625" style="50" customWidth="1"/>
    <col min="116" max="116" width="6.7109375" style="50" customWidth="1"/>
    <col min="117" max="120" width="9.140625" style="50" customWidth="1"/>
    <col min="121" max="121" width="8.85546875" style="50"/>
    <col min="122" max="122" width="12.140625" style="50" customWidth="1"/>
    <col min="123" max="123" width="2.7109375" style="50" customWidth="1"/>
    <col min="124" max="124" width="9.140625" style="50" customWidth="1"/>
    <col min="125" max="125" width="6.7109375" style="50" customWidth="1"/>
    <col min="126" max="129" width="9.140625" style="50" customWidth="1"/>
    <col min="130" max="130" width="10" style="50" customWidth="1"/>
    <col min="131" max="131" width="12.140625" style="50" customWidth="1"/>
    <col min="132" max="132" width="8.85546875" style="50"/>
    <col min="133" max="133" width="9.140625" style="50" customWidth="1"/>
    <col min="134" max="134" width="6.7109375" style="50" customWidth="1"/>
    <col min="135" max="138" width="9.140625" style="50" customWidth="1"/>
    <col min="139" max="139" width="8.85546875" style="50"/>
    <col min="140" max="140" width="12.140625" style="50" customWidth="1"/>
    <col min="141" max="141" width="2.7109375" style="50" customWidth="1"/>
    <col min="142" max="142" width="9.140625" style="50" customWidth="1"/>
    <col min="143" max="143" width="6.7109375" style="50" customWidth="1"/>
    <col min="144" max="147" width="9.140625" style="50" customWidth="1"/>
    <col min="148" max="148" width="10" style="50" customWidth="1"/>
    <col min="149" max="149" width="12.140625" style="50" customWidth="1"/>
    <col min="150" max="150" width="8.85546875" style="50"/>
    <col min="151" max="151" width="9.140625" style="50" customWidth="1"/>
    <col min="152" max="152" width="6.7109375" style="50" customWidth="1"/>
    <col min="153" max="156" width="9.140625" style="50" customWidth="1"/>
    <col min="157" max="157" width="8.85546875" style="50"/>
    <col min="158" max="158" width="12.140625" style="50" customWidth="1"/>
    <col min="159" max="159" width="2.7109375" style="50" customWidth="1"/>
    <col min="160" max="160" width="9.140625" style="50" customWidth="1"/>
    <col min="161" max="161" width="6.7109375" style="50" customWidth="1"/>
    <col min="162" max="165" width="9.140625" style="50" customWidth="1"/>
    <col min="166" max="166" width="10" style="50" customWidth="1"/>
    <col min="167" max="167" width="12.140625" style="50" customWidth="1"/>
    <col min="168" max="16384" width="8.85546875" style="50"/>
  </cols>
  <sheetData>
    <row r="1" spans="1:13" x14ac:dyDescent="0.2">
      <c r="A1" s="70" t="s">
        <v>47</v>
      </c>
      <c r="B1"/>
    </row>
    <row r="2" spans="1:13" s="70" customFormat="1" x14ac:dyDescent="0.2">
      <c r="F2" s="8"/>
      <c r="K2" s="71"/>
    </row>
    <row r="3" spans="1:13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50" t="s">
        <v>16</v>
      </c>
      <c r="J3" s="36"/>
      <c r="K3" s="71" t="s">
        <v>28</v>
      </c>
    </row>
    <row r="4" spans="1:13" x14ac:dyDescent="0.2">
      <c r="A4" s="49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  <c r="M4" s="87"/>
    </row>
    <row r="5" spans="1:13" x14ac:dyDescent="0.2">
      <c r="A5" s="49">
        <v>0</v>
      </c>
      <c r="B5" s="70"/>
      <c r="C5" s="90">
        <v>100000</v>
      </c>
      <c r="D5" s="29">
        <f t="shared" ref="D5:D68" si="0">C5-C6</f>
        <v>1556</v>
      </c>
      <c r="E5" s="42">
        <f>SUMPRODUCT(D5:D$119*$A5:$A$119)/C5+0.5-$A5</f>
        <v>68.192139100877199</v>
      </c>
      <c r="F5" s="35">
        <f t="shared" ref="F5:F68" si="1">D5/C5</f>
        <v>1.5559999999999999E-2</v>
      </c>
      <c r="G5" s="52"/>
      <c r="H5" s="42">
        <f>'HRQOL scores'!E$6</f>
        <v>0.91718536044992405</v>
      </c>
      <c r="I5" s="39">
        <f t="shared" ref="I5:I36" si="2">(D5*0.5+C6)</f>
        <v>99222</v>
      </c>
      <c r="J5" s="39">
        <f t="shared" ref="J5:J36" si="3">I5*H5</f>
        <v>91004.965834562361</v>
      </c>
      <c r="K5" s="42">
        <f>SUM(J5:J$119)/C5</f>
        <v>57.598996341124533</v>
      </c>
    </row>
    <row r="6" spans="1:13" x14ac:dyDescent="0.2">
      <c r="A6" s="49">
        <v>1</v>
      </c>
      <c r="B6" s="70"/>
      <c r="C6" s="90">
        <v>98444</v>
      </c>
      <c r="D6" s="29">
        <f t="shared" si="0"/>
        <v>91</v>
      </c>
      <c r="E6" s="42">
        <f>SUMPRODUCT(D6:D$119*$A6:$A$119)/C6+0.5-$A6</f>
        <v>68.262077019297465</v>
      </c>
      <c r="F6" s="35">
        <f t="shared" si="1"/>
        <v>9.2438340579415704E-4</v>
      </c>
      <c r="G6" s="34"/>
      <c r="H6" s="42">
        <f>'HRQOL scores'!E$6</f>
        <v>0.91718536044992405</v>
      </c>
      <c r="I6" s="39">
        <f t="shared" si="2"/>
        <v>98398.5</v>
      </c>
      <c r="J6" s="39">
        <f t="shared" si="3"/>
        <v>90249.663690231857</v>
      </c>
      <c r="K6" s="42">
        <f>SUM(J6:J$119)/C6</f>
        <v>57.584968797264345</v>
      </c>
    </row>
    <row r="7" spans="1:13" x14ac:dyDescent="0.2">
      <c r="A7" s="49">
        <v>2</v>
      </c>
      <c r="B7" s="70"/>
      <c r="C7" s="90">
        <v>98353</v>
      </c>
      <c r="D7" s="29">
        <f t="shared" si="0"/>
        <v>57</v>
      </c>
      <c r="E7" s="42">
        <f>SUMPRODUCT(D7:D$119*$A7:$A$119)/C7+0.5-$A7</f>
        <v>67.324773114065863</v>
      </c>
      <c r="F7" s="35">
        <f t="shared" si="1"/>
        <v>5.7954510792756705E-4</v>
      </c>
      <c r="G7" s="34"/>
      <c r="H7" s="42">
        <f>'HRQOL scores'!E$6</f>
        <v>0.91718536044992405</v>
      </c>
      <c r="I7" s="39">
        <f t="shared" si="2"/>
        <v>98324.5</v>
      </c>
      <c r="J7" s="39">
        <f t="shared" si="3"/>
        <v>90181.79197355856</v>
      </c>
      <c r="K7" s="42">
        <f>SUM(J7:J$119)/C7</f>
        <v>56.720638969707679</v>
      </c>
    </row>
    <row r="8" spans="1:13" x14ac:dyDescent="0.2">
      <c r="A8" s="49">
        <v>3</v>
      </c>
      <c r="B8" s="70"/>
      <c r="C8" s="90">
        <v>98296</v>
      </c>
      <c r="D8" s="29">
        <f t="shared" si="0"/>
        <v>37</v>
      </c>
      <c r="E8" s="42">
        <f>SUMPRODUCT(D8:D$119*$A8:$A$119)/C8+0.5-$A8</f>
        <v>66.363523542033448</v>
      </c>
      <c r="F8" s="35">
        <f t="shared" si="1"/>
        <v>3.7641409619923498E-4</v>
      </c>
      <c r="G8" s="34"/>
      <c r="H8" s="42">
        <f>'HRQOL scores'!E$6</f>
        <v>0.91718536044992405</v>
      </c>
      <c r="I8" s="39">
        <f t="shared" si="2"/>
        <v>98277.5</v>
      </c>
      <c r="J8" s="39">
        <f t="shared" si="3"/>
        <v>90138.684261617411</v>
      </c>
      <c r="K8" s="42">
        <f>SUM(J8:J$119)/C8</f>
        <v>55.836078910780714</v>
      </c>
    </row>
    <row r="9" spans="1:13" x14ac:dyDescent="0.2">
      <c r="A9" s="49">
        <v>4</v>
      </c>
      <c r="B9" s="70"/>
      <c r="C9" s="90">
        <v>98259</v>
      </c>
      <c r="D9" s="29">
        <f t="shared" si="0"/>
        <v>29</v>
      </c>
      <c r="E9" s="42">
        <f>SUMPRODUCT(D9:D$119*$A9:$A$119)/C9+0.5-$A9</f>
        <v>65.38832483627678</v>
      </c>
      <c r="F9" s="35">
        <f t="shared" si="1"/>
        <v>2.951383588271812E-4</v>
      </c>
      <c r="G9" s="34"/>
      <c r="H9" s="42">
        <f>'HRQOL scores'!E$6</f>
        <v>0.91718536044992405</v>
      </c>
      <c r="I9" s="39">
        <f t="shared" si="2"/>
        <v>98244.5</v>
      </c>
      <c r="J9" s="39">
        <f t="shared" si="3"/>
        <v>90108.417144722567</v>
      </c>
      <c r="K9" s="42">
        <f>SUM(J9:J$119)/C9</f>
        <v>54.939746266016179</v>
      </c>
    </row>
    <row r="10" spans="1:13" x14ac:dyDescent="0.2">
      <c r="A10" s="49">
        <v>5</v>
      </c>
      <c r="B10" s="70"/>
      <c r="C10" s="90">
        <v>98230</v>
      </c>
      <c r="D10" s="29">
        <f t="shared" si="0"/>
        <v>29</v>
      </c>
      <c r="E10" s="42">
        <f>SUMPRODUCT(D10:D$119*$A10:$A$119)/C10+0.5-$A10</f>
        <v>64.407481523849327</v>
      </c>
      <c r="F10" s="35">
        <f t="shared" si="1"/>
        <v>2.9522549119413623E-4</v>
      </c>
      <c r="G10" s="34"/>
      <c r="H10" s="42">
        <f>'HRQOL scores'!E$7</f>
        <v>0.90784809620363871</v>
      </c>
      <c r="I10" s="39">
        <f t="shared" si="2"/>
        <v>98215.5</v>
      </c>
      <c r="J10" s="39">
        <f t="shared" si="3"/>
        <v>89164.754692688482</v>
      </c>
      <c r="K10" s="42">
        <f>SUM(J10:J$119)/C10</f>
        <v>54.038645130894452</v>
      </c>
    </row>
    <row r="11" spans="1:13" x14ac:dyDescent="0.2">
      <c r="A11" s="49">
        <v>6</v>
      </c>
      <c r="B11" s="70"/>
      <c r="C11" s="90">
        <v>98201</v>
      </c>
      <c r="D11" s="29">
        <f t="shared" si="0"/>
        <v>26</v>
      </c>
      <c r="E11" s="42">
        <f>SUMPRODUCT(D11:D$119*$A11:$A$119)/C11+0.5-$A11</f>
        <v>63.426354213172161</v>
      </c>
      <c r="F11" s="35">
        <f t="shared" si="1"/>
        <v>2.647630879522612E-4</v>
      </c>
      <c r="G11" s="34"/>
      <c r="H11" s="42">
        <f>'HRQOL scores'!E$7</f>
        <v>0.90784809620363871</v>
      </c>
      <c r="I11" s="39">
        <f t="shared" si="2"/>
        <v>98188</v>
      </c>
      <c r="J11" s="39">
        <f t="shared" si="3"/>
        <v>89139.788870042874</v>
      </c>
      <c r="K11" s="42">
        <f>SUM(J11:J$119)/C11</f>
        <v>53.146621282014173</v>
      </c>
    </row>
    <row r="12" spans="1:13" x14ac:dyDescent="0.2">
      <c r="A12" s="49">
        <v>7</v>
      </c>
      <c r="B12" s="70"/>
      <c r="C12" s="90">
        <v>98175</v>
      </c>
      <c r="D12" s="29">
        <f t="shared" si="0"/>
        <v>25</v>
      </c>
      <c r="E12" s="42">
        <f>SUMPRODUCT(D12:D$119*$A12:$A$119)/C12+0.5-$A12</f>
        <v>62.443019201300942</v>
      </c>
      <c r="F12" s="35">
        <f t="shared" si="1"/>
        <v>2.5464731347084286E-4</v>
      </c>
      <c r="G12" s="34"/>
      <c r="H12" s="42">
        <f>'HRQOL scores'!E$7</f>
        <v>0.90784809620363871</v>
      </c>
      <c r="I12" s="39">
        <f t="shared" si="2"/>
        <v>98162.5</v>
      </c>
      <c r="J12" s="39">
        <f t="shared" si="3"/>
        <v>89116.63874358969</v>
      </c>
      <c r="K12" s="42">
        <f>SUM(J12:J$119)/C12</f>
        <v>52.252727961752292</v>
      </c>
    </row>
    <row r="13" spans="1:13" x14ac:dyDescent="0.2">
      <c r="A13" s="49">
        <v>8</v>
      </c>
      <c r="B13" s="70"/>
      <c r="C13" s="90">
        <v>98150</v>
      </c>
      <c r="D13" s="29">
        <f t="shared" si="0"/>
        <v>22</v>
      </c>
      <c r="E13" s="42">
        <f>SUMPRODUCT(D13:D$119*$A13:$A$119)/C13+0.5-$A13</f>
        <v>61.45879684246276</v>
      </c>
      <c r="F13" s="35">
        <f t="shared" si="1"/>
        <v>2.2414671421293938E-4</v>
      </c>
      <c r="G13" s="34"/>
      <c r="H13" s="42">
        <f>'HRQOL scores'!E$7</f>
        <v>0.90784809620363871</v>
      </c>
      <c r="I13" s="39">
        <f t="shared" si="2"/>
        <v>98139</v>
      </c>
      <c r="J13" s="39">
        <f t="shared" si="3"/>
        <v>89095.304313328903</v>
      </c>
      <c r="K13" s="42">
        <f>SUM(J13:J$119)/C13</f>
        <v>51.358073651568432</v>
      </c>
    </row>
    <row r="14" spans="1:13" x14ac:dyDescent="0.2">
      <c r="A14" s="49">
        <v>9</v>
      </c>
      <c r="B14" s="70"/>
      <c r="C14" s="90">
        <v>98128</v>
      </c>
      <c r="D14" s="29">
        <f t="shared" si="0"/>
        <v>19</v>
      </c>
      <c r="E14" s="42">
        <f>SUMPRODUCT(D14:D$119*$A14:$A$119)/C14+0.5-$A14</f>
        <v>60.47246361984061</v>
      </c>
      <c r="F14" s="35">
        <f t="shared" si="1"/>
        <v>1.9362465351377791E-4</v>
      </c>
      <c r="G14" s="34"/>
      <c r="H14" s="42">
        <f>'HRQOL scores'!E$7</f>
        <v>0.90784809620363871</v>
      </c>
      <c r="I14" s="39">
        <f t="shared" si="2"/>
        <v>98118.5</v>
      </c>
      <c r="J14" s="39">
        <f t="shared" si="3"/>
        <v>89076.693427356731</v>
      </c>
      <c r="K14" s="42">
        <f>SUM(J14:J$119)/C14</f>
        <v>50.461638111325136</v>
      </c>
    </row>
    <row r="15" spans="1:13" x14ac:dyDescent="0.2">
      <c r="A15" s="49">
        <v>10</v>
      </c>
      <c r="B15" s="70"/>
      <c r="C15" s="90">
        <v>98109</v>
      </c>
      <c r="D15" s="29">
        <f t="shared" si="0"/>
        <v>16</v>
      </c>
      <c r="E15" s="42">
        <f>SUMPRODUCT(D15:D$119*$A15:$A$119)/C15+0.5-$A15</f>
        <v>59.48407801616284</v>
      </c>
      <c r="F15" s="35">
        <f t="shared" si="1"/>
        <v>1.6308391686797337E-4</v>
      </c>
      <c r="G15" s="34"/>
      <c r="H15" s="42">
        <f>'HRQOL scores'!E$7</f>
        <v>0.90784809620363871</v>
      </c>
      <c r="I15" s="39">
        <f t="shared" si="2"/>
        <v>98101</v>
      </c>
      <c r="J15" s="39">
        <f t="shared" si="3"/>
        <v>89060.806085673161</v>
      </c>
      <c r="K15" s="42">
        <f>SUM(J15:J$119)/C15</f>
        <v>49.563474616607614</v>
      </c>
    </row>
    <row r="16" spans="1:13" x14ac:dyDescent="0.2">
      <c r="A16" s="49">
        <v>11</v>
      </c>
      <c r="B16" s="70"/>
      <c r="C16" s="90">
        <v>98093</v>
      </c>
      <c r="D16" s="29">
        <f t="shared" si="0"/>
        <v>18</v>
      </c>
      <c r="E16" s="42">
        <f>SUMPRODUCT(D16:D$119*$A16:$A$119)/C16+0.5-$A16</f>
        <v>58.49369893965644</v>
      </c>
      <c r="F16" s="35">
        <f t="shared" si="1"/>
        <v>1.8349933226631871E-4</v>
      </c>
      <c r="G16" s="34"/>
      <c r="H16" s="42">
        <f>'HRQOL scores'!E$7</f>
        <v>0.90784809620363871</v>
      </c>
      <c r="I16" s="39">
        <f t="shared" si="2"/>
        <v>98084</v>
      </c>
      <c r="J16" s="39">
        <f t="shared" si="3"/>
        <v>89045.3726680377</v>
      </c>
      <c r="K16" s="42">
        <f>SUM(J16:J$119)/C16</f>
        <v>48.663636804614846</v>
      </c>
    </row>
    <row r="17" spans="1:11" x14ac:dyDescent="0.2">
      <c r="A17" s="49">
        <v>12</v>
      </c>
      <c r="B17" s="70"/>
      <c r="C17" s="90">
        <v>98075</v>
      </c>
      <c r="D17" s="29">
        <f t="shared" si="0"/>
        <v>25</v>
      </c>
      <c r="E17" s="42">
        <f>SUMPRODUCT(D17:D$119*$A17:$A$119)/C17+0.5-$A17</f>
        <v>57.504342697810046</v>
      </c>
      <c r="F17" s="35">
        <f t="shared" si="1"/>
        <v>2.5490695895997962E-4</v>
      </c>
      <c r="G17" s="34"/>
      <c r="H17" s="42">
        <f>'HRQOL scores'!E$7</f>
        <v>0.90784809620363871</v>
      </c>
      <c r="I17" s="39">
        <f t="shared" si="2"/>
        <v>98062.5</v>
      </c>
      <c r="J17" s="39">
        <f t="shared" si="3"/>
        <v>89025.853933969323</v>
      </c>
      <c r="K17" s="42">
        <f>SUM(J17:J$119)/C17</f>
        <v>47.764636782126395</v>
      </c>
    </row>
    <row r="18" spans="1:11" x14ac:dyDescent="0.2">
      <c r="A18" s="49">
        <v>13</v>
      </c>
      <c r="B18" s="70"/>
      <c r="C18" s="90">
        <v>98050</v>
      </c>
      <c r="D18" s="29">
        <f t="shared" si="0"/>
        <v>40</v>
      </c>
      <c r="E18" s="42">
        <f>SUMPRODUCT(D18:D$119*$A18:$A$119)/C18+0.5-$A18</f>
        <v>56.518877206402038</v>
      </c>
      <c r="F18" s="35">
        <f t="shared" si="1"/>
        <v>4.0795512493625703E-4</v>
      </c>
      <c r="G18" s="34"/>
      <c r="H18" s="42">
        <f>'HRQOL scores'!E$7</f>
        <v>0.90784809620363871</v>
      </c>
      <c r="I18" s="39">
        <f t="shared" si="2"/>
        <v>98030</v>
      </c>
      <c r="J18" s="39">
        <f t="shared" si="3"/>
        <v>88996.348870842703</v>
      </c>
      <c r="K18" s="42">
        <f>SUM(J18:J$119)/C18</f>
        <v>46.86885159075041</v>
      </c>
    </row>
    <row r="19" spans="1:11" x14ac:dyDescent="0.2">
      <c r="A19" s="49">
        <v>14</v>
      </c>
      <c r="B19" s="70"/>
      <c r="C19" s="90">
        <v>98010</v>
      </c>
      <c r="D19" s="29">
        <f t="shared" si="0"/>
        <v>59</v>
      </c>
      <c r="E19" s="42">
        <f>SUMPRODUCT(D19:D$119*$A19:$A$119)/C19+0.5-$A19</f>
        <v>55.541739721331695</v>
      </c>
      <c r="F19" s="35">
        <f t="shared" si="1"/>
        <v>6.0197938985817774E-4</v>
      </c>
      <c r="G19" s="34"/>
      <c r="H19" s="42">
        <f>'HRQOL scores'!E$7</f>
        <v>0.90784809620363871</v>
      </c>
      <c r="I19" s="39">
        <f t="shared" si="2"/>
        <v>97980.5</v>
      </c>
      <c r="J19" s="39">
        <f t="shared" si="3"/>
        <v>88951.410390080622</v>
      </c>
      <c r="K19" s="42">
        <f>SUM(J19:J$119)/C19</f>
        <v>45.979946429978916</v>
      </c>
    </row>
    <row r="20" spans="1:11" x14ac:dyDescent="0.2">
      <c r="A20" s="49">
        <v>15</v>
      </c>
      <c r="B20" s="70"/>
      <c r="C20" s="90">
        <v>97951</v>
      </c>
      <c r="D20" s="29">
        <f t="shared" si="0"/>
        <v>83</v>
      </c>
      <c r="E20" s="42">
        <f>SUMPRODUCT(D20:D$119*$A20:$A$119)/C20+0.5-$A20</f>
        <v>54.574893672221009</v>
      </c>
      <c r="F20" s="35">
        <f t="shared" si="1"/>
        <v>8.4736245673857334E-4</v>
      </c>
      <c r="G20" s="34"/>
      <c r="H20" s="42">
        <f>'HRQOL scores'!E$8</f>
        <v>0.86975270851674935</v>
      </c>
      <c r="I20" s="39">
        <f t="shared" si="2"/>
        <v>97909.5</v>
      </c>
      <c r="J20" s="39">
        <f t="shared" si="3"/>
        <v>85157.052814520677</v>
      </c>
      <c r="K20" s="42">
        <f>SUM(J20:J$119)/C20</f>
        <v>45.099520568571577</v>
      </c>
    </row>
    <row r="21" spans="1:11" x14ac:dyDescent="0.2">
      <c r="A21" s="49">
        <v>16</v>
      </c>
      <c r="B21" s="70"/>
      <c r="C21" s="90">
        <v>97868</v>
      </c>
      <c r="D21" s="29">
        <f t="shared" si="0"/>
        <v>105</v>
      </c>
      <c r="E21" s="42">
        <f>SUMPRODUCT(D21:D$119*$A21:$A$119)/C21+0.5-$A21</f>
        <v>53.620753566924009</v>
      </c>
      <c r="F21" s="35">
        <f t="shared" si="1"/>
        <v>1.0728736665713001E-3</v>
      </c>
      <c r="G21" s="34"/>
      <c r="H21" s="42">
        <f>'HRQOL scores'!E$8</f>
        <v>0.86975270851674935</v>
      </c>
      <c r="I21" s="39">
        <f t="shared" si="2"/>
        <v>97815.5</v>
      </c>
      <c r="J21" s="39">
        <f t="shared" si="3"/>
        <v>85075.296059920103</v>
      </c>
      <c r="K21" s="42">
        <f>SUM(J21:J$119)/C21</f>
        <v>44.267647100151571</v>
      </c>
    </row>
    <row r="22" spans="1:11" x14ac:dyDescent="0.2">
      <c r="A22" s="49">
        <v>17</v>
      </c>
      <c r="B22" s="70"/>
      <c r="C22" s="90">
        <v>97763</v>
      </c>
      <c r="D22" s="29">
        <f t="shared" si="0"/>
        <v>128</v>
      </c>
      <c r="E22" s="42">
        <f>SUMPRODUCT(D22:D$119*$A22:$A$119)/C22+0.5-$A22</f>
        <v>52.677806635309054</v>
      </c>
      <c r="F22" s="35">
        <f t="shared" si="1"/>
        <v>1.3092887902376154E-3</v>
      </c>
      <c r="G22" s="34"/>
      <c r="H22" s="42">
        <f>'HRQOL scores'!E$8</f>
        <v>0.86975270851674935</v>
      </c>
      <c r="I22" s="39">
        <f t="shared" si="2"/>
        <v>97699</v>
      </c>
      <c r="J22" s="39">
        <f t="shared" si="3"/>
        <v>84973.969869377892</v>
      </c>
      <c r="K22" s="42">
        <f>SUM(J22:J$119)/C22</f>
        <v>43.44497192534714</v>
      </c>
    </row>
    <row r="23" spans="1:11" x14ac:dyDescent="0.2">
      <c r="A23" s="49">
        <v>18</v>
      </c>
      <c r="B23" s="70"/>
      <c r="C23" s="90">
        <v>97635</v>
      </c>
      <c r="D23" s="29">
        <f t="shared" si="0"/>
        <v>151</v>
      </c>
      <c r="E23" s="42">
        <f>SUMPRODUCT(D23:D$119*$A23:$A$119)/C23+0.5-$A23</f>
        <v>51.746212015032725</v>
      </c>
      <c r="F23" s="35">
        <f t="shared" si="1"/>
        <v>1.5465765350540278E-3</v>
      </c>
      <c r="G23" s="34"/>
      <c r="H23" s="42">
        <f>'HRQOL scores'!E$8</f>
        <v>0.86975270851674935</v>
      </c>
      <c r="I23" s="39">
        <f t="shared" si="2"/>
        <v>97559.5</v>
      </c>
      <c r="J23" s="39">
        <f t="shared" si="3"/>
        <v>84852.639366539806</v>
      </c>
      <c r="K23" s="42">
        <f>SUM(J23:J$119)/C23</f>
        <v>42.631605678991505</v>
      </c>
    </row>
    <row r="24" spans="1:11" x14ac:dyDescent="0.2">
      <c r="A24" s="49">
        <v>19</v>
      </c>
      <c r="B24" s="70"/>
      <c r="C24" s="90">
        <v>97484</v>
      </c>
      <c r="D24" s="29">
        <f t="shared" si="0"/>
        <v>174</v>
      </c>
      <c r="E24" s="42">
        <f>SUMPRODUCT(D24:D$119*$A24:$A$119)/C24+0.5-$A24</f>
        <v>50.825590969674195</v>
      </c>
      <c r="F24" s="35">
        <f t="shared" si="1"/>
        <v>1.7849082926428951E-3</v>
      </c>
      <c r="G24" s="34"/>
      <c r="H24" s="42">
        <f>'HRQOL scores'!E$8</f>
        <v>0.86975270851674935</v>
      </c>
      <c r="I24" s="39">
        <f t="shared" si="2"/>
        <v>97397</v>
      </c>
      <c r="J24" s="39">
        <f t="shared" si="3"/>
        <v>84711.304551405832</v>
      </c>
      <c r="K24" s="42">
        <f>SUM(J24:J$119)/C24</f>
        <v>41.827214528556439</v>
      </c>
    </row>
    <row r="25" spans="1:11" x14ac:dyDescent="0.2">
      <c r="A25" s="49">
        <v>20</v>
      </c>
      <c r="B25" s="70"/>
      <c r="C25" s="90">
        <v>97310</v>
      </c>
      <c r="D25" s="29">
        <f t="shared" si="0"/>
        <v>200</v>
      </c>
      <c r="E25" s="42">
        <f>SUMPRODUCT(D25:D$119*$A25:$A$119)/C25+0.5-$A25</f>
        <v>49.915578153198226</v>
      </c>
      <c r="F25" s="35">
        <f t="shared" si="1"/>
        <v>2.055287226389888E-3</v>
      </c>
      <c r="G25" s="34"/>
      <c r="H25" s="42">
        <f>'HRQOL scores'!E$8</f>
        <v>0.86975270851674935</v>
      </c>
      <c r="I25" s="39">
        <f t="shared" si="2"/>
        <v>97210</v>
      </c>
      <c r="J25" s="39">
        <f t="shared" si="3"/>
        <v>84548.660794913201</v>
      </c>
      <c r="K25" s="42">
        <f>SUM(J25:J$119)/C25</f>
        <v>41.031475455250124</v>
      </c>
    </row>
    <row r="26" spans="1:11" x14ac:dyDescent="0.2">
      <c r="A26" s="49">
        <v>21</v>
      </c>
      <c r="B26" s="70"/>
      <c r="C26" s="90">
        <v>97110</v>
      </c>
      <c r="D26" s="29">
        <f t="shared" si="0"/>
        <v>226</v>
      </c>
      <c r="E26" s="42">
        <f>SUMPRODUCT(D26:D$119*$A26:$A$119)/C26+0.5-$A26</f>
        <v>49.017350531229738</v>
      </c>
      <c r="F26" s="35">
        <f t="shared" si="1"/>
        <v>2.3272577489444959E-3</v>
      </c>
      <c r="G26" s="34"/>
      <c r="H26" s="42">
        <f>'HRQOL scores'!E$8</f>
        <v>0.86975270851674935</v>
      </c>
      <c r="I26" s="39">
        <f t="shared" si="2"/>
        <v>96997</v>
      </c>
      <c r="J26" s="39">
        <f t="shared" si="3"/>
        <v>84363.403467999131</v>
      </c>
      <c r="K26" s="42">
        <f>SUM(J26:J$119)/C26</f>
        <v>40.245332259864853</v>
      </c>
    </row>
    <row r="27" spans="1:11" x14ac:dyDescent="0.2">
      <c r="A27" s="49">
        <v>22</v>
      </c>
      <c r="B27" s="70"/>
      <c r="C27" s="90">
        <v>96884</v>
      </c>
      <c r="D27" s="29">
        <f t="shared" si="0"/>
        <v>244</v>
      </c>
      <c r="E27" s="42">
        <f>SUMPRODUCT(D27:D$119*$A27:$A$119)/C27+0.5-$A27</f>
        <v>48.130526300397591</v>
      </c>
      <c r="F27" s="35">
        <f t="shared" si="1"/>
        <v>2.5184757029024399E-3</v>
      </c>
      <c r="G27" s="34"/>
      <c r="H27" s="42">
        <f>'HRQOL scores'!E$8</f>
        <v>0.86975270851674935</v>
      </c>
      <c r="I27" s="39">
        <f t="shared" si="2"/>
        <v>96762</v>
      </c>
      <c r="J27" s="39">
        <f t="shared" si="3"/>
        <v>84159.011581497703</v>
      </c>
      <c r="K27" s="42">
        <f>SUM(J27:J$119)/C27</f>
        <v>39.468444864863933</v>
      </c>
    </row>
    <row r="28" spans="1:11" x14ac:dyDescent="0.2">
      <c r="A28" s="49">
        <v>23</v>
      </c>
      <c r="B28" s="70"/>
      <c r="C28" s="90">
        <v>96640</v>
      </c>
      <c r="D28" s="29">
        <f t="shared" si="0"/>
        <v>250</v>
      </c>
      <c r="E28" s="42">
        <f>SUMPRODUCT(D28:D$119*$A28:$A$119)/C28+0.5-$A28</f>
        <v>47.250785493457357</v>
      </c>
      <c r="F28" s="35">
        <f t="shared" si="1"/>
        <v>2.5869205298013247E-3</v>
      </c>
      <c r="G28" s="34"/>
      <c r="H28" s="42">
        <f>'HRQOL scores'!E$8</f>
        <v>0.86975270851674935</v>
      </c>
      <c r="I28" s="39">
        <f t="shared" si="2"/>
        <v>96515</v>
      </c>
      <c r="J28" s="39">
        <f t="shared" si="3"/>
        <v>83944.182662494059</v>
      </c>
      <c r="K28" s="42">
        <f>SUM(J28:J$119)/C28</f>
        <v>38.697245454325113</v>
      </c>
    </row>
    <row r="29" spans="1:11" x14ac:dyDescent="0.2">
      <c r="A29" s="49">
        <v>24</v>
      </c>
      <c r="B29" s="70"/>
      <c r="C29" s="90">
        <v>96390</v>
      </c>
      <c r="D29" s="29">
        <f t="shared" si="0"/>
        <v>247</v>
      </c>
      <c r="E29" s="42">
        <f>SUMPRODUCT(D29:D$119*$A29:$A$119)/C29+0.5-$A29</f>
        <v>46.372039735322332</v>
      </c>
      <c r="F29" s="35">
        <f t="shared" si="1"/>
        <v>2.5625064840751116E-3</v>
      </c>
      <c r="G29" s="34"/>
      <c r="H29" s="42">
        <f>'HRQOL scores'!E$8</f>
        <v>0.86975270851674935</v>
      </c>
      <c r="I29" s="39">
        <f t="shared" si="2"/>
        <v>96266.5</v>
      </c>
      <c r="J29" s="39">
        <f t="shared" si="3"/>
        <v>83728.049114427646</v>
      </c>
      <c r="K29" s="42">
        <f>SUM(J29:J$119)/C29</f>
        <v>37.926731175884271</v>
      </c>
    </row>
    <row r="30" spans="1:11" x14ac:dyDescent="0.2">
      <c r="A30" s="49">
        <v>25</v>
      </c>
      <c r="B30" s="70"/>
      <c r="C30" s="90">
        <v>96143</v>
      </c>
      <c r="D30" s="29">
        <f t="shared" si="0"/>
        <v>241</v>
      </c>
      <c r="E30" s="42">
        <f>SUMPRODUCT(D30:D$119*$A30:$A$119)/C30+0.5-$A30</f>
        <v>45.489889124405522</v>
      </c>
      <c r="F30" s="35">
        <f t="shared" si="1"/>
        <v>2.5066827538146302E-3</v>
      </c>
      <c r="G30" s="34"/>
      <c r="H30" s="42">
        <f>'HRQOL scores'!E$9</f>
        <v>0.84941447159917483</v>
      </c>
      <c r="I30" s="39">
        <f t="shared" si="2"/>
        <v>96022.5</v>
      </c>
      <c r="J30" s="39">
        <f t="shared" si="3"/>
        <v>81562.901099131763</v>
      </c>
      <c r="K30" s="42">
        <f>SUM(J30:J$119)/C30</f>
        <v>37.15329840892273</v>
      </c>
    </row>
    <row r="31" spans="1:11" x14ac:dyDescent="0.2">
      <c r="A31" s="49">
        <v>26</v>
      </c>
      <c r="B31" s="70"/>
      <c r="C31" s="90">
        <v>95902</v>
      </c>
      <c r="D31" s="29">
        <f t="shared" si="0"/>
        <v>235</v>
      </c>
      <c r="E31" s="42">
        <f>SUMPRODUCT(D31:D$119*$A31:$A$119)/C31+0.5-$A31</f>
        <v>44.602947906067854</v>
      </c>
      <c r="F31" s="35">
        <f t="shared" si="1"/>
        <v>2.4504181351796624E-3</v>
      </c>
      <c r="G31" s="34"/>
      <c r="H31" s="42">
        <f>'HRQOL scores'!E$9</f>
        <v>0.84941447159917483</v>
      </c>
      <c r="I31" s="39">
        <f t="shared" si="2"/>
        <v>95784.5</v>
      </c>
      <c r="J31" s="39">
        <f t="shared" si="3"/>
        <v>81360.740454891158</v>
      </c>
      <c r="K31" s="42">
        <f>SUM(J31:J$119)/C31</f>
        <v>36.39618222591735</v>
      </c>
    </row>
    <row r="32" spans="1:11" x14ac:dyDescent="0.2">
      <c r="A32" s="49">
        <v>27</v>
      </c>
      <c r="B32" s="70"/>
      <c r="C32" s="90">
        <v>95667</v>
      </c>
      <c r="D32" s="29">
        <f t="shared" si="0"/>
        <v>232</v>
      </c>
      <c r="E32" s="42">
        <f>SUMPRODUCT(D32:D$119*$A32:$A$119)/C32+0.5-$A32</f>
        <v>43.711284038254774</v>
      </c>
      <c r="F32" s="35">
        <f t="shared" si="1"/>
        <v>2.4250786582625146E-3</v>
      </c>
      <c r="G32" s="34"/>
      <c r="H32" s="42">
        <f>'HRQOL scores'!E$9</f>
        <v>0.84941447159917483</v>
      </c>
      <c r="I32" s="39">
        <f t="shared" si="2"/>
        <v>95551</v>
      </c>
      <c r="J32" s="39">
        <f t="shared" si="3"/>
        <v>81162.402175772761</v>
      </c>
      <c r="K32" s="42">
        <f>SUM(J32:J$119)/C32</f>
        <v>35.635129432040671</v>
      </c>
    </row>
    <row r="33" spans="1:11" x14ac:dyDescent="0.2">
      <c r="A33" s="49">
        <v>28</v>
      </c>
      <c r="B33" s="70"/>
      <c r="C33" s="90">
        <v>95435</v>
      </c>
      <c r="D33" s="29">
        <f t="shared" si="0"/>
        <v>234</v>
      </c>
      <c r="E33" s="42">
        <f>SUMPRODUCT(D33:D$119*$A33:$A$119)/C33+0.5-$A33</f>
        <v>42.816329544587617</v>
      </c>
      <c r="F33" s="35">
        <f t="shared" si="1"/>
        <v>2.4519306334154136E-3</v>
      </c>
      <c r="G33" s="34"/>
      <c r="H33" s="42">
        <f>'HRQOL scores'!E$9</f>
        <v>0.84941447159917483</v>
      </c>
      <c r="I33" s="39">
        <f t="shared" si="2"/>
        <v>95318</v>
      </c>
      <c r="J33" s="39">
        <f t="shared" si="3"/>
        <v>80964.488603890146</v>
      </c>
      <c r="K33" s="42">
        <f>SUM(J33:J$119)/C33</f>
        <v>34.871310579968167</v>
      </c>
    </row>
    <row r="34" spans="1:11" x14ac:dyDescent="0.2">
      <c r="A34" s="49">
        <v>29</v>
      </c>
      <c r="B34" s="70"/>
      <c r="C34" s="90">
        <v>95201</v>
      </c>
      <c r="D34" s="29">
        <f t="shared" si="0"/>
        <v>238</v>
      </c>
      <c r="E34" s="42">
        <f>SUMPRODUCT(D34:D$119*$A34:$A$119)/C34+0.5-$A34</f>
        <v>41.920341278849165</v>
      </c>
      <c r="F34" s="35">
        <f t="shared" si="1"/>
        <v>2.499973739771641E-3</v>
      </c>
      <c r="G34" s="34"/>
      <c r="H34" s="42">
        <f>'HRQOL scores'!E$9</f>
        <v>0.84941447159917483</v>
      </c>
      <c r="I34" s="39">
        <f t="shared" si="2"/>
        <v>95082</v>
      </c>
      <c r="J34" s="39">
        <f t="shared" si="3"/>
        <v>80764.026788592746</v>
      </c>
      <c r="K34" s="42">
        <f>SUM(J34:J$119)/C34</f>
        <v>34.106564391081726</v>
      </c>
    </row>
    <row r="35" spans="1:11" x14ac:dyDescent="0.2">
      <c r="A35" s="49">
        <v>30</v>
      </c>
      <c r="B35" s="70"/>
      <c r="C35" s="90">
        <v>94963</v>
      </c>
      <c r="D35" s="29">
        <f t="shared" si="0"/>
        <v>243</v>
      </c>
      <c r="E35" s="42">
        <f>SUMPRODUCT(D35:D$119*$A35:$A$119)/C35+0.5-$A35</f>
        <v>41.024150564827565</v>
      </c>
      <c r="F35" s="35">
        <f t="shared" si="1"/>
        <v>2.5588913576866778E-3</v>
      </c>
      <c r="G35" s="34"/>
      <c r="H35" s="42">
        <f>'HRQOL scores'!E$9</f>
        <v>0.84941447159917483</v>
      </c>
      <c r="I35" s="39">
        <f t="shared" si="2"/>
        <v>94841.5</v>
      </c>
      <c r="J35" s="39">
        <f t="shared" si="3"/>
        <v>80559.742608173139</v>
      </c>
      <c r="K35" s="42">
        <f>SUM(J35:J$119)/C35</f>
        <v>33.341564712643645</v>
      </c>
    </row>
    <row r="36" spans="1:11" x14ac:dyDescent="0.2">
      <c r="A36" s="49">
        <v>31</v>
      </c>
      <c r="B36" s="70"/>
      <c r="C36" s="90">
        <v>94720</v>
      </c>
      <c r="D36" s="29">
        <f t="shared" si="0"/>
        <v>249</v>
      </c>
      <c r="E36" s="42">
        <f>SUMPRODUCT(D36:D$119*$A36:$A$119)/C36+0.5-$A36</f>
        <v>40.128113493324747</v>
      </c>
      <c r="F36" s="35">
        <f t="shared" si="1"/>
        <v>2.6288006756756757E-3</v>
      </c>
      <c r="G36" s="34"/>
      <c r="H36" s="42">
        <f>'HRQOL scores'!E$9</f>
        <v>0.84941447159917483</v>
      </c>
      <c r="I36" s="39">
        <f t="shared" si="2"/>
        <v>94595.5</v>
      </c>
      <c r="J36" s="39">
        <f t="shared" si="3"/>
        <v>80350.786648159745</v>
      </c>
      <c r="K36" s="42">
        <f>SUM(J36:J$119)/C36</f>
        <v>32.576596993228513</v>
      </c>
    </row>
    <row r="37" spans="1:11" x14ac:dyDescent="0.2">
      <c r="A37" s="49">
        <v>32</v>
      </c>
      <c r="B37" s="70"/>
      <c r="C37" s="90">
        <v>94471</v>
      </c>
      <c r="D37" s="29">
        <f t="shared" si="0"/>
        <v>259</v>
      </c>
      <c r="E37" s="42">
        <f>SUMPRODUCT(D37:D$119*$A37:$A$119)/C37+0.5-$A37</f>
        <v>39.232562480419588</v>
      </c>
      <c r="F37" s="35">
        <f t="shared" si="1"/>
        <v>2.7415820728054112E-3</v>
      </c>
      <c r="G37" s="34"/>
      <c r="H37" s="42">
        <f>'HRQOL scores'!E$9</f>
        <v>0.84941447159917483</v>
      </c>
      <c r="I37" s="39">
        <f t="shared" ref="I37:I68" si="4">(D37*0.5+C38)</f>
        <v>94341.5</v>
      </c>
      <c r="J37" s="39">
        <f t="shared" ref="J37:J68" si="5">I37*H37</f>
        <v>80135.035372373546</v>
      </c>
      <c r="K37" s="42">
        <f>SUM(J37:J$119)/C37</f>
        <v>31.811926205401075</v>
      </c>
    </row>
    <row r="38" spans="1:11" x14ac:dyDescent="0.2">
      <c r="A38" s="49">
        <v>33</v>
      </c>
      <c r="B38" s="70"/>
      <c r="C38" s="90">
        <v>94212</v>
      </c>
      <c r="D38" s="29">
        <f t="shared" si="0"/>
        <v>267</v>
      </c>
      <c r="E38" s="42">
        <f>SUMPRODUCT(D38:D$119*$A38:$A$119)/C38+0.5-$A38</f>
        <v>38.339042904170583</v>
      </c>
      <c r="F38" s="35">
        <f t="shared" si="1"/>
        <v>2.834033881034263E-3</v>
      </c>
      <c r="G38" s="34"/>
      <c r="H38" s="42">
        <f>'HRQOL scores'!E$9</f>
        <v>0.84941447159917483</v>
      </c>
      <c r="I38" s="39">
        <f t="shared" si="4"/>
        <v>94078.5</v>
      </c>
      <c r="J38" s="39">
        <f t="shared" si="5"/>
        <v>79911.639366342963</v>
      </c>
      <c r="K38" s="42">
        <f>SUM(J38:J$119)/C38</f>
        <v>31.0487989340856</v>
      </c>
    </row>
    <row r="39" spans="1:11" x14ac:dyDescent="0.2">
      <c r="A39" s="49">
        <v>34</v>
      </c>
      <c r="B39" s="70"/>
      <c r="C39" s="90">
        <v>93945</v>
      </c>
      <c r="D39" s="29">
        <f t="shared" si="0"/>
        <v>280</v>
      </c>
      <c r="E39" s="42">
        <f>SUMPRODUCT(D39:D$119*$A39:$A$119)/C39+0.5-$A39</f>
        <v>37.446584811195052</v>
      </c>
      <c r="F39" s="35">
        <f t="shared" si="1"/>
        <v>2.9804672946937036E-3</v>
      </c>
      <c r="G39" s="34"/>
      <c r="H39" s="42">
        <f>'HRQOL scores'!E$9</f>
        <v>0.84941447159917483</v>
      </c>
      <c r="I39" s="39">
        <f t="shared" si="4"/>
        <v>93805</v>
      </c>
      <c r="J39" s="39">
        <f t="shared" si="5"/>
        <v>79679.324508360602</v>
      </c>
      <c r="K39" s="42">
        <f>SUM(J39:J$119)/C39</f>
        <v>30.286420839977964</v>
      </c>
    </row>
    <row r="40" spans="1:11" x14ac:dyDescent="0.2">
      <c r="A40" s="49">
        <v>35</v>
      </c>
      <c r="B40" s="70"/>
      <c r="C40" s="90">
        <v>93665</v>
      </c>
      <c r="D40" s="29">
        <f t="shared" si="0"/>
        <v>294</v>
      </c>
      <c r="E40" s="42">
        <f>SUMPRODUCT(D40:D$119*$A40:$A$119)/C40+0.5-$A40</f>
        <v>36.557032083357925</v>
      </c>
      <c r="F40" s="35">
        <f t="shared" si="1"/>
        <v>3.1388458869374899E-3</v>
      </c>
      <c r="G40" s="34"/>
      <c r="H40" s="42">
        <f>'HRQOL scores'!E$10</f>
        <v>0.83817122467815131</v>
      </c>
      <c r="I40" s="39">
        <f t="shared" si="4"/>
        <v>93518</v>
      </c>
      <c r="J40" s="39">
        <f t="shared" si="5"/>
        <v>78384.09658945135</v>
      </c>
      <c r="K40" s="42">
        <f>SUM(J40:J$119)/C40</f>
        <v>29.526274289258197</v>
      </c>
    </row>
    <row r="41" spans="1:11" x14ac:dyDescent="0.2">
      <c r="A41" s="49">
        <v>36</v>
      </c>
      <c r="B41" s="70"/>
      <c r="C41" s="90">
        <v>93371</v>
      </c>
      <c r="D41" s="29">
        <f t="shared" si="0"/>
        <v>310</v>
      </c>
      <c r="E41" s="42">
        <f>SUMPRODUCT(D41:D$119*$A41:$A$119)/C41+0.5-$A41</f>
        <v>35.670565915409711</v>
      </c>
      <c r="F41" s="35">
        <f t="shared" si="1"/>
        <v>3.3200886784976063E-3</v>
      </c>
      <c r="G41" s="34"/>
      <c r="H41" s="42">
        <f>'HRQOL scores'!E$10</f>
        <v>0.83817122467815131</v>
      </c>
      <c r="I41" s="39">
        <f t="shared" si="4"/>
        <v>93216</v>
      </c>
      <c r="J41" s="39">
        <f t="shared" si="5"/>
        <v>78130.968879598557</v>
      </c>
      <c r="K41" s="42">
        <f>SUM(J41:J$119)/C41</f>
        <v>28.779753721325861</v>
      </c>
    </row>
    <row r="42" spans="1:11" x14ac:dyDescent="0.2">
      <c r="A42" s="49">
        <v>37</v>
      </c>
      <c r="B42" s="70"/>
      <c r="C42" s="90">
        <v>93061</v>
      </c>
      <c r="D42" s="29">
        <f t="shared" si="0"/>
        <v>330</v>
      </c>
      <c r="E42" s="42">
        <f>SUMPRODUCT(D42:D$119*$A42:$A$119)/C42+0.5-$A42</f>
        <v>34.787724289312592</v>
      </c>
      <c r="F42" s="35">
        <f t="shared" si="1"/>
        <v>3.546061185673913E-3</v>
      </c>
      <c r="G42" s="34"/>
      <c r="H42" s="42">
        <f>'HRQOL scores'!E$10</f>
        <v>0.83817122467815131</v>
      </c>
      <c r="I42" s="39">
        <f t="shared" si="4"/>
        <v>92896</v>
      </c>
      <c r="J42" s="39">
        <f t="shared" si="5"/>
        <v>77862.754087701542</v>
      </c>
      <c r="K42" s="42">
        <f>SUM(J42:J$119)/C42</f>
        <v>28.036056090460228</v>
      </c>
    </row>
    <row r="43" spans="1:11" x14ac:dyDescent="0.2">
      <c r="A43" s="49">
        <v>38</v>
      </c>
      <c r="B43" s="70"/>
      <c r="C43" s="90">
        <v>92731</v>
      </c>
      <c r="D43" s="29">
        <f t="shared" si="0"/>
        <v>356</v>
      </c>
      <c r="E43" s="42">
        <f>SUMPRODUCT(D43:D$119*$A43:$A$119)/C43+0.5-$A43</f>
        <v>33.909743344595867</v>
      </c>
      <c r="F43" s="35">
        <f t="shared" si="1"/>
        <v>3.8390613710625357E-3</v>
      </c>
      <c r="G43" s="34"/>
      <c r="H43" s="42">
        <f>'HRQOL scores'!E$10</f>
        <v>0.83817122467815131</v>
      </c>
      <c r="I43" s="39">
        <f t="shared" si="4"/>
        <v>92553</v>
      </c>
      <c r="J43" s="39">
        <f t="shared" si="5"/>
        <v>77575.261357636933</v>
      </c>
      <c r="K43" s="42">
        <f>SUM(J43:J$119)/C43</f>
        <v>27.296164839661142</v>
      </c>
    </row>
    <row r="44" spans="1:11" x14ac:dyDescent="0.2">
      <c r="A44" s="49">
        <v>39</v>
      </c>
      <c r="B44" s="70"/>
      <c r="C44" s="90">
        <v>92375</v>
      </c>
      <c r="D44" s="29">
        <f t="shared" si="0"/>
        <v>388</v>
      </c>
      <c r="E44" s="42">
        <f>SUMPRODUCT(D44:D$119*$A44:$A$119)/C44+0.5-$A44</f>
        <v>33.038499703250011</v>
      </c>
      <c r="F44" s="35">
        <f t="shared" si="1"/>
        <v>4.2002706359945876E-3</v>
      </c>
      <c r="G44" s="34"/>
      <c r="H44" s="42">
        <f>'HRQOL scores'!E$10</f>
        <v>0.83817122467815131</v>
      </c>
      <c r="I44" s="39">
        <f t="shared" si="4"/>
        <v>92181</v>
      </c>
      <c r="J44" s="39">
        <f t="shared" si="5"/>
        <v>77263.461662056667</v>
      </c>
      <c r="K44" s="42">
        <f>SUM(J44:J$119)/C44</f>
        <v>26.561574023155408</v>
      </c>
    </row>
    <row r="45" spans="1:11" x14ac:dyDescent="0.2">
      <c r="A45" s="49">
        <v>40</v>
      </c>
      <c r="B45" s="70"/>
      <c r="C45" s="90">
        <v>91987</v>
      </c>
      <c r="D45" s="29">
        <f t="shared" si="0"/>
        <v>422</v>
      </c>
      <c r="E45" s="42">
        <f>SUMPRODUCT(D45:D$119*$A45:$A$119)/C45+0.5-$A45</f>
        <v>32.175746682549914</v>
      </c>
      <c r="F45" s="35">
        <f t="shared" si="1"/>
        <v>4.5876047702392729E-3</v>
      </c>
      <c r="G45" s="34"/>
      <c r="H45" s="42">
        <f>'HRQOL scores'!E$10</f>
        <v>0.83817122467815131</v>
      </c>
      <c r="I45" s="39">
        <f t="shared" si="4"/>
        <v>91776</v>
      </c>
      <c r="J45" s="39">
        <f t="shared" si="5"/>
        <v>76924.002316062019</v>
      </c>
      <c r="K45" s="42">
        <f>SUM(J45:J$119)/C45</f>
        <v>25.833671483219629</v>
      </c>
    </row>
    <row r="46" spans="1:11" x14ac:dyDescent="0.2">
      <c r="A46" s="49">
        <v>41</v>
      </c>
      <c r="B46" s="70"/>
      <c r="C46" s="90">
        <v>91565</v>
      </c>
      <c r="D46" s="29">
        <f t="shared" si="0"/>
        <v>457</v>
      </c>
      <c r="E46" s="42">
        <f>SUMPRODUCT(D46:D$119*$A46:$A$119)/C46+0.5-$A46</f>
        <v>31.321732213047781</v>
      </c>
      <c r="F46" s="35">
        <f t="shared" si="1"/>
        <v>4.9909900070987823E-3</v>
      </c>
      <c r="G46" s="34"/>
      <c r="H46" s="42">
        <f>'HRQOL scores'!E$10</f>
        <v>0.83817122467815131</v>
      </c>
      <c r="I46" s="39">
        <f t="shared" si="4"/>
        <v>91336.5</v>
      </c>
      <c r="J46" s="39">
        <f t="shared" si="5"/>
        <v>76555.626062815965</v>
      </c>
      <c r="K46" s="42">
        <f>SUM(J46:J$119)/C46</f>
        <v>25.112629677397063</v>
      </c>
    </row>
    <row r="47" spans="1:11" x14ac:dyDescent="0.2">
      <c r="A47" s="49">
        <v>42</v>
      </c>
      <c r="B47" s="70"/>
      <c r="C47" s="90">
        <v>91108</v>
      </c>
      <c r="D47" s="29">
        <f t="shared" si="0"/>
        <v>496</v>
      </c>
      <c r="E47" s="42">
        <f>SUMPRODUCT(D47:D$119*$A47:$A$119)/C47+0.5-$A47</f>
        <v>30.476334790443431</v>
      </c>
      <c r="F47" s="35">
        <f t="shared" si="1"/>
        <v>5.4440883347236244E-3</v>
      </c>
      <c r="G47" s="34"/>
      <c r="H47" s="42">
        <f>'HRQOL scores'!E$10</f>
        <v>0.83817122467815131</v>
      </c>
      <c r="I47" s="39">
        <f t="shared" si="4"/>
        <v>90860</v>
      </c>
      <c r="J47" s="39">
        <f t="shared" si="5"/>
        <v>76156.237474256821</v>
      </c>
      <c r="K47" s="42">
        <f>SUM(J47:J$119)/C47</f>
        <v>24.398321885542945</v>
      </c>
    </row>
    <row r="48" spans="1:11" x14ac:dyDescent="0.2">
      <c r="A48" s="49">
        <v>43</v>
      </c>
      <c r="B48" s="70"/>
      <c r="C48" s="90">
        <v>90612</v>
      </c>
      <c r="D48" s="29">
        <f t="shared" si="0"/>
        <v>539</v>
      </c>
      <c r="E48" s="42">
        <f>SUMPRODUCT(D48:D$119*$A48:$A$119)/C48+0.5-$A48</f>
        <v>29.640421909766033</v>
      </c>
      <c r="F48" s="35">
        <f t="shared" si="1"/>
        <v>5.9484395002869376E-3</v>
      </c>
      <c r="G48" s="34"/>
      <c r="H48" s="42">
        <f>'HRQOL scores'!E$10</f>
        <v>0.83817122467815131</v>
      </c>
      <c r="I48" s="39">
        <f t="shared" si="4"/>
        <v>90342.5</v>
      </c>
      <c r="J48" s="39">
        <f t="shared" si="5"/>
        <v>75722.48386548589</v>
      </c>
      <c r="K48" s="42">
        <f>SUM(J48:J$119)/C48</f>
        <v>23.691410330571998</v>
      </c>
    </row>
    <row r="49" spans="1:11" x14ac:dyDescent="0.2">
      <c r="A49" s="49">
        <v>44</v>
      </c>
      <c r="B49" s="70"/>
      <c r="C49" s="90">
        <v>90073</v>
      </c>
      <c r="D49" s="29">
        <f t="shared" si="0"/>
        <v>589</v>
      </c>
      <c r="E49" s="42">
        <f>SUMPRODUCT(D49:D$119*$A49:$A$119)/C49+0.5-$A49</f>
        <v>28.814799219385606</v>
      </c>
      <c r="F49" s="35">
        <f t="shared" si="1"/>
        <v>6.5391404749480979E-3</v>
      </c>
      <c r="G49" s="34"/>
      <c r="H49" s="42">
        <f>'HRQOL scores'!E$10</f>
        <v>0.83817122467815131</v>
      </c>
      <c r="I49" s="39">
        <f t="shared" si="4"/>
        <v>89778.5</v>
      </c>
      <c r="J49" s="39">
        <f t="shared" si="5"/>
        <v>75249.755294767412</v>
      </c>
      <c r="K49" s="42">
        <f>SUM(J49:J$119)/C49</f>
        <v>22.992501515529664</v>
      </c>
    </row>
    <row r="50" spans="1:11" x14ac:dyDescent="0.2">
      <c r="A50" s="49">
        <v>45</v>
      </c>
      <c r="B50" s="70"/>
      <c r="C50" s="90">
        <v>89484</v>
      </c>
      <c r="D50" s="29">
        <f t="shared" si="0"/>
        <v>642</v>
      </c>
      <c r="E50" s="42">
        <f>SUMPRODUCT(D50:D$119*$A50:$A$119)/C50+0.5-$A50</f>
        <v>28.001172389340212</v>
      </c>
      <c r="F50" s="35">
        <f t="shared" si="1"/>
        <v>7.1744669438111837E-3</v>
      </c>
      <c r="G50" s="34"/>
      <c r="H50" s="42">
        <f>'HRQOL scores'!E$11</f>
        <v>0.82308606673383011</v>
      </c>
      <c r="I50" s="39">
        <f t="shared" si="4"/>
        <v>89163</v>
      </c>
      <c r="J50" s="39">
        <f t="shared" si="5"/>
        <v>73388.822968188499</v>
      </c>
      <c r="K50" s="42">
        <f>SUM(J50:J$119)/C50</f>
        <v>22.302912629224625</v>
      </c>
    </row>
    <row r="51" spans="1:11" x14ac:dyDescent="0.2">
      <c r="A51" s="49">
        <v>46</v>
      </c>
      <c r="B51" s="70"/>
      <c r="C51" s="90">
        <v>88842</v>
      </c>
      <c r="D51" s="29">
        <f t="shared" si="0"/>
        <v>698</v>
      </c>
      <c r="E51" s="42">
        <f>SUMPRODUCT(D51:D$119*$A51:$A$119)/C51+0.5-$A51</f>
        <v>27.199904438077937</v>
      </c>
      <c r="F51" s="35">
        <f t="shared" si="1"/>
        <v>7.8566443799104029E-3</v>
      </c>
      <c r="G51" s="34"/>
      <c r="H51" s="42">
        <f>'HRQOL scores'!E$11</f>
        <v>0.82308606673383011</v>
      </c>
      <c r="I51" s="39">
        <f t="shared" si="4"/>
        <v>88493</v>
      </c>
      <c r="J51" s="39">
        <f t="shared" si="5"/>
        <v>72837.355303476827</v>
      </c>
      <c r="K51" s="42">
        <f>SUM(J51:J$119)/C51</f>
        <v>21.638020426660226</v>
      </c>
    </row>
    <row r="52" spans="1:11" x14ac:dyDescent="0.2">
      <c r="A52" s="49">
        <v>47</v>
      </c>
      <c r="B52" s="70"/>
      <c r="C52" s="90">
        <v>88144</v>
      </c>
      <c r="D52" s="29">
        <f t="shared" si="0"/>
        <v>756</v>
      </c>
      <c r="E52" s="42">
        <f>SUMPRODUCT(D52:D$119*$A52:$A$119)/C52+0.5-$A52</f>
        <v>26.411337244596567</v>
      </c>
      <c r="F52" s="35">
        <f t="shared" si="1"/>
        <v>8.5768742058449816E-3</v>
      </c>
      <c r="G52" s="34"/>
      <c r="H52" s="42">
        <f>'HRQOL scores'!E$11</f>
        <v>0.82308606673383011</v>
      </c>
      <c r="I52" s="39">
        <f t="shared" si="4"/>
        <v>87766</v>
      </c>
      <c r="J52" s="39">
        <f t="shared" si="5"/>
        <v>72238.971732961334</v>
      </c>
      <c r="K52" s="42">
        <f>SUM(J52:J$119)/C52</f>
        <v>20.983023863698843</v>
      </c>
    </row>
    <row r="53" spans="1:11" x14ac:dyDescent="0.2">
      <c r="A53" s="49">
        <v>48</v>
      </c>
      <c r="B53" s="70"/>
      <c r="C53" s="90">
        <v>87388</v>
      </c>
      <c r="D53" s="29">
        <f t="shared" si="0"/>
        <v>808</v>
      </c>
      <c r="E53" s="42">
        <f>SUMPRODUCT(D53:D$119*$A53:$A$119)/C53+0.5-$A53</f>
        <v>25.635498124315916</v>
      </c>
      <c r="F53" s="35">
        <f t="shared" si="1"/>
        <v>9.2461207488442349E-3</v>
      </c>
      <c r="G53" s="34"/>
      <c r="H53" s="42">
        <f>'HRQOL scores'!E$11</f>
        <v>0.82308606673383011</v>
      </c>
      <c r="I53" s="39">
        <f t="shared" si="4"/>
        <v>86984</v>
      </c>
      <c r="J53" s="39">
        <f t="shared" si="5"/>
        <v>71595.318428775485</v>
      </c>
      <c r="K53" s="42">
        <f>SUM(J53:J$119)/C53</f>
        <v>20.337903187038378</v>
      </c>
    </row>
    <row r="54" spans="1:11" x14ac:dyDescent="0.2">
      <c r="A54" s="49">
        <v>49</v>
      </c>
      <c r="B54" s="70"/>
      <c r="C54" s="90">
        <v>86580</v>
      </c>
      <c r="D54" s="29">
        <f t="shared" si="0"/>
        <v>859</v>
      </c>
      <c r="E54" s="42">
        <f>SUMPRODUCT(D54:D$119*$A54:$A$119)/C54+0.5-$A54</f>
        <v>24.87007288158604</v>
      </c>
      <c r="F54" s="35">
        <f t="shared" si="1"/>
        <v>9.921459921459921E-3</v>
      </c>
      <c r="G54" s="34"/>
      <c r="H54" s="42">
        <f>'HRQOL scores'!E$11</f>
        <v>0.82308606673383011</v>
      </c>
      <c r="I54" s="39">
        <f t="shared" si="4"/>
        <v>86150.5</v>
      </c>
      <c r="J54" s="39">
        <f t="shared" si="5"/>
        <v>70909.276192152829</v>
      </c>
      <c r="K54" s="42">
        <f>SUM(J54:J$119)/C54</f>
        <v>19.700778069763619</v>
      </c>
    </row>
    <row r="55" spans="1:11" x14ac:dyDescent="0.2">
      <c r="A55" s="49">
        <v>50</v>
      </c>
      <c r="B55" s="70"/>
      <c r="C55" s="90">
        <v>85721</v>
      </c>
      <c r="D55" s="29">
        <f t="shared" si="0"/>
        <v>912</v>
      </c>
      <c r="E55" s="42">
        <f>SUMPRODUCT(D55:D$119*$A55:$A$119)/C55+0.5-$A55</f>
        <v>24.114282498894312</v>
      </c>
      <c r="F55" s="35">
        <f t="shared" si="1"/>
        <v>1.0639166598616441E-2</v>
      </c>
      <c r="G55" s="34"/>
      <c r="H55" s="42">
        <f>'HRQOL scores'!E$11</f>
        <v>0.82308606673383011</v>
      </c>
      <c r="I55" s="39">
        <f t="shared" si="4"/>
        <v>85265</v>
      </c>
      <c r="J55" s="39">
        <f t="shared" si="5"/>
        <v>70180.433480060019</v>
      </c>
      <c r="K55" s="42">
        <f>SUM(J55:J$119)/C55</f>
        <v>19.070987145366729</v>
      </c>
    </row>
    <row r="56" spans="1:11" x14ac:dyDescent="0.2">
      <c r="A56" s="49">
        <v>51</v>
      </c>
      <c r="B56" s="70"/>
      <c r="C56" s="90">
        <v>84809</v>
      </c>
      <c r="D56" s="29">
        <f t="shared" si="0"/>
        <v>969</v>
      </c>
      <c r="E56" s="42">
        <f>SUMPRODUCT(D56:D$119*$A56:$A$119)/C56+0.5-$A56</f>
        <v>23.368220472918196</v>
      </c>
      <c r="F56" s="35">
        <f t="shared" si="1"/>
        <v>1.1425674161940361E-2</v>
      </c>
      <c r="G56" s="34"/>
      <c r="H56" s="42">
        <f>'HRQOL scores'!E$11</f>
        <v>0.82308606673383011</v>
      </c>
      <c r="I56" s="39">
        <f t="shared" si="4"/>
        <v>84324.5</v>
      </c>
      <c r="J56" s="39">
        <f t="shared" si="5"/>
        <v>69406.321034296852</v>
      </c>
      <c r="K56" s="42">
        <f>SUM(J56:J$119)/C56</f>
        <v>18.448556823072099</v>
      </c>
    </row>
    <row r="57" spans="1:11" x14ac:dyDescent="0.2">
      <c r="A57" s="49">
        <v>52</v>
      </c>
      <c r="B57" s="70"/>
      <c r="C57" s="90">
        <v>83840</v>
      </c>
      <c r="D57" s="29">
        <f t="shared" si="0"/>
        <v>1026</v>
      </c>
      <c r="E57" s="42">
        <f>SUMPRODUCT(D57:D$119*$A57:$A$119)/C57+0.5-$A57</f>
        <v>22.632525168031009</v>
      </c>
      <c r="F57" s="35">
        <f t="shared" si="1"/>
        <v>1.2237595419847327E-2</v>
      </c>
      <c r="G57" s="34"/>
      <c r="H57" s="42">
        <f>'HRQOL scores'!E$11</f>
        <v>0.82308606673383011</v>
      </c>
      <c r="I57" s="39">
        <f t="shared" si="4"/>
        <v>83327</v>
      </c>
      <c r="J57" s="39">
        <f t="shared" si="5"/>
        <v>68585.292682729865</v>
      </c>
      <c r="K57" s="42">
        <f>SUM(J57:J$119)/C57</f>
        <v>17.833937673826629</v>
      </c>
    </row>
    <row r="58" spans="1:11" x14ac:dyDescent="0.2">
      <c r="A58" s="49">
        <v>53</v>
      </c>
      <c r="B58" s="70"/>
      <c r="C58" s="90">
        <v>82814</v>
      </c>
      <c r="D58" s="29">
        <f t="shared" si="0"/>
        <v>1087</v>
      </c>
      <c r="E58" s="42">
        <f>SUMPRODUCT(D58:D$119*$A58:$A$119)/C58+0.5-$A58</f>
        <v>21.906729660295596</v>
      </c>
      <c r="F58" s="35">
        <f t="shared" si="1"/>
        <v>1.3125799985509697E-2</v>
      </c>
      <c r="G58" s="34"/>
      <c r="H58" s="42">
        <f>'HRQOL scores'!E$11</f>
        <v>0.82308606673383011</v>
      </c>
      <c r="I58" s="39">
        <f t="shared" si="4"/>
        <v>82270.5</v>
      </c>
      <c r="J58" s="39">
        <f t="shared" si="5"/>
        <v>67715.702253225565</v>
      </c>
      <c r="K58" s="42">
        <f>SUM(J58:J$119)/C58</f>
        <v>17.2267013052249</v>
      </c>
    </row>
    <row r="59" spans="1:11" x14ac:dyDescent="0.2">
      <c r="A59" s="49">
        <v>54</v>
      </c>
      <c r="B59" s="70"/>
      <c r="C59" s="90">
        <v>81727</v>
      </c>
      <c r="D59" s="29">
        <f t="shared" si="0"/>
        <v>1153</v>
      </c>
      <c r="E59" s="42">
        <f>SUMPRODUCT(D59:D$119*$A59:$A$119)/C59+0.5-$A59</f>
        <v>21.19144725840566</v>
      </c>
      <c r="F59" s="35">
        <f t="shared" si="1"/>
        <v>1.4107944742863436E-2</v>
      </c>
      <c r="G59" s="34"/>
      <c r="H59" s="42">
        <f>'HRQOL scores'!E$11</f>
        <v>0.82308606673383011</v>
      </c>
      <c r="I59" s="39">
        <f t="shared" si="4"/>
        <v>81150.5</v>
      </c>
      <c r="J59" s="39">
        <f t="shared" si="5"/>
        <v>66793.845858483677</v>
      </c>
      <c r="K59" s="42">
        <f>SUM(J59:J$119)/C59</f>
        <v>16.627263201116758</v>
      </c>
    </row>
    <row r="60" spans="1:11" x14ac:dyDescent="0.2">
      <c r="A60" s="49">
        <v>55</v>
      </c>
      <c r="B60" s="70"/>
      <c r="C60" s="90">
        <v>80574</v>
      </c>
      <c r="D60" s="29">
        <f t="shared" si="0"/>
        <v>1227</v>
      </c>
      <c r="E60" s="42">
        <f>SUMPRODUCT(D60:D$119*$A60:$A$119)/C60+0.5-$A60</f>
        <v>20.487538288873822</v>
      </c>
      <c r="F60" s="35">
        <f t="shared" si="1"/>
        <v>1.5228237396678829E-2</v>
      </c>
      <c r="G60" s="34"/>
      <c r="H60" s="42">
        <f>'HRQOL scores'!E$12</f>
        <v>0.81358862376872487</v>
      </c>
      <c r="I60" s="39">
        <f t="shared" si="4"/>
        <v>79960.5</v>
      </c>
      <c r="J60" s="39">
        <f t="shared" si="5"/>
        <v>65054.953150859124</v>
      </c>
      <c r="K60" s="42">
        <f>SUM(J60:J$119)/C60</f>
        <v>16.036221284523361</v>
      </c>
    </row>
    <row r="61" spans="1:11" x14ac:dyDescent="0.2">
      <c r="A61" s="49">
        <v>56</v>
      </c>
      <c r="B61" s="70"/>
      <c r="C61" s="90">
        <v>79347</v>
      </c>
      <c r="D61" s="29">
        <f t="shared" si="0"/>
        <v>1307</v>
      </c>
      <c r="E61" s="42">
        <f>SUMPRODUCT(D61:D$119*$A61:$A$119)/C61+0.5-$A61</f>
        <v>19.796620037149722</v>
      </c>
      <c r="F61" s="35">
        <f t="shared" si="1"/>
        <v>1.6471952310736386E-2</v>
      </c>
      <c r="G61" s="34"/>
      <c r="H61" s="42">
        <f>'HRQOL scores'!E$12</f>
        <v>0.81358862376872487</v>
      </c>
      <c r="I61" s="39">
        <f t="shared" si="4"/>
        <v>78693.5</v>
      </c>
      <c r="J61" s="39">
        <f t="shared" si="5"/>
        <v>64024.136364544152</v>
      </c>
      <c r="K61" s="42">
        <f>SUM(J61:J$119)/C61</f>
        <v>15.464321784419401</v>
      </c>
    </row>
    <row r="62" spans="1:11" x14ac:dyDescent="0.2">
      <c r="A62" s="49">
        <v>57</v>
      </c>
      <c r="B62" s="70"/>
      <c r="C62" s="90">
        <v>78040</v>
      </c>
      <c r="D62" s="29">
        <f t="shared" si="0"/>
        <v>1389</v>
      </c>
      <c r="E62" s="42">
        <f>SUMPRODUCT(D62:D$119*$A62:$A$119)/C62+0.5-$A62</f>
        <v>19.119796387592515</v>
      </c>
      <c r="F62" s="35">
        <f t="shared" si="1"/>
        <v>1.7798564838544337E-2</v>
      </c>
      <c r="G62" s="34"/>
      <c r="H62" s="42">
        <f>'HRQOL scores'!E$12</f>
        <v>0.81358862376872487</v>
      </c>
      <c r="I62" s="39">
        <f t="shared" si="4"/>
        <v>77345.5</v>
      </c>
      <c r="J62" s="39">
        <f t="shared" si="5"/>
        <v>62927.418899703909</v>
      </c>
      <c r="K62" s="42">
        <f>SUM(J62:J$119)/C62</f>
        <v>14.902913944948514</v>
      </c>
    </row>
    <row r="63" spans="1:11" x14ac:dyDescent="0.2">
      <c r="A63" s="49">
        <v>58</v>
      </c>
      <c r="B63" s="70"/>
      <c r="C63" s="90">
        <v>76651</v>
      </c>
      <c r="D63" s="29">
        <f t="shared" si="0"/>
        <v>1462</v>
      </c>
      <c r="E63" s="42">
        <f>SUMPRODUCT(D63:D$119*$A63:$A$119)/C63+0.5-$A63</f>
        <v>18.457207473975814</v>
      </c>
      <c r="F63" s="35">
        <f t="shared" si="1"/>
        <v>1.9073462838058212E-2</v>
      </c>
      <c r="G63" s="34"/>
      <c r="H63" s="42">
        <f>'HRQOL scores'!E$12</f>
        <v>0.81358862376872487</v>
      </c>
      <c r="I63" s="39">
        <f t="shared" si="4"/>
        <v>75920</v>
      </c>
      <c r="J63" s="39">
        <f t="shared" si="5"/>
        <v>61767.64831652159</v>
      </c>
      <c r="K63" s="42">
        <f>SUM(J63:J$119)/C63</f>
        <v>14.352010872187943</v>
      </c>
    </row>
    <row r="64" spans="1:11" x14ac:dyDescent="0.2">
      <c r="A64" s="49">
        <v>59</v>
      </c>
      <c r="B64" s="70"/>
      <c r="C64" s="90">
        <v>75189</v>
      </c>
      <c r="D64" s="29">
        <f t="shared" si="0"/>
        <v>1525</v>
      </c>
      <c r="E64" s="42">
        <f>SUMPRODUCT(D64:D$119*$A64:$A$119)/C64+0.5-$A64</f>
        <v>17.806373406850994</v>
      </c>
      <c r="F64" s="35">
        <f t="shared" si="1"/>
        <v>2.0282222133556769E-2</v>
      </c>
      <c r="G64" s="34"/>
      <c r="H64" s="42">
        <f>'HRQOL scores'!E$12</f>
        <v>0.81358862376872487</v>
      </c>
      <c r="I64" s="39">
        <f t="shared" si="4"/>
        <v>74426.5</v>
      </c>
      <c r="J64" s="39">
        <f t="shared" si="5"/>
        <v>60552.553706923005</v>
      </c>
      <c r="K64" s="42">
        <f>SUM(J64:J$119)/C64</f>
        <v>13.809577691518117</v>
      </c>
    </row>
    <row r="65" spans="1:11" x14ac:dyDescent="0.2">
      <c r="A65" s="49">
        <v>60</v>
      </c>
      <c r="B65" s="70"/>
      <c r="C65" s="90">
        <v>73664</v>
      </c>
      <c r="D65" s="29">
        <f t="shared" si="0"/>
        <v>1584</v>
      </c>
      <c r="E65" s="42">
        <f>SUMPRODUCT(D65:D$119*$A65:$A$119)/C65+0.5-$A65</f>
        <v>17.16465179854093</v>
      </c>
      <c r="F65" s="35">
        <f t="shared" si="1"/>
        <v>2.1503040834057342E-2</v>
      </c>
      <c r="G65" s="34"/>
      <c r="H65" s="42">
        <f>'HRQOL scores'!E$12</f>
        <v>0.81358862376872487</v>
      </c>
      <c r="I65" s="39">
        <f t="shared" si="4"/>
        <v>72872</v>
      </c>
      <c r="J65" s="39">
        <f t="shared" si="5"/>
        <v>59287.830191274516</v>
      </c>
      <c r="K65" s="42">
        <f>SUM(J65:J$119)/C65</f>
        <v>13.273454921544211</v>
      </c>
    </row>
    <row r="66" spans="1:11" x14ac:dyDescent="0.2">
      <c r="A66" s="49">
        <v>61</v>
      </c>
      <c r="B66" s="70"/>
      <c r="C66" s="90">
        <v>72080</v>
      </c>
      <c r="D66" s="29">
        <f t="shared" si="0"/>
        <v>1643</v>
      </c>
      <c r="E66" s="42">
        <f>SUMPRODUCT(D66:D$119*$A66:$A$119)/C66+0.5-$A66</f>
        <v>16.530867232071586</v>
      </c>
      <c r="F66" s="35">
        <f t="shared" si="1"/>
        <v>2.2794117647058822E-2</v>
      </c>
      <c r="G66" s="34"/>
      <c r="H66" s="42">
        <f>'HRQOL scores'!E$12</f>
        <v>0.81358862376872487</v>
      </c>
      <c r="I66" s="39">
        <f t="shared" si="4"/>
        <v>71258.5</v>
      </c>
      <c r="J66" s="39">
        <f t="shared" si="5"/>
        <v>57975.104946823682</v>
      </c>
      <c r="K66" s="42">
        <f>SUM(J66:J$119)/C66</f>
        <v>12.742618661894534</v>
      </c>
    </row>
    <row r="67" spans="1:11" x14ac:dyDescent="0.2">
      <c r="A67" s="49">
        <v>62</v>
      </c>
      <c r="B67" s="70"/>
      <c r="C67" s="90">
        <v>70437</v>
      </c>
      <c r="D67" s="29">
        <f t="shared" si="0"/>
        <v>1707</v>
      </c>
      <c r="E67" s="42">
        <f>SUMPRODUCT(D67:D$119*$A67:$A$119)/C67+0.5-$A67</f>
        <v>15.904800177289204</v>
      </c>
      <c r="F67" s="35">
        <f t="shared" si="1"/>
        <v>2.4234422249669919E-2</v>
      </c>
      <c r="G67" s="34"/>
      <c r="H67" s="42">
        <f>'HRQOL scores'!E$12</f>
        <v>0.81358862376872487</v>
      </c>
      <c r="I67" s="39">
        <f t="shared" si="4"/>
        <v>69583.5</v>
      </c>
      <c r="J67" s="39">
        <f t="shared" si="5"/>
        <v>56612.344002011065</v>
      </c>
      <c r="K67" s="42">
        <f>SUM(J67:J$119)/C67</f>
        <v>12.21677311927729</v>
      </c>
    </row>
    <row r="68" spans="1:11" x14ac:dyDescent="0.2">
      <c r="A68" s="49">
        <v>63</v>
      </c>
      <c r="B68" s="70"/>
      <c r="C68" s="90">
        <v>68730</v>
      </c>
      <c r="D68" s="29">
        <f t="shared" si="0"/>
        <v>1782</v>
      </c>
      <c r="E68" s="42">
        <f>SUMPRODUCT(D68:D$119*$A68:$A$119)/C68+0.5-$A68</f>
        <v>15.287398662705073</v>
      </c>
      <c r="F68" s="35">
        <f t="shared" si="1"/>
        <v>2.5927542557835005E-2</v>
      </c>
      <c r="G68" s="34"/>
      <c r="H68" s="42">
        <f>'HRQOL scores'!E$12</f>
        <v>0.81358862376872487</v>
      </c>
      <c r="I68" s="39">
        <f t="shared" si="4"/>
        <v>67839</v>
      </c>
      <c r="J68" s="39">
        <f t="shared" si="5"/>
        <v>55193.03864784653</v>
      </c>
      <c r="K68" s="42">
        <f>SUM(J68:J$119)/C68</f>
        <v>11.696500861349097</v>
      </c>
    </row>
    <row r="69" spans="1:11" x14ac:dyDescent="0.2">
      <c r="A69" s="49">
        <v>64</v>
      </c>
      <c r="B69" s="70"/>
      <c r="C69" s="90">
        <v>66948</v>
      </c>
      <c r="D69" s="29">
        <f t="shared" ref="D69:D119" si="6">C69-C70</f>
        <v>1864</v>
      </c>
      <c r="E69" s="42">
        <f>SUMPRODUCT(D69:D$119*$A69:$A$119)/C69+0.5-$A69</f>
        <v>14.681004811013324</v>
      </c>
      <c r="F69" s="35">
        <f t="shared" ref="F69:F115" si="7">D69/C69</f>
        <v>2.784250463045946E-2</v>
      </c>
      <c r="G69" s="34"/>
      <c r="H69" s="42">
        <f>'HRQOL scores'!E$12</f>
        <v>0.81358862376872487</v>
      </c>
      <c r="I69" s="39">
        <f t="shared" ref="I69:I100" si="8">(D69*0.5+C70)</f>
        <v>66016</v>
      </c>
      <c r="J69" s="39">
        <f t="shared" ref="J69:J100" si="9">I69*H69</f>
        <v>53709.86658671614</v>
      </c>
      <c r="K69" s="42">
        <f>SUM(J69:J$119)/C69</f>
        <v>11.18341795950106</v>
      </c>
    </row>
    <row r="70" spans="1:11" x14ac:dyDescent="0.2">
      <c r="A70" s="49">
        <v>65</v>
      </c>
      <c r="B70" s="70"/>
      <c r="C70" s="90">
        <v>65084</v>
      </c>
      <c r="D70" s="29">
        <f t="shared" si="6"/>
        <v>1944</v>
      </c>
      <c r="E70" s="42">
        <f>SUMPRODUCT(D70:D$119*$A70:$A$119)/C70+0.5-$A70</f>
        <v>14.087147533767435</v>
      </c>
      <c r="F70" s="35">
        <f t="shared" si="7"/>
        <v>2.9869092250015366E-2</v>
      </c>
      <c r="G70" s="34"/>
      <c r="H70" s="42">
        <f>'HRQOL scores'!E$13</f>
        <v>0.78948827853664005</v>
      </c>
      <c r="I70" s="39">
        <f t="shared" si="8"/>
        <v>64112</v>
      </c>
      <c r="J70" s="39">
        <f t="shared" si="9"/>
        <v>50615.672513541067</v>
      </c>
      <c r="K70" s="42">
        <f>SUM(J70:J$119)/C70</f>
        <v>10.678470883257956</v>
      </c>
    </row>
    <row r="71" spans="1:11" x14ac:dyDescent="0.2">
      <c r="A71" s="49">
        <v>66</v>
      </c>
      <c r="B71" s="70"/>
      <c r="C71" s="90">
        <v>63140</v>
      </c>
      <c r="D71" s="29">
        <f t="shared" si="6"/>
        <v>2028</v>
      </c>
      <c r="E71" s="42">
        <f>SUMPRODUCT(D71:D$119*$A71:$A$119)/C71+0.5-$A71</f>
        <v>13.505478461953118</v>
      </c>
      <c r="F71" s="35">
        <f t="shared" si="7"/>
        <v>3.2119100411783341E-2</v>
      </c>
      <c r="G71" s="34"/>
      <c r="H71" s="42">
        <f>'HRQOL scores'!E$13</f>
        <v>0.78948827853664005</v>
      </c>
      <c r="I71" s="39">
        <f t="shared" si="8"/>
        <v>62126</v>
      </c>
      <c r="J71" s="39">
        <f t="shared" si="9"/>
        <v>49047.748792367303</v>
      </c>
      <c r="K71" s="42">
        <f>SUM(J71:J$119)/C71</f>
        <v>10.205605423700026</v>
      </c>
    </row>
    <row r="72" spans="1:11" x14ac:dyDescent="0.2">
      <c r="A72" s="49">
        <v>67</v>
      </c>
      <c r="B72" s="70"/>
      <c r="C72" s="90">
        <v>61112</v>
      </c>
      <c r="D72" s="29">
        <f t="shared" si="6"/>
        <v>2122</v>
      </c>
      <c r="E72" s="42">
        <f>SUMPRODUCT(D72:D$119*$A72:$A$119)/C72+0.5-$A72</f>
        <v>12.937064898673242</v>
      </c>
      <c r="F72" s="35">
        <f t="shared" si="7"/>
        <v>3.4723131299908366E-2</v>
      </c>
      <c r="G72" s="34"/>
      <c r="H72" s="42">
        <f>'HRQOL scores'!E$13</f>
        <v>0.78948827853664005</v>
      </c>
      <c r="I72" s="39">
        <f t="shared" si="8"/>
        <v>60051</v>
      </c>
      <c r="J72" s="39">
        <f t="shared" si="9"/>
        <v>47409.560614403774</v>
      </c>
      <c r="K72" s="42">
        <f>SUM(J72:J$119)/C72</f>
        <v>9.7416903007601228</v>
      </c>
    </row>
    <row r="73" spans="1:11" x14ac:dyDescent="0.2">
      <c r="A73" s="49">
        <v>68</v>
      </c>
      <c r="B73" s="70"/>
      <c r="C73" s="90">
        <v>58990</v>
      </c>
      <c r="D73" s="29">
        <f t="shared" si="6"/>
        <v>2222</v>
      </c>
      <c r="E73" s="42">
        <f>SUMPRODUCT(D73:D$119*$A73:$A$119)/C73+0.5-$A73</f>
        <v>12.384453468176289</v>
      </c>
      <c r="F73" s="35">
        <f t="shared" si="7"/>
        <v>3.7667401254449909E-2</v>
      </c>
      <c r="G73" s="34"/>
      <c r="H73" s="42">
        <f>'HRQOL scores'!E$13</f>
        <v>0.78948827853664005</v>
      </c>
      <c r="I73" s="39">
        <f t="shared" si="8"/>
        <v>57879</v>
      </c>
      <c r="J73" s="39">
        <f t="shared" si="9"/>
        <v>45694.792073422192</v>
      </c>
      <c r="K73" s="42">
        <f>SUM(J73:J$119)/C73</f>
        <v>9.2884322265748231</v>
      </c>
    </row>
    <row r="74" spans="1:11" x14ac:dyDescent="0.2">
      <c r="A74" s="49">
        <v>69</v>
      </c>
      <c r="B74" s="70"/>
      <c r="C74" s="90">
        <v>56768</v>
      </c>
      <c r="D74" s="29">
        <f t="shared" si="6"/>
        <v>2320</v>
      </c>
      <c r="E74" s="42">
        <f>SUMPRODUCT(D74:D$119*$A74:$A$119)/C74+0.5-$A74</f>
        <v>11.849632012537342</v>
      </c>
      <c r="F74" s="35">
        <f t="shared" si="7"/>
        <v>4.0868094701240136E-2</v>
      </c>
      <c r="G74" s="34"/>
      <c r="H74" s="42">
        <f>'HRQOL scores'!E$13</f>
        <v>0.78948827853664005</v>
      </c>
      <c r="I74" s="39">
        <f t="shared" si="8"/>
        <v>55608</v>
      </c>
      <c r="J74" s="39">
        <f t="shared" si="9"/>
        <v>43901.864192865483</v>
      </c>
      <c r="K74" s="42">
        <f>SUM(J74:J$119)/C74</f>
        <v>8.8470586417035442</v>
      </c>
    </row>
    <row r="75" spans="1:11" x14ac:dyDescent="0.2">
      <c r="A75" s="49">
        <v>70</v>
      </c>
      <c r="B75" s="70"/>
      <c r="C75" s="90">
        <v>54448</v>
      </c>
      <c r="D75" s="29">
        <f t="shared" si="6"/>
        <v>2409</v>
      </c>
      <c r="E75" s="42">
        <f>SUMPRODUCT(D75:D$119*$A75:$A$119)/C75+0.5-$A75</f>
        <v>11.333233729204366</v>
      </c>
      <c r="F75" s="35">
        <f t="shared" si="7"/>
        <v>4.4244049368204523E-2</v>
      </c>
      <c r="G75" s="34"/>
      <c r="H75" s="42">
        <f>'HRQOL scores'!E$13</f>
        <v>0.78948827853664005</v>
      </c>
      <c r="I75" s="39">
        <f t="shared" si="8"/>
        <v>53243.5</v>
      </c>
      <c r="J75" s="39">
        <f t="shared" si="9"/>
        <v>42035.119158265596</v>
      </c>
      <c r="K75" s="42">
        <f>SUM(J75:J$119)/C75</f>
        <v>8.417718938792266</v>
      </c>
    </row>
    <row r="76" spans="1:11" x14ac:dyDescent="0.2">
      <c r="A76" s="49">
        <v>71</v>
      </c>
      <c r="B76" s="70"/>
      <c r="C76" s="90">
        <v>52039</v>
      </c>
      <c r="D76" s="29">
        <f t="shared" si="6"/>
        <v>2484</v>
      </c>
      <c r="E76" s="42">
        <f>SUMPRODUCT(D76:D$119*$A76:$A$119)/C76+0.5-$A76</f>
        <v>10.834727994152843</v>
      </c>
      <c r="F76" s="35">
        <f t="shared" si="7"/>
        <v>4.7733430696208612E-2</v>
      </c>
      <c r="G76" s="34"/>
      <c r="H76" s="42">
        <f>'HRQOL scores'!E$13</f>
        <v>0.78948827853664005</v>
      </c>
      <c r="I76" s="39">
        <f t="shared" si="8"/>
        <v>50797</v>
      </c>
      <c r="J76" s="39">
        <f t="shared" si="9"/>
        <v>40103.636084825703</v>
      </c>
      <c r="K76" s="42">
        <f>SUM(J76:J$119)/C76</f>
        <v>7.999631845752142</v>
      </c>
    </row>
    <row r="77" spans="1:11" x14ac:dyDescent="0.2">
      <c r="A77" s="49">
        <v>72</v>
      </c>
      <c r="B77" s="70"/>
      <c r="C77" s="90">
        <v>49555</v>
      </c>
      <c r="D77" s="29">
        <f t="shared" si="6"/>
        <v>2548</v>
      </c>
      <c r="E77" s="42">
        <f>SUMPRODUCT(D77:D$119*$A77:$A$119)/C77+0.5-$A77</f>
        <v>10.352767835490241</v>
      </c>
      <c r="F77" s="35">
        <f t="shared" si="7"/>
        <v>5.1417616789425892E-2</v>
      </c>
      <c r="G77" s="34"/>
      <c r="H77" s="42">
        <f>'HRQOL scores'!E$13</f>
        <v>0.78948827853664005</v>
      </c>
      <c r="I77" s="39">
        <f t="shared" si="8"/>
        <v>48281</v>
      </c>
      <c r="J77" s="39">
        <f t="shared" si="9"/>
        <v>38117.283576027519</v>
      </c>
      <c r="K77" s="42">
        <f>SUM(J77:J$119)/C77</f>
        <v>7.59134709991464</v>
      </c>
    </row>
    <row r="78" spans="1:11" x14ac:dyDescent="0.2">
      <c r="A78" s="49">
        <v>73</v>
      </c>
      <c r="B78" s="70"/>
      <c r="C78" s="90">
        <v>47007</v>
      </c>
      <c r="D78" s="29">
        <f t="shared" si="6"/>
        <v>2599</v>
      </c>
      <c r="E78" s="42">
        <f>SUMPRODUCT(D78:D$119*$A78:$A$119)/C78+0.5-$A78</f>
        <v>9.886834090406083</v>
      </c>
      <c r="F78" s="35">
        <f t="shared" si="7"/>
        <v>5.5289637713532028E-2</v>
      </c>
      <c r="G78" s="34"/>
      <c r="H78" s="42">
        <f>'HRQOL scores'!E$13</f>
        <v>0.78948827853664005</v>
      </c>
      <c r="I78" s="39">
        <f t="shared" si="8"/>
        <v>45707.5</v>
      </c>
      <c r="J78" s="39">
        <f t="shared" si="9"/>
        <v>36085.535491213472</v>
      </c>
      <c r="K78" s="42">
        <f>SUM(J78:J$119)/C78</f>
        <v>7.1919484749131515</v>
      </c>
    </row>
    <row r="79" spans="1:11" x14ac:dyDescent="0.2">
      <c r="A79" s="49">
        <v>74</v>
      </c>
      <c r="B79" s="70"/>
      <c r="C79" s="90">
        <v>44408</v>
      </c>
      <c r="D79" s="29">
        <f t="shared" si="6"/>
        <v>2639</v>
      </c>
      <c r="E79" s="42">
        <f>SUMPRODUCT(D79:D$119*$A79:$A$119)/C79+0.5-$A79</f>
        <v>9.4362031635677965</v>
      </c>
      <c r="F79" s="35">
        <f t="shared" si="7"/>
        <v>5.9426229508196718E-2</v>
      </c>
      <c r="G79" s="34"/>
      <c r="H79" s="42">
        <f>'HRQOL scores'!E$13</f>
        <v>0.78948827853664005</v>
      </c>
      <c r="I79" s="39">
        <f t="shared" si="8"/>
        <v>43088.5</v>
      </c>
      <c r="J79" s="39">
        <f t="shared" si="9"/>
        <v>34017.865689726015</v>
      </c>
      <c r="K79" s="42">
        <f>SUM(J79:J$119)/C79</f>
        <v>6.8002699168849974</v>
      </c>
    </row>
    <row r="80" spans="1:11" x14ac:dyDescent="0.2">
      <c r="A80" s="49">
        <v>75</v>
      </c>
      <c r="B80" s="70"/>
      <c r="C80" s="90">
        <v>41769</v>
      </c>
      <c r="D80" s="29">
        <f t="shared" si="6"/>
        <v>2668</v>
      </c>
      <c r="E80" s="42">
        <f>SUMPRODUCT(D80:D$119*$A80:$A$119)/C80+0.5-$A80</f>
        <v>9.0007998776058429</v>
      </c>
      <c r="F80" s="35">
        <f t="shared" si="7"/>
        <v>6.3875122698652115E-2</v>
      </c>
      <c r="G80" s="34"/>
      <c r="H80" s="42">
        <f>'HRQOL scores'!E$14</f>
        <v>0.74122194305989986</v>
      </c>
      <c r="I80" s="39">
        <f t="shared" si="8"/>
        <v>40435</v>
      </c>
      <c r="J80" s="39">
        <f t="shared" si="9"/>
        <v>29971.30926762705</v>
      </c>
      <c r="K80" s="42">
        <f>SUM(J80:J$119)/C80</f>
        <v>6.415488060027843</v>
      </c>
    </row>
    <row r="81" spans="1:11" x14ac:dyDescent="0.2">
      <c r="A81" s="49">
        <v>76</v>
      </c>
      <c r="B81" s="70"/>
      <c r="C81" s="90">
        <v>39101</v>
      </c>
      <c r="D81" s="29">
        <f t="shared" si="6"/>
        <v>2679</v>
      </c>
      <c r="E81" s="42">
        <f>SUMPRODUCT(D81:D$119*$A81:$A$119)/C81+0.5-$A81</f>
        <v>8.5808396227134551</v>
      </c>
      <c r="F81" s="35">
        <f t="shared" si="7"/>
        <v>6.851487174241068E-2</v>
      </c>
      <c r="G81" s="34"/>
      <c r="H81" s="42">
        <f>'HRQOL scores'!E$14</f>
        <v>0.74122194305989986</v>
      </c>
      <c r="I81" s="39">
        <f t="shared" si="8"/>
        <v>37761.5</v>
      </c>
      <c r="J81" s="39">
        <f t="shared" si="9"/>
        <v>27989.652402856409</v>
      </c>
      <c r="K81" s="42">
        <f>SUM(J81:J$119)/C81</f>
        <v>6.086729534070126</v>
      </c>
    </row>
    <row r="82" spans="1:11" x14ac:dyDescent="0.2">
      <c r="A82" s="49">
        <v>77</v>
      </c>
      <c r="B82" s="70"/>
      <c r="C82" s="90">
        <v>36422</v>
      </c>
      <c r="D82" s="29">
        <f t="shared" si="6"/>
        <v>2677</v>
      </c>
      <c r="E82" s="42">
        <f>SUMPRODUCT(D82:D$119*$A82:$A$119)/C82+0.5-$A82</f>
        <v>8.175221297230209</v>
      </c>
      <c r="F82" s="35">
        <f t="shared" si="7"/>
        <v>7.3499533249135135E-2</v>
      </c>
      <c r="G82" s="34"/>
      <c r="H82" s="42">
        <f>'HRQOL scores'!E$14</f>
        <v>0.74122194305989986</v>
      </c>
      <c r="I82" s="39">
        <f t="shared" si="8"/>
        <v>35083.5</v>
      </c>
      <c r="J82" s="39">
        <f t="shared" si="9"/>
        <v>26004.660039341998</v>
      </c>
      <c r="K82" s="42">
        <f>SUM(J82:J$119)/C82</f>
        <v>5.7659535200927907</v>
      </c>
    </row>
    <row r="83" spans="1:11" x14ac:dyDescent="0.2">
      <c r="A83" s="49">
        <v>78</v>
      </c>
      <c r="B83" s="70"/>
      <c r="C83" s="90">
        <v>33745</v>
      </c>
      <c r="D83" s="29">
        <f t="shared" si="6"/>
        <v>2660</v>
      </c>
      <c r="E83" s="42">
        <f>SUMPRODUCT(D83:D$119*$A83:$A$119)/C83+0.5-$A83</f>
        <v>7.7840986838855741</v>
      </c>
      <c r="F83" s="35">
        <f t="shared" si="7"/>
        <v>7.882649281375019E-2</v>
      </c>
      <c r="G83" s="34"/>
      <c r="H83" s="42">
        <f>'HRQOL scores'!E$14</f>
        <v>0.74122194305989986</v>
      </c>
      <c r="I83" s="39">
        <f t="shared" si="8"/>
        <v>32415</v>
      </c>
      <c r="J83" s="39">
        <f t="shared" si="9"/>
        <v>24026.709284286655</v>
      </c>
      <c r="K83" s="42">
        <f>SUM(J83:J$119)/C83</f>
        <v>5.4527455643644283</v>
      </c>
    </row>
    <row r="84" spans="1:11" x14ac:dyDescent="0.2">
      <c r="A84" s="49">
        <v>79</v>
      </c>
      <c r="B84" s="70"/>
      <c r="C84" s="90">
        <v>31085</v>
      </c>
      <c r="D84" s="29">
        <f t="shared" si="6"/>
        <v>2626</v>
      </c>
      <c r="E84" s="42">
        <f>SUMPRODUCT(D84:D$119*$A84:$A$119)/C84+0.5-$A84</f>
        <v>7.4074122595373524</v>
      </c>
      <c r="F84" s="35">
        <f t="shared" si="7"/>
        <v>8.4478044072703873E-2</v>
      </c>
      <c r="G84" s="34"/>
      <c r="H84" s="42">
        <f>'HRQOL scores'!E$14</f>
        <v>0.74122194305989986</v>
      </c>
      <c r="I84" s="39">
        <f t="shared" si="8"/>
        <v>29772</v>
      </c>
      <c r="J84" s="39">
        <f t="shared" si="9"/>
        <v>22067.659688779338</v>
      </c>
      <c r="K84" s="42">
        <f>SUM(J84:J$119)/C84</f>
        <v>5.1464111238600925</v>
      </c>
    </row>
    <row r="85" spans="1:11" x14ac:dyDescent="0.2">
      <c r="A85" s="49">
        <v>80</v>
      </c>
      <c r="B85" s="70"/>
      <c r="C85" s="90">
        <v>28459</v>
      </c>
      <c r="D85" s="29">
        <f t="shared" si="6"/>
        <v>2576</v>
      </c>
      <c r="E85" s="42">
        <f>SUMPRODUCT(D85:D$119*$A85:$A$119)/C85+0.5-$A85</f>
        <v>7.044780564591818</v>
      </c>
      <c r="F85" s="35">
        <f t="shared" si="7"/>
        <v>9.0516181172915419E-2</v>
      </c>
      <c r="G85" s="34"/>
      <c r="H85" s="42">
        <f>'HRQOL scores'!E$14</f>
        <v>0.74122194305989986</v>
      </c>
      <c r="I85" s="39">
        <f t="shared" si="8"/>
        <v>27171</v>
      </c>
      <c r="J85" s="39">
        <f t="shared" si="9"/>
        <v>20139.74141488054</v>
      </c>
      <c r="K85" s="42">
        <f>SUM(J85:J$119)/C85</f>
        <v>4.845867040177505</v>
      </c>
    </row>
    <row r="86" spans="1:11" x14ac:dyDescent="0.2">
      <c r="A86" s="49">
        <v>81</v>
      </c>
      <c r="B86" s="70"/>
      <c r="C86" s="90">
        <v>25883</v>
      </c>
      <c r="D86" s="29">
        <f t="shared" si="6"/>
        <v>2508</v>
      </c>
      <c r="E86" s="42">
        <f>SUMPRODUCT(D86:D$119*$A86:$A$119)/C86+0.5-$A86</f>
        <v>6.6961484405872085</v>
      </c>
      <c r="F86" s="35">
        <f t="shared" si="7"/>
        <v>9.6897577560560985E-2</v>
      </c>
      <c r="G86" s="34"/>
      <c r="H86" s="42">
        <f>'HRQOL scores'!E$14</f>
        <v>0.74122194305989986</v>
      </c>
      <c r="I86" s="39">
        <f t="shared" si="8"/>
        <v>24629</v>
      </c>
      <c r="J86" s="39">
        <f t="shared" si="9"/>
        <v>18255.555235622272</v>
      </c>
      <c r="K86" s="42">
        <f>SUM(J86:J$119)/C86</f>
        <v>4.5500439934138628</v>
      </c>
    </row>
    <row r="87" spans="1:11" x14ac:dyDescent="0.2">
      <c r="A87" s="49">
        <v>82</v>
      </c>
      <c r="B87" s="70"/>
      <c r="C87" s="90">
        <v>23375</v>
      </c>
      <c r="D87" s="29">
        <f t="shared" si="6"/>
        <v>2425</v>
      </c>
      <c r="E87" s="42">
        <f>SUMPRODUCT(D87:D$119*$A87:$A$119)/C87+0.5-$A87</f>
        <v>6.3609587203302453</v>
      </c>
      <c r="F87" s="35">
        <f t="shared" si="7"/>
        <v>0.10374331550802139</v>
      </c>
      <c r="G87" s="34"/>
      <c r="H87" s="42">
        <f>'HRQOL scores'!E$14</f>
        <v>0.74122194305989986</v>
      </c>
      <c r="I87" s="39">
        <f t="shared" si="8"/>
        <v>22162.5</v>
      </c>
      <c r="J87" s="39">
        <f t="shared" si="9"/>
        <v>16427.331313065031</v>
      </c>
      <c r="K87" s="42">
        <f>SUM(J87:J$119)/C87</f>
        <v>4.2572506287019776</v>
      </c>
    </row>
    <row r="88" spans="1:11" x14ac:dyDescent="0.2">
      <c r="A88" s="49">
        <v>83</v>
      </c>
      <c r="B88" s="70"/>
      <c r="C88" s="90">
        <v>20950</v>
      </c>
      <c r="D88" s="29">
        <f t="shared" si="6"/>
        <v>2324</v>
      </c>
      <c r="E88" s="42">
        <f>SUMPRODUCT(D88:D$119*$A88:$A$119)/C88+0.5-$A88</f>
        <v>6.0393751831846885</v>
      </c>
      <c r="F88" s="35">
        <f t="shared" si="7"/>
        <v>0.1109307875894988</v>
      </c>
      <c r="G88" s="34"/>
      <c r="H88" s="42">
        <f>'HRQOL scores'!E$14</f>
        <v>0.74122194305989986</v>
      </c>
      <c r="I88" s="39">
        <f t="shared" si="8"/>
        <v>19788</v>
      </c>
      <c r="J88" s="39">
        <f t="shared" si="9"/>
        <v>14667.299809269298</v>
      </c>
      <c r="K88" s="42">
        <f>SUM(J88:J$119)/C88</f>
        <v>3.9659141829519675</v>
      </c>
    </row>
    <row r="89" spans="1:11" x14ac:dyDescent="0.2">
      <c r="A89" s="49">
        <v>84</v>
      </c>
      <c r="B89" s="70"/>
      <c r="C89" s="90">
        <v>18626</v>
      </c>
      <c r="D89" s="29">
        <f t="shared" si="6"/>
        <v>2209</v>
      </c>
      <c r="E89" s="42">
        <f>SUMPRODUCT(D89:D$119*$A89:$A$119)/C89+0.5-$A89</f>
        <v>5.7305331304477249</v>
      </c>
      <c r="F89" s="35">
        <f t="shared" si="7"/>
        <v>0.11859765918608396</v>
      </c>
      <c r="G89" s="34"/>
      <c r="H89" s="42">
        <f>'HRQOL scores'!E$14</f>
        <v>0.74122194305989986</v>
      </c>
      <c r="I89" s="39">
        <f t="shared" si="8"/>
        <v>17521.5</v>
      </c>
      <c r="J89" s="39">
        <f t="shared" si="9"/>
        <v>12987.320275324035</v>
      </c>
      <c r="K89" s="42">
        <f>SUM(J89:J$119)/C89</f>
        <v>3.6732847806063793</v>
      </c>
    </row>
    <row r="90" spans="1:11" x14ac:dyDescent="0.2">
      <c r="A90" s="49">
        <v>85</v>
      </c>
      <c r="B90" s="70"/>
      <c r="C90" s="90">
        <v>16417</v>
      </c>
      <c r="D90" s="29">
        <f t="shared" si="6"/>
        <v>2081</v>
      </c>
      <c r="E90" s="42">
        <f>SUMPRODUCT(D90:D$119*$A90:$A$119)/C90+0.5-$A90</f>
        <v>5.4343308818736205</v>
      </c>
      <c r="F90" s="35">
        <f t="shared" si="7"/>
        <v>0.12675884753609062</v>
      </c>
      <c r="G90" s="34"/>
      <c r="H90" s="42">
        <f>'HRQOL scores'!E$15</f>
        <v>0.62131959034598017</v>
      </c>
      <c r="I90" s="39">
        <f t="shared" si="8"/>
        <v>15376.5</v>
      </c>
      <c r="J90" s="39">
        <f t="shared" si="9"/>
        <v>9553.7206809549643</v>
      </c>
      <c r="K90" s="42">
        <f>IF(C90=0,0,SUM(J90:J$119)/C90)</f>
        <v>3.3764562373302294</v>
      </c>
    </row>
    <row r="91" spans="1:11" x14ac:dyDescent="0.2">
      <c r="A91" s="49">
        <v>86</v>
      </c>
      <c r="B91" s="70"/>
      <c r="C91" s="90">
        <v>14336</v>
      </c>
      <c r="D91" s="29">
        <f t="shared" si="6"/>
        <v>1940</v>
      </c>
      <c r="E91" s="42">
        <f>SUMPRODUCT(D91:D$119*$A91:$A$119)/C91+0.5-$A91</f>
        <v>5.150593616609882</v>
      </c>
      <c r="F91" s="35">
        <f t="shared" si="7"/>
        <v>0.13532366071428573</v>
      </c>
      <c r="G91" s="34"/>
      <c r="H91" s="42">
        <f>'HRQOL scores'!E$15</f>
        <v>0.62131959034598017</v>
      </c>
      <c r="I91" s="39">
        <f t="shared" si="8"/>
        <v>13366</v>
      </c>
      <c r="J91" s="39">
        <f t="shared" si="9"/>
        <v>8304.557644564371</v>
      </c>
      <c r="K91" s="42">
        <f>IF(C91=0,0,SUM(J91:J$119)/C91)</f>
        <v>3.200164715910673</v>
      </c>
    </row>
    <row r="92" spans="1:11" x14ac:dyDescent="0.2">
      <c r="A92" s="49">
        <v>87</v>
      </c>
      <c r="B92" s="70"/>
      <c r="C92" s="90">
        <v>12396</v>
      </c>
      <c r="D92" s="29">
        <f t="shared" si="6"/>
        <v>1791</v>
      </c>
      <c r="E92" s="42">
        <f>SUMPRODUCT(D92:D$119*$A92:$A$119)/C92+0.5-$A92</f>
        <v>4.8784212720005939</v>
      </c>
      <c r="F92" s="35">
        <f t="shared" si="7"/>
        <v>0.14448209099709583</v>
      </c>
      <c r="G92" s="34"/>
      <c r="H92" s="42">
        <f>'HRQOL scores'!E$15</f>
        <v>0.62131959034598017</v>
      </c>
      <c r="I92" s="39">
        <f t="shared" si="8"/>
        <v>11500.5</v>
      </c>
      <c r="J92" s="39">
        <f t="shared" si="9"/>
        <v>7145.485948773945</v>
      </c>
      <c r="K92" s="42">
        <f>IF(C92=0,0,SUM(J92:J$119)/C92)</f>
        <v>3.0310587062545209</v>
      </c>
    </row>
    <row r="93" spans="1:11" x14ac:dyDescent="0.2">
      <c r="A93" s="49">
        <v>88</v>
      </c>
      <c r="B93" s="70"/>
      <c r="C93" s="90">
        <v>10605</v>
      </c>
      <c r="D93" s="29">
        <f t="shared" si="6"/>
        <v>1633</v>
      </c>
      <c r="E93" s="42">
        <f>SUMPRODUCT(D93:D$119*$A93:$A$119)/C93+0.5-$A93</f>
        <v>4.6178604514586823</v>
      </c>
      <c r="F93" s="35">
        <f t="shared" si="7"/>
        <v>0.15398396982555398</v>
      </c>
      <c r="G93" s="34"/>
      <c r="H93" s="42">
        <f>'HRQOL scores'!E$15</f>
        <v>0.62131959034598017</v>
      </c>
      <c r="I93" s="39">
        <f t="shared" si="8"/>
        <v>9788.5</v>
      </c>
      <c r="J93" s="39">
        <f t="shared" si="9"/>
        <v>6081.7868101016265</v>
      </c>
      <c r="K93" s="42">
        <f>IF(C93=0,0,SUM(J93:J$119)/C93)</f>
        <v>2.8691671639752099</v>
      </c>
    </row>
    <row r="94" spans="1:11" x14ac:dyDescent="0.2">
      <c r="A94" s="49">
        <v>89</v>
      </c>
      <c r="B94" s="70"/>
      <c r="C94" s="90">
        <v>8972</v>
      </c>
      <c r="D94" s="29">
        <f t="shared" si="6"/>
        <v>1472</v>
      </c>
      <c r="E94" s="42">
        <f>SUMPRODUCT(D94:D$119*$A94:$A$119)/C94+0.5-$A94</f>
        <v>4.3673551145474079</v>
      </c>
      <c r="F94" s="35">
        <f t="shared" si="7"/>
        <v>0.16406598305840392</v>
      </c>
      <c r="G94" s="34"/>
      <c r="H94" s="42">
        <f>'HRQOL scores'!E$15</f>
        <v>0.62131959034598017</v>
      </c>
      <c r="I94" s="39">
        <f t="shared" si="8"/>
        <v>8236</v>
      </c>
      <c r="J94" s="39">
        <f t="shared" si="9"/>
        <v>5117.1881460894929</v>
      </c>
      <c r="K94" s="42">
        <f>IF(C94=0,0,SUM(J94:J$119)/C94)</f>
        <v>2.7135232906660134</v>
      </c>
    </row>
    <row r="95" spans="1:11" x14ac:dyDescent="0.2">
      <c r="A95" s="49">
        <v>90</v>
      </c>
      <c r="B95" t="s">
        <v>31</v>
      </c>
      <c r="C95" s="90">
        <v>7500</v>
      </c>
      <c r="D95" s="29">
        <f t="shared" si="6"/>
        <v>1310</v>
      </c>
      <c r="E95" s="42">
        <f>SUMPRODUCT(D95:D$119*$A95:$A$119)/C95+0.5-$A95</f>
        <v>4.1263880116959086</v>
      </c>
      <c r="F95" s="35">
        <f t="shared" si="7"/>
        <v>0.17466666666666666</v>
      </c>
      <c r="G95" s="34"/>
      <c r="H95" s="42">
        <f>'HRQOL scores'!E$15</f>
        <v>0.62131959034598017</v>
      </c>
      <c r="I95" s="39">
        <f t="shared" si="8"/>
        <v>6845</v>
      </c>
      <c r="J95" s="39">
        <f t="shared" si="9"/>
        <v>4252.9325959182343</v>
      </c>
      <c r="K95" s="42">
        <f>IF(C95=0,0,SUM(J95:J$119)/C95)</f>
        <v>2.5638057090354636</v>
      </c>
    </row>
    <row r="96" spans="1:11" x14ac:dyDescent="0.2">
      <c r="A96" s="49">
        <v>91</v>
      </c>
      <c r="B96" t="s">
        <v>32</v>
      </c>
      <c r="C96" s="90">
        <v>6190</v>
      </c>
      <c r="D96" s="29">
        <f t="shared" si="6"/>
        <v>1151</v>
      </c>
      <c r="E96" s="42">
        <f>SUMPRODUCT(D96:D$119*$A96:$A$119)/C96+0.5-$A96</f>
        <v>3.8938465408270275</v>
      </c>
      <c r="F96" s="35">
        <f t="shared" si="7"/>
        <v>0.18594507269789984</v>
      </c>
      <c r="G96" s="34"/>
      <c r="H96" s="42">
        <f>'HRQOL scores'!E$15</f>
        <v>0.62131959034598017</v>
      </c>
      <c r="I96" s="39">
        <f t="shared" si="8"/>
        <v>5614.5</v>
      </c>
      <c r="J96" s="39">
        <f t="shared" si="9"/>
        <v>3488.3988399975055</v>
      </c>
      <c r="K96" s="42">
        <f>IF(C96=0,0,SUM(J96:J$119)/C96)</f>
        <v>2.4193231376167605</v>
      </c>
    </row>
    <row r="97" spans="1:11" x14ac:dyDescent="0.2">
      <c r="A97" s="49">
        <v>92</v>
      </c>
      <c r="B97" t="s">
        <v>19</v>
      </c>
      <c r="C97" s="90">
        <v>5039</v>
      </c>
      <c r="D97" s="29">
        <f t="shared" si="6"/>
        <v>995</v>
      </c>
      <c r="E97" s="42">
        <f>SUMPRODUCT(D97:D$119*$A97:$A$119)/C97+0.5-$A97</f>
        <v>3.669063323619639</v>
      </c>
      <c r="F97" s="35">
        <f t="shared" si="7"/>
        <v>0.19745981345505059</v>
      </c>
      <c r="G97" s="34"/>
      <c r="H97" s="42">
        <f>'HRQOL scores'!E$15</f>
        <v>0.62131959034598017</v>
      </c>
      <c r="I97" s="39">
        <f t="shared" si="8"/>
        <v>4541.5</v>
      </c>
      <c r="J97" s="39">
        <f t="shared" si="9"/>
        <v>2821.7229195562691</v>
      </c>
      <c r="K97" s="42">
        <f>IF(C97=0,0,SUM(J97:J$119)/C97)</f>
        <v>2.2796609211848065</v>
      </c>
    </row>
    <row r="98" spans="1:11" x14ac:dyDescent="0.2">
      <c r="A98" s="49">
        <v>93</v>
      </c>
      <c r="B98" t="s">
        <v>33</v>
      </c>
      <c r="C98" s="90">
        <v>4044</v>
      </c>
      <c r="D98" s="29">
        <f t="shared" si="6"/>
        <v>849</v>
      </c>
      <c r="E98" s="42">
        <f>SUMPRODUCT(D98:D$119*$A98:$A$119)/C98+0.5-$A98</f>
        <v>3.4487908228781663</v>
      </c>
      <c r="F98" s="35">
        <f t="shared" si="7"/>
        <v>0.2099406528189911</v>
      </c>
      <c r="G98" s="34"/>
      <c r="H98" s="42">
        <f>'HRQOL scores'!E$15</f>
        <v>0.62131959034598017</v>
      </c>
      <c r="I98" s="39">
        <f t="shared" si="8"/>
        <v>3619.5</v>
      </c>
      <c r="J98" s="39">
        <f t="shared" si="9"/>
        <v>2248.8662572572753</v>
      </c>
      <c r="K98" s="42">
        <f>IF(C98=0,0,SUM(J98:J$119)/C98)</f>
        <v>2.1428013012596367</v>
      </c>
    </row>
    <row r="99" spans="1:11" x14ac:dyDescent="0.2">
      <c r="A99" s="49">
        <v>94</v>
      </c>
      <c r="B99" t="s">
        <v>34</v>
      </c>
      <c r="C99" s="90">
        <v>3195</v>
      </c>
      <c r="D99" s="29">
        <f t="shared" si="6"/>
        <v>711</v>
      </c>
      <c r="E99" s="42">
        <f>SUMPRODUCT(D99:D$119*$A99:$A$119)/C99+0.5-$A99</f>
        <v>3.2323662246382838</v>
      </c>
      <c r="F99" s="35">
        <f t="shared" si="7"/>
        <v>0.22253521126760564</v>
      </c>
      <c r="G99" s="34"/>
      <c r="H99" s="42">
        <f>'HRQOL scores'!E$15</f>
        <v>0.62131959034598017</v>
      </c>
      <c r="I99" s="39">
        <f t="shared" si="8"/>
        <v>2839.5</v>
      </c>
      <c r="J99" s="39">
        <f t="shared" si="9"/>
        <v>1764.2369767874106</v>
      </c>
      <c r="K99" s="42">
        <f>IF(C99=0,0,SUM(J99:J$119)/C99)</f>
        <v>2.0083324585404374</v>
      </c>
    </row>
    <row r="100" spans="1:11" x14ac:dyDescent="0.2">
      <c r="A100" s="49">
        <v>95</v>
      </c>
      <c r="B100" t="s">
        <v>2</v>
      </c>
      <c r="C100" s="90">
        <v>2484</v>
      </c>
      <c r="D100" s="29">
        <f t="shared" si="6"/>
        <v>586</v>
      </c>
      <c r="E100" s="42">
        <f>SUMPRODUCT(D100:D$119*$A100:$A$119)/C100+0.5-$A100</f>
        <v>3.0144565570528528</v>
      </c>
      <c r="F100" s="35">
        <f t="shared" si="7"/>
        <v>0.2359098228663446</v>
      </c>
      <c r="G100" s="34"/>
      <c r="H100" s="42">
        <f>'HRQOL scores'!E$15</f>
        <v>0.62131959034598017</v>
      </c>
      <c r="I100" s="39">
        <f t="shared" si="8"/>
        <v>2191</v>
      </c>
      <c r="J100" s="39">
        <f t="shared" si="9"/>
        <v>1361.3112224480426</v>
      </c>
      <c r="K100" s="42">
        <f>IF(C100=0,0,SUM(J100:J$119)/C100)</f>
        <v>1.872940913143835</v>
      </c>
    </row>
    <row r="101" spans="1:11" x14ac:dyDescent="0.2">
      <c r="A101" s="49">
        <v>96</v>
      </c>
      <c r="B101" t="s">
        <v>54</v>
      </c>
      <c r="C101" s="90">
        <v>1898</v>
      </c>
      <c r="D101" s="29">
        <f t="shared" si="6"/>
        <v>474</v>
      </c>
      <c r="E101" s="42">
        <f>SUMPRODUCT(D101:D$119*$A101:$A$119)/C101+0.5-$A101</f>
        <v>2.7907850830976315</v>
      </c>
      <c r="F101" s="35">
        <f t="shared" si="7"/>
        <v>0.24973656480505796</v>
      </c>
      <c r="G101" s="34"/>
      <c r="H101" s="42">
        <f>'HRQOL scores'!E$15</f>
        <v>0.62131959034598017</v>
      </c>
      <c r="I101" s="39">
        <f t="shared" ref="I101:I119" si="10">(D101*0.5+C102)</f>
        <v>1661</v>
      </c>
      <c r="J101" s="39">
        <f t="shared" ref="J101:J119" si="11">I101*H101</f>
        <v>1032.011839564673</v>
      </c>
      <c r="K101" s="42">
        <f>IF(C101=0,0,SUM(J101:J$119)/C101)</f>
        <v>1.7339694445738902</v>
      </c>
    </row>
    <row r="102" spans="1:11" x14ac:dyDescent="0.2">
      <c r="A102" s="49">
        <v>97</v>
      </c>
      <c r="B102" s="70"/>
      <c r="C102" s="90">
        <v>1424</v>
      </c>
      <c r="D102" s="29">
        <f t="shared" si="6"/>
        <v>376</v>
      </c>
      <c r="E102" s="42">
        <f>SUMPRODUCT(D102:D$119*$A102:$A$119)/C102+0.5-$A102</f>
        <v>2.5533076458702908</v>
      </c>
      <c r="F102" s="35">
        <f t="shared" si="7"/>
        <v>0.2640449438202247</v>
      </c>
      <c r="G102" s="34"/>
      <c r="H102" s="42">
        <f>'HRQOL scores'!E$15</f>
        <v>0.62131959034598017</v>
      </c>
      <c r="I102" s="39">
        <f t="shared" si="10"/>
        <v>1236</v>
      </c>
      <c r="J102" s="39">
        <f t="shared" si="11"/>
        <v>767.95101366763151</v>
      </c>
      <c r="K102" s="42">
        <f>IF(C102=0,0,SUM(J102:J$119)/C102)</f>
        <v>1.5864200605593899</v>
      </c>
    </row>
    <row r="103" spans="1:11" x14ac:dyDescent="0.2">
      <c r="A103" s="49">
        <v>98</v>
      </c>
      <c r="B103" s="70"/>
      <c r="C103" s="90">
        <v>1048</v>
      </c>
      <c r="D103" s="29">
        <f t="shared" si="6"/>
        <v>293</v>
      </c>
      <c r="E103" s="42">
        <f>SUMPRODUCT(D103:D$119*$A103:$A$119)/C103+0.5-$A103</f>
        <v>2.2899905417169037</v>
      </c>
      <c r="F103" s="35">
        <f t="shared" si="7"/>
        <v>0.27958015267175573</v>
      </c>
      <c r="G103" s="34"/>
      <c r="H103" s="42">
        <f>'HRQOL scores'!E$15</f>
        <v>0.62131959034598017</v>
      </c>
      <c r="I103" s="39">
        <f t="shared" si="10"/>
        <v>901.5</v>
      </c>
      <c r="J103" s="39">
        <f t="shared" si="11"/>
        <v>560.11961069690108</v>
      </c>
      <c r="K103" s="42">
        <f>IF(C103=0,0,SUM(J103:J$119)/C103)</f>
        <v>1.4228159852757059</v>
      </c>
    </row>
    <row r="104" spans="1:11" x14ac:dyDescent="0.2">
      <c r="A104" s="49">
        <v>99</v>
      </c>
      <c r="B104" s="29">
        <v>456</v>
      </c>
      <c r="C104" s="90">
        <v>755</v>
      </c>
      <c r="D104" s="29">
        <f t="shared" si="6"/>
        <v>283.125</v>
      </c>
      <c r="E104" s="42">
        <f>SUMPRODUCT(D104:D$119*$A104:$A$119)/C104+0.5-$A104</f>
        <v>1.984649122807042</v>
      </c>
      <c r="F104" s="35">
        <f t="shared" si="7"/>
        <v>0.375</v>
      </c>
      <c r="G104" s="34"/>
      <c r="H104" s="42">
        <f>'HRQOL scores'!E$15</f>
        <v>0.62131959034598017</v>
      </c>
      <c r="I104" s="39">
        <f t="shared" si="10"/>
        <v>613.4375</v>
      </c>
      <c r="J104" s="39">
        <f t="shared" si="11"/>
        <v>381.14073620286223</v>
      </c>
      <c r="K104" s="42">
        <f>IF(C104=0,0,SUM(J104:J$119)/C104)</f>
        <v>1.2331013799629653</v>
      </c>
    </row>
    <row r="105" spans="1:11" x14ac:dyDescent="0.2">
      <c r="A105" s="49">
        <v>100</v>
      </c>
      <c r="B105" s="29">
        <v>285</v>
      </c>
      <c r="C105" s="91">
        <f t="shared" ref="C105:C119" si="12">C104*IF(B105=0,0,(B105/B104))</f>
        <v>471.875</v>
      </c>
      <c r="D105" s="29">
        <f t="shared" si="6"/>
        <v>187.09429824561403</v>
      </c>
      <c r="E105" s="42">
        <f>SUMPRODUCT(D105:D$119*$A105:$A$119)/C105+0.5-$A105</f>
        <v>1.8754385964912359</v>
      </c>
      <c r="F105" s="35">
        <f t="shared" si="7"/>
        <v>0.39649122807017539</v>
      </c>
      <c r="G105" s="34"/>
      <c r="H105" s="42">
        <f>'HRQOL scores'!E$15</f>
        <v>0.62131959034598017</v>
      </c>
      <c r="I105" s="39">
        <f t="shared" si="10"/>
        <v>378.32785087719299</v>
      </c>
      <c r="J105" s="39">
        <f t="shared" si="11"/>
        <v>235.06250532349262</v>
      </c>
      <c r="K105" s="42">
        <f>IF(C105=0,0,SUM(J105:J$119)/C105)</f>
        <v>1.1652467404909699</v>
      </c>
    </row>
    <row r="106" spans="1:11" x14ac:dyDescent="0.2">
      <c r="A106" s="49">
        <v>101</v>
      </c>
      <c r="B106" s="29">
        <v>172</v>
      </c>
      <c r="C106" s="91">
        <f t="shared" si="12"/>
        <v>284.78070175438597</v>
      </c>
      <c r="D106" s="29">
        <f t="shared" si="6"/>
        <v>117.55482456140351</v>
      </c>
      <c r="E106" s="42">
        <f>SUMPRODUCT(D106:D$119*$A106:$A$119)/C106+0.5-$A106</f>
        <v>1.7790697674418539</v>
      </c>
      <c r="F106" s="35">
        <f t="shared" si="7"/>
        <v>0.41279069767441856</v>
      </c>
      <c r="G106" s="34"/>
      <c r="H106" s="42">
        <f>'HRQOL scores'!E$15</f>
        <v>0.62131959034598017</v>
      </c>
      <c r="I106" s="39">
        <f t="shared" si="10"/>
        <v>226.00328947368422</v>
      </c>
      <c r="J106" s="39">
        <f t="shared" si="11"/>
        <v>140.42027123263344</v>
      </c>
      <c r="K106" s="42">
        <f>IF(C106=0,0,SUM(J106:J$119)/C106)</f>
        <v>1.1053708991038951</v>
      </c>
    </row>
    <row r="107" spans="1:11" x14ac:dyDescent="0.2">
      <c r="A107" s="49">
        <v>102</v>
      </c>
      <c r="B107" s="29">
        <v>101</v>
      </c>
      <c r="C107" s="91">
        <f t="shared" si="12"/>
        <v>167.22587719298247</v>
      </c>
      <c r="D107" s="29">
        <f t="shared" si="6"/>
        <v>72.850877192982466</v>
      </c>
      <c r="E107" s="42">
        <f>SUMPRODUCT(D107:D$119*$A107:$A$119)/C107+0.5-$A107</f>
        <v>1.6782178217821553</v>
      </c>
      <c r="F107" s="35">
        <f t="shared" si="7"/>
        <v>0.4356435643564357</v>
      </c>
      <c r="G107" s="34"/>
      <c r="H107" s="42">
        <f>'HRQOL scores'!E$15</f>
        <v>0.62131959034598017</v>
      </c>
      <c r="I107" s="39">
        <f t="shared" si="10"/>
        <v>130.80043859649123</v>
      </c>
      <c r="J107" s="39">
        <f t="shared" si="11"/>
        <v>81.268874925846461</v>
      </c>
      <c r="K107" s="42">
        <f>IF(C107=0,0,SUM(J107:J$119)/C107)</f>
        <v>1.0427096095410262</v>
      </c>
    </row>
    <row r="108" spans="1:11" x14ac:dyDescent="0.2">
      <c r="A108" s="49">
        <v>103</v>
      </c>
      <c r="B108" s="29">
        <v>57</v>
      </c>
      <c r="C108" s="91">
        <f t="shared" si="12"/>
        <v>94.375</v>
      </c>
      <c r="D108" s="29">
        <f t="shared" si="6"/>
        <v>43.048245614035082</v>
      </c>
      <c r="E108" s="42">
        <f>SUMPRODUCT(D108:D$119*$A108:$A$119)/C108+0.5-$A108</f>
        <v>1.5877192982456307</v>
      </c>
      <c r="F108" s="35">
        <f t="shared" si="7"/>
        <v>0.4561403508771929</v>
      </c>
      <c r="G108" s="34"/>
      <c r="H108" s="42">
        <f>'HRQOL scores'!E$15</f>
        <v>0.62131959034598017</v>
      </c>
      <c r="I108" s="39">
        <f t="shared" si="10"/>
        <v>72.850877192982466</v>
      </c>
      <c r="J108" s="39">
        <f t="shared" si="11"/>
        <v>45.263677173889178</v>
      </c>
      <c r="K108" s="42">
        <f>IF(C108=0,0,SUM(J108:J$119)/C108)</f>
        <v>0.98648110397037203</v>
      </c>
    </row>
    <row r="109" spans="1:11" x14ac:dyDescent="0.2">
      <c r="A109" s="49">
        <v>104</v>
      </c>
      <c r="B109" s="29">
        <v>31</v>
      </c>
      <c r="C109" s="91">
        <f t="shared" si="12"/>
        <v>51.326754385964918</v>
      </c>
      <c r="D109" s="29">
        <f t="shared" si="6"/>
        <v>24.835526315789476</v>
      </c>
      <c r="E109" s="42">
        <f>SUMPRODUCT(D109:D$119*$A109:$A$119)/C109+0.5-$A109</f>
        <v>1.4999999999999858</v>
      </c>
      <c r="F109" s="35">
        <f t="shared" si="7"/>
        <v>0.4838709677419355</v>
      </c>
      <c r="G109" s="34"/>
      <c r="H109" s="42">
        <f>'HRQOL scores'!E$15</f>
        <v>0.62131959034598017</v>
      </c>
      <c r="I109" s="39">
        <f t="shared" si="10"/>
        <v>38.908991228070178</v>
      </c>
      <c r="J109" s="39">
        <f t="shared" si="11"/>
        <v>24.1749184905999</v>
      </c>
      <c r="K109" s="42">
        <f>IF(C109=0,0,SUM(J109:J$119)/C109)</f>
        <v>0.93197938551897019</v>
      </c>
    </row>
    <row r="110" spans="1:11" x14ac:dyDescent="0.2">
      <c r="A110" s="49">
        <v>105</v>
      </c>
      <c r="B110" s="29">
        <v>16</v>
      </c>
      <c r="C110" s="91">
        <f t="shared" si="12"/>
        <v>26.491228070175442</v>
      </c>
      <c r="D110" s="29">
        <f t="shared" si="6"/>
        <v>13.245614035087721</v>
      </c>
      <c r="E110" s="42">
        <f>SUMPRODUCT(D110:D$119*$A110:$A$119)/C110+0.5-$A110</f>
        <v>1.4374999999999858</v>
      </c>
      <c r="F110" s="35">
        <f t="shared" si="7"/>
        <v>0.5</v>
      </c>
      <c r="G110" s="34"/>
      <c r="H110" s="42">
        <f>'HRQOL scores'!E$15</f>
        <v>0.62131959034598017</v>
      </c>
      <c r="I110" s="39">
        <f t="shared" si="10"/>
        <v>19.868421052631582</v>
      </c>
      <c r="J110" s="39">
        <f t="shared" si="11"/>
        <v>12.344639229242503</v>
      </c>
      <c r="K110" s="42">
        <f>IF(C110=0,0,SUM(J110:J$119)/C110)</f>
        <v>0.89314691112234668</v>
      </c>
    </row>
    <row r="111" spans="1:11" x14ac:dyDescent="0.2">
      <c r="A111" s="49">
        <v>106</v>
      </c>
      <c r="B111" s="29">
        <v>8</v>
      </c>
      <c r="C111" s="91">
        <f t="shared" si="12"/>
        <v>13.245614035087721</v>
      </c>
      <c r="D111" s="29">
        <f t="shared" si="6"/>
        <v>6.6228070175438605</v>
      </c>
      <c r="E111" s="42">
        <f>SUMPRODUCT(D111:D$119*$A111:$A$119)/C111+0.5-$A111</f>
        <v>1.3749999999999858</v>
      </c>
      <c r="F111" s="35">
        <f t="shared" si="7"/>
        <v>0.5</v>
      </c>
      <c r="G111" s="34"/>
      <c r="H111" s="42">
        <f>'HRQOL scores'!E$15</f>
        <v>0.62131959034598017</v>
      </c>
      <c r="I111" s="39">
        <f t="shared" si="10"/>
        <v>9.9342105263157912</v>
      </c>
      <c r="J111" s="39">
        <f t="shared" si="11"/>
        <v>6.1723196146212516</v>
      </c>
      <c r="K111" s="42">
        <f>IF(C111=0,0,SUM(J111:J$119)/C111)</f>
        <v>0.85431443672572283</v>
      </c>
    </row>
    <row r="112" spans="1:11" x14ac:dyDescent="0.2">
      <c r="A112" s="49">
        <v>107</v>
      </c>
      <c r="B112" s="29">
        <v>4</v>
      </c>
      <c r="C112" s="91">
        <f t="shared" si="12"/>
        <v>6.6228070175438605</v>
      </c>
      <c r="D112" s="29">
        <f t="shared" si="6"/>
        <v>3.3114035087719302</v>
      </c>
      <c r="E112" s="42">
        <f>SUMPRODUCT(D112:D$119*$A112:$A$119)/C112+0.5-$A112</f>
        <v>1.2499999999999858</v>
      </c>
      <c r="F112" s="35">
        <f t="shared" si="7"/>
        <v>0.5</v>
      </c>
      <c r="G112" s="34"/>
      <c r="H112" s="42">
        <f>'HRQOL scores'!E$15</f>
        <v>0.62131959034598017</v>
      </c>
      <c r="I112" s="39">
        <f t="shared" si="10"/>
        <v>4.9671052631578956</v>
      </c>
      <c r="J112" s="39">
        <f t="shared" si="11"/>
        <v>3.0861598073106258</v>
      </c>
      <c r="K112" s="42">
        <f>IF(C112=0,0,SUM(J112:J$119)/C112)</f>
        <v>0.77664948793247524</v>
      </c>
    </row>
    <row r="113" spans="1:11" x14ac:dyDescent="0.2">
      <c r="A113" s="49">
        <v>108</v>
      </c>
      <c r="B113" s="29">
        <v>2</v>
      </c>
      <c r="C113" s="91">
        <f t="shared" si="12"/>
        <v>3.3114035087719302</v>
      </c>
      <c r="D113" s="29">
        <f t="shared" si="6"/>
        <v>1.6557017543859651</v>
      </c>
      <c r="E113" s="42">
        <f>SUMPRODUCT(D113:D$119*$A113:$A$119)/C113+0.5-$A113</f>
        <v>1</v>
      </c>
      <c r="F113" s="35">
        <f t="shared" si="7"/>
        <v>0.5</v>
      </c>
      <c r="G113" s="34"/>
      <c r="H113" s="42">
        <f>'HRQOL scores'!E$15</f>
        <v>0.62131959034598017</v>
      </c>
      <c r="I113" s="39">
        <f t="shared" si="10"/>
        <v>2.4835526315789478</v>
      </c>
      <c r="J113" s="39">
        <f t="shared" si="11"/>
        <v>1.5430799036553129</v>
      </c>
      <c r="K113" s="42">
        <f>IF(C113=0,0,SUM(J113:J$119)/C113)</f>
        <v>0.62131959034598017</v>
      </c>
    </row>
    <row r="114" spans="1:11" x14ac:dyDescent="0.2">
      <c r="A114" s="49">
        <v>109</v>
      </c>
      <c r="B114" s="29">
        <v>1</v>
      </c>
      <c r="C114" s="91">
        <f t="shared" si="12"/>
        <v>1.6557017543859651</v>
      </c>
      <c r="D114" s="29">
        <f t="shared" si="6"/>
        <v>1.6557017543859651</v>
      </c>
      <c r="E114" s="42">
        <f>SUMPRODUCT(D114:D$119*$A114:$A$119)/C114+0.5-$A114</f>
        <v>0.5</v>
      </c>
      <c r="F114" s="35">
        <f t="shared" si="7"/>
        <v>1</v>
      </c>
      <c r="G114" s="34"/>
      <c r="H114" s="42">
        <f>'HRQOL scores'!E$15</f>
        <v>0.62131959034598017</v>
      </c>
      <c r="I114" s="39">
        <f t="shared" si="10"/>
        <v>0.82785087719298256</v>
      </c>
      <c r="J114" s="39">
        <f t="shared" si="11"/>
        <v>0.5143599678851043</v>
      </c>
      <c r="K114" s="42">
        <f>IF(C114=0,0,SUM(J114:J$119)/C114)</f>
        <v>0.31065979517299008</v>
      </c>
    </row>
    <row r="115" spans="1:11" x14ac:dyDescent="0.2">
      <c r="A115" s="49">
        <v>110</v>
      </c>
      <c r="B115" s="29">
        <v>0</v>
      </c>
      <c r="C115" s="91">
        <f t="shared" si="12"/>
        <v>0</v>
      </c>
      <c r="D115" s="29">
        <f t="shared" si="6"/>
        <v>0</v>
      </c>
      <c r="E115" s="42" t="e">
        <f>SUMPRODUCT(D115:D$119*$A115:$A$119)/C115+0.5-$A115</f>
        <v>#DIV/0!</v>
      </c>
      <c r="F115" s="35" t="e">
        <f t="shared" si="7"/>
        <v>#DIV/0!</v>
      </c>
      <c r="G115" s="34"/>
      <c r="H115" s="42">
        <f>'HRQOL scores'!E$15</f>
        <v>0.62131959034598017</v>
      </c>
      <c r="I115" s="39">
        <f t="shared" si="10"/>
        <v>0</v>
      </c>
      <c r="J115" s="39">
        <f t="shared" si="11"/>
        <v>0</v>
      </c>
      <c r="K115" s="42">
        <f>IF(C115=0,0,SUM(J115:J$119)/C115)</f>
        <v>0</v>
      </c>
    </row>
    <row r="116" spans="1:11" x14ac:dyDescent="0.2">
      <c r="A116" s="49">
        <v>111</v>
      </c>
      <c r="B116" s="29">
        <v>0</v>
      </c>
      <c r="C116" s="91">
        <f t="shared" si="12"/>
        <v>0</v>
      </c>
      <c r="D116" s="29">
        <f t="shared" si="6"/>
        <v>0</v>
      </c>
      <c r="E116" s="42">
        <f>IF(C116=0,0,SUMPRODUCT(D116:D$119*$A116:$A$119)/C116+0.5-$A116)</f>
        <v>0</v>
      </c>
      <c r="F116" s="35">
        <f>IF(D116=0,0,D116/C116)</f>
        <v>0</v>
      </c>
      <c r="G116" s="34"/>
      <c r="H116" s="42">
        <f>'HRQOL scores'!E$15</f>
        <v>0.62131959034598017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</row>
    <row r="117" spans="1:11" x14ac:dyDescent="0.2">
      <c r="A117" s="49">
        <v>112</v>
      </c>
      <c r="B117" s="29">
        <v>0</v>
      </c>
      <c r="C117" s="91">
        <f t="shared" si="12"/>
        <v>0</v>
      </c>
      <c r="D117" s="29">
        <f t="shared" si="6"/>
        <v>0</v>
      </c>
      <c r="E117" s="42">
        <f>IF(C117=0,0,SUMPRODUCT(D117:D$119*$A117:$A$119)/C117+0.5-$A117)</f>
        <v>0</v>
      </c>
      <c r="F117" s="35">
        <f>IF(D117=0,0,D117/C117)</f>
        <v>0</v>
      </c>
      <c r="G117" s="34"/>
      <c r="H117" s="42">
        <f>'HRQOL scores'!E$15</f>
        <v>0.62131959034598017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x14ac:dyDescent="0.2">
      <c r="A118" s="49">
        <v>113</v>
      </c>
      <c r="B118" s="29">
        <v>0</v>
      </c>
      <c r="C118" s="91">
        <f t="shared" si="12"/>
        <v>0</v>
      </c>
      <c r="D118" s="29">
        <f t="shared" si="6"/>
        <v>0</v>
      </c>
      <c r="E118" s="42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scores'!E$15</f>
        <v>0.62131959034598017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x14ac:dyDescent="0.2">
      <c r="A119" s="49">
        <v>114</v>
      </c>
      <c r="B119" s="29">
        <v>0</v>
      </c>
      <c r="C119" s="91">
        <f t="shared" si="12"/>
        <v>0</v>
      </c>
      <c r="D119" s="29">
        <f t="shared" si="6"/>
        <v>0</v>
      </c>
      <c r="E119" s="42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scores'!E$15</f>
        <v>0.62131959034598017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0" spans="1:11" x14ac:dyDescent="0.2">
      <c r="B120" s="81"/>
    </row>
    <row r="121" spans="1:11" x14ac:dyDescent="0.2">
      <c r="B121" s="81"/>
      <c r="E121" s="33"/>
    </row>
    <row r="122" spans="1:11" x14ac:dyDescent="0.2">
      <c r="B122" s="81"/>
    </row>
    <row r="123" spans="1:11" x14ac:dyDescent="0.2">
      <c r="B123" s="81"/>
    </row>
    <row r="124" spans="1:11" x14ac:dyDescent="0.2">
      <c r="A124" s="47"/>
      <c r="B124" s="81"/>
    </row>
  </sheetData>
  <phoneticPr fontId="11" type="noConversion"/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4"/>
  <sheetViews>
    <sheetView workbookViewId="0">
      <selection activeCell="A2" sqref="A2"/>
    </sheetView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2.42578125" style="61" customWidth="1"/>
    <col min="9" max="9" width="8.85546875" style="61"/>
    <col min="10" max="10" width="9.140625" style="61" customWidth="1"/>
    <col min="11" max="11" width="12.85546875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20" width="8.42578125" style="61" customWidth="1"/>
    <col min="121" max="121" width="7.85546875" style="61" customWidth="1"/>
    <col min="122" max="122" width="9.140625" style="61" customWidth="1"/>
    <col min="123" max="123" width="6.7109375" style="61" customWidth="1"/>
    <col min="124" max="127" width="9.140625" style="61" customWidth="1"/>
    <col min="128" max="128" width="8.85546875" style="61"/>
    <col min="129" max="129" width="12.140625" style="61" customWidth="1"/>
    <col min="130" max="130" width="2.7109375" style="61" customWidth="1"/>
    <col min="131" max="131" width="9.140625" style="61" customWidth="1"/>
    <col min="132" max="132" width="6.7109375" style="61" customWidth="1"/>
    <col min="133" max="136" width="9.140625" style="61" customWidth="1"/>
    <col min="137" max="137" width="10" style="61" customWidth="1"/>
    <col min="138" max="138" width="12.140625" style="61" customWidth="1"/>
    <col min="139" max="139" width="8.85546875" style="61"/>
    <col min="140" max="140" width="9.140625" style="61" customWidth="1"/>
    <col min="141" max="141" width="6.7109375" style="61" customWidth="1"/>
    <col min="142" max="145" width="9.140625" style="61" customWidth="1"/>
    <col min="146" max="146" width="8.85546875" style="61"/>
    <col min="147" max="147" width="12.140625" style="61" customWidth="1"/>
    <col min="148" max="148" width="2.7109375" style="61" customWidth="1"/>
    <col min="149" max="149" width="9.140625" style="61" customWidth="1"/>
    <col min="150" max="150" width="6.7109375" style="61" customWidth="1"/>
    <col min="151" max="154" width="9.140625" style="61" customWidth="1"/>
    <col min="155" max="155" width="10" style="61" customWidth="1"/>
    <col min="156" max="156" width="12.140625" style="61" customWidth="1"/>
    <col min="157" max="157" width="8.85546875" style="61"/>
    <col min="158" max="158" width="9.140625" style="61" customWidth="1"/>
    <col min="159" max="159" width="6.7109375" style="61" customWidth="1"/>
    <col min="160" max="163" width="9.140625" style="61" customWidth="1"/>
    <col min="164" max="164" width="8.85546875" style="61"/>
    <col min="165" max="165" width="12.140625" style="61" customWidth="1"/>
    <col min="166" max="166" width="2.7109375" style="61" customWidth="1"/>
    <col min="167" max="167" width="9.140625" style="61" customWidth="1"/>
    <col min="168" max="168" width="6.7109375" style="61" customWidth="1"/>
    <col min="169" max="172" width="9.140625" style="61" customWidth="1"/>
    <col min="173" max="173" width="10" style="61" customWidth="1"/>
    <col min="174" max="174" width="12.140625" style="61" customWidth="1"/>
    <col min="175" max="16384" width="8.85546875" style="61"/>
  </cols>
  <sheetData>
    <row r="1" spans="1:13" x14ac:dyDescent="0.2">
      <c r="A1" t="s">
        <v>55</v>
      </c>
      <c r="B1" s="64"/>
      <c r="C1" s="64"/>
    </row>
    <row r="2" spans="1:13" s="70" customFormat="1" x14ac:dyDescent="0.2">
      <c r="B2" s="64"/>
      <c r="C2" s="64"/>
      <c r="F2" s="8"/>
      <c r="K2" s="71"/>
    </row>
    <row r="3" spans="1:13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3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</row>
    <row r="5" spans="1:13" x14ac:dyDescent="0.2">
      <c r="A5" s="62">
        <v>0</v>
      </c>
      <c r="C5" s="23">
        <v>100000</v>
      </c>
      <c r="D5" s="29">
        <f t="shared" ref="D5:D68" si="0">C5-C6</f>
        <v>684.16000000000349</v>
      </c>
      <c r="E5" s="33">
        <f>SUMPRODUCT(D5:D$119*$A5:$A$119)/C5+0.5-$A5</f>
        <v>76.876418555158892</v>
      </c>
      <c r="F5" s="35">
        <f t="shared" ref="F5:F68" si="1">D5/C5</f>
        <v>6.8416000000000353E-3</v>
      </c>
      <c r="G5" s="52"/>
      <c r="H5" s="42">
        <f>'HRQOL scores'!F$6</f>
        <v>0.91711036927066092</v>
      </c>
      <c r="I5" s="39">
        <f t="shared" ref="I5:I36" si="2">(D5*0.5+C6)</f>
        <v>99657.919999999998</v>
      </c>
      <c r="J5" s="39">
        <f t="shared" ref="J5:J36" si="3">I5*H5</f>
        <v>91397.311811945983</v>
      </c>
      <c r="K5" s="42">
        <f>SUM(J5:J$119)/C5</f>
        <v>64.341388667113208</v>
      </c>
      <c r="M5" s="87"/>
    </row>
    <row r="6" spans="1:13" x14ac:dyDescent="0.2">
      <c r="A6" s="62">
        <v>1</v>
      </c>
      <c r="C6" s="23">
        <v>99315.839999999997</v>
      </c>
      <c r="D6" s="29">
        <f t="shared" si="0"/>
        <v>51.839999999996508</v>
      </c>
      <c r="E6" s="33">
        <f>SUMPRODUCT(D6:D$119*$A6:$A$119)/C6+0.5-$A6</f>
        <v>76.402555075966632</v>
      </c>
      <c r="F6" s="35">
        <f t="shared" si="1"/>
        <v>5.2197111759812447E-4</v>
      </c>
      <c r="G6" s="34"/>
      <c r="H6" s="42">
        <f>'HRQOL scores'!F$6</f>
        <v>0.91711036927066092</v>
      </c>
      <c r="I6" s="39">
        <f t="shared" si="2"/>
        <v>99289.919999999998</v>
      </c>
      <c r="J6" s="39">
        <f t="shared" si="3"/>
        <v>91059.815196054376</v>
      </c>
      <c r="K6" s="42">
        <f>SUM(J6:J$119)/C6</f>
        <v>63.864349885168124</v>
      </c>
    </row>
    <row r="7" spans="1:13" x14ac:dyDescent="0.2">
      <c r="A7" s="62">
        <v>2</v>
      </c>
      <c r="C7" s="23">
        <v>99264</v>
      </c>
      <c r="D7" s="29">
        <f t="shared" si="0"/>
        <v>33.279999999998836</v>
      </c>
      <c r="E7" s="33">
        <f>SUMPRODUCT(D7:D$119*$A7:$A$119)/C7+0.5-$A7</f>
        <v>75.442194708211332</v>
      </c>
      <c r="F7" s="35">
        <f t="shared" si="1"/>
        <v>3.3526756931011076E-4</v>
      </c>
      <c r="G7" s="34"/>
      <c r="H7" s="42">
        <f>'HRQOL scores'!F$6</f>
        <v>0.91711036927066092</v>
      </c>
      <c r="I7" s="39">
        <f t="shared" si="2"/>
        <v>99247.360000000001</v>
      </c>
      <c r="J7" s="39">
        <f t="shared" si="3"/>
        <v>91020.782978738222</v>
      </c>
      <c r="K7" s="42">
        <f>SUM(J7:J$119)/C7</f>
        <v>62.980352793594058</v>
      </c>
    </row>
    <row r="8" spans="1:13" x14ac:dyDescent="0.2">
      <c r="A8" s="62">
        <v>3</v>
      </c>
      <c r="C8" s="23">
        <v>99230.720000000001</v>
      </c>
      <c r="D8" s="29">
        <f t="shared" si="0"/>
        <v>24.869999999995343</v>
      </c>
      <c r="E8" s="33">
        <f>SUMPRODUCT(D8:D$119*$A8:$A$119)/C8+0.5-$A8</f>
        <v>74.467328822323267</v>
      </c>
      <c r="F8" s="35">
        <f t="shared" si="1"/>
        <v>2.5062803131928644E-4</v>
      </c>
      <c r="G8" s="34"/>
      <c r="H8" s="42">
        <f>'HRQOL scores'!F$6</f>
        <v>0.91711036927066092</v>
      </c>
      <c r="I8" s="39">
        <f t="shared" si="2"/>
        <v>99218.285000000003</v>
      </c>
      <c r="J8" s="39">
        <f t="shared" si="3"/>
        <v>90994.117994751679</v>
      </c>
      <c r="K8" s="42">
        <f>SUM(J8:J$119)/C8</f>
        <v>62.084210985515199</v>
      </c>
    </row>
    <row r="9" spans="1:13" x14ac:dyDescent="0.2">
      <c r="A9" s="62">
        <v>4</v>
      </c>
      <c r="C9" s="23">
        <v>99205.85</v>
      </c>
      <c r="D9" s="29">
        <f t="shared" si="0"/>
        <v>20.560000000012224</v>
      </c>
      <c r="E9" s="33">
        <f>SUMPRODUCT(D9:D$119*$A9:$A$119)/C9+0.5-$A9</f>
        <v>73.485871755706839</v>
      </c>
      <c r="F9" s="35">
        <f t="shared" si="1"/>
        <v>2.0724584286120447E-4</v>
      </c>
      <c r="G9" s="34"/>
      <c r="H9" s="42">
        <f>'HRQOL scores'!F$6</f>
        <v>0.91711036927066092</v>
      </c>
      <c r="I9" s="39">
        <f t="shared" si="2"/>
        <v>99195.57</v>
      </c>
      <c r="J9" s="39">
        <f t="shared" si="3"/>
        <v>90973.285832713707</v>
      </c>
      <c r="K9" s="42">
        <f>SUM(J9:J$119)/C9</f>
        <v>61.182549604986299</v>
      </c>
    </row>
    <row r="10" spans="1:13" x14ac:dyDescent="0.2">
      <c r="A10" s="62">
        <v>5</v>
      </c>
      <c r="C10" s="23">
        <v>99185.29</v>
      </c>
      <c r="D10" s="29">
        <f t="shared" si="0"/>
        <v>18.089999999996508</v>
      </c>
      <c r="E10" s="33">
        <f>SUMPRODUCT(D10:D$119*$A10:$A$119)/C10+0.5-$A10</f>
        <v>72.501000909670083</v>
      </c>
      <c r="F10" s="35">
        <f t="shared" si="1"/>
        <v>1.8238591629864175E-4</v>
      </c>
      <c r="G10" s="34"/>
      <c r="H10" s="42">
        <f>'HRQOL scores'!F$7</f>
        <v>0.90777310502437547</v>
      </c>
      <c r="I10" s="39">
        <f t="shared" si="2"/>
        <v>99176.244999999995</v>
      </c>
      <c r="J10" s="39">
        <f t="shared" si="3"/>
        <v>90029.527868308185</v>
      </c>
      <c r="K10" s="42">
        <f>SUM(J10:J$119)/C10</f>
        <v>60.27802663980836</v>
      </c>
    </row>
    <row r="11" spans="1:13" x14ac:dyDescent="0.2">
      <c r="A11" s="62">
        <v>6</v>
      </c>
      <c r="C11" s="23">
        <v>99167.2</v>
      </c>
      <c r="D11" s="29">
        <f t="shared" si="0"/>
        <v>16.589999999996508</v>
      </c>
      <c r="E11" s="33">
        <f>SUMPRODUCT(D11:D$119*$A11:$A$119)/C11+0.5-$A11</f>
        <v>71.514135273718438</v>
      </c>
      <c r="F11" s="35">
        <f t="shared" si="1"/>
        <v>1.6729321791879279E-4</v>
      </c>
      <c r="G11" s="34"/>
      <c r="H11" s="42">
        <f>'HRQOL scores'!F$7</f>
        <v>0.90777310502437547</v>
      </c>
      <c r="I11" s="39">
        <f t="shared" si="2"/>
        <v>99158.904999999999</v>
      </c>
      <c r="J11" s="39">
        <f t="shared" si="3"/>
        <v>90013.78708266707</v>
      </c>
      <c r="K11" s="42">
        <f>SUM(J11:J$119)/C11</f>
        <v>59.381166605781033</v>
      </c>
    </row>
    <row r="12" spans="1:13" x14ac:dyDescent="0.2">
      <c r="A12" s="62">
        <v>7</v>
      </c>
      <c r="C12" s="23">
        <v>99150.61</v>
      </c>
      <c r="D12" s="29">
        <f t="shared" si="0"/>
        <v>15.380000000004657</v>
      </c>
      <c r="E12" s="33">
        <f>SUMPRODUCT(D12:D$119*$A12:$A$119)/C12+0.5-$A12</f>
        <v>70.526017444732716</v>
      </c>
      <c r="F12" s="35">
        <f t="shared" si="1"/>
        <v>1.5511755298333168E-4</v>
      </c>
      <c r="G12" s="34"/>
      <c r="H12" s="42">
        <f>'HRQOL scores'!F$7</f>
        <v>0.90777310502437547</v>
      </c>
      <c r="I12" s="39">
        <f t="shared" si="2"/>
        <v>99142.92</v>
      </c>
      <c r="J12" s="39">
        <f t="shared" si="3"/>
        <v>89999.276329583256</v>
      </c>
      <c r="K12" s="42">
        <f>SUM(J12:J$119)/C12</f>
        <v>58.483253284534925</v>
      </c>
    </row>
    <row r="13" spans="1:13" x14ac:dyDescent="0.2">
      <c r="A13" s="62">
        <v>8</v>
      </c>
      <c r="C13" s="23">
        <v>99135.23</v>
      </c>
      <c r="D13" s="29">
        <f t="shared" si="0"/>
        <v>13.860000000000582</v>
      </c>
      <c r="E13" s="33">
        <f>SUMPRODUCT(D13:D$119*$A13:$A$119)/C13+0.5-$A13</f>
        <v>69.536881394393191</v>
      </c>
      <c r="F13" s="35">
        <f t="shared" si="1"/>
        <v>1.39809026518631E-4</v>
      </c>
      <c r="G13" s="34"/>
      <c r="H13" s="42">
        <f>'HRQOL scores'!F$7</f>
        <v>0.90777310502437547</v>
      </c>
      <c r="I13" s="39">
        <f t="shared" si="2"/>
        <v>99128.299999999988</v>
      </c>
      <c r="J13" s="39">
        <f t="shared" si="3"/>
        <v>89986.004686787783</v>
      </c>
      <c r="K13" s="42">
        <f>SUM(J13:J$119)/C13</f>
        <v>57.584482949366823</v>
      </c>
    </row>
    <row r="14" spans="1:13" x14ac:dyDescent="0.2">
      <c r="A14" s="62">
        <v>9</v>
      </c>
      <c r="C14" s="23">
        <v>99121.37</v>
      </c>
      <c r="D14" s="29">
        <f t="shared" si="0"/>
        <v>12.149999999994179</v>
      </c>
      <c r="E14" s="33">
        <f>SUMPRODUCT(D14:D$119*$A14:$A$119)/C14+0.5-$A14</f>
        <v>68.54653472319734</v>
      </c>
      <c r="F14" s="35">
        <f t="shared" si="1"/>
        <v>1.2257699827992875E-4</v>
      </c>
      <c r="G14" s="34"/>
      <c r="H14" s="42">
        <f>'HRQOL scores'!F$7</f>
        <v>0.90777310502437547</v>
      </c>
      <c r="I14" s="39">
        <f t="shared" si="2"/>
        <v>99115.294999999998</v>
      </c>
      <c r="J14" s="39">
        <f t="shared" si="3"/>
        <v>89974.19909755695</v>
      </c>
      <c r="K14" s="42">
        <f>SUM(J14:J$119)/C14</f>
        <v>56.68469833427212</v>
      </c>
    </row>
    <row r="15" spans="1:13" x14ac:dyDescent="0.2">
      <c r="A15" s="62">
        <v>10</v>
      </c>
      <c r="C15" s="23">
        <v>99109.22</v>
      </c>
      <c r="D15" s="29">
        <f t="shared" si="0"/>
        <v>10.940000000002328</v>
      </c>
      <c r="E15" s="33">
        <f>SUMPRODUCT(D15:D$119*$A15:$A$119)/C15+0.5-$A15</f>
        <v>67.554876685699782</v>
      </c>
      <c r="F15" s="35">
        <f t="shared" si="1"/>
        <v>1.1038327211133664E-4</v>
      </c>
      <c r="G15" s="34"/>
      <c r="H15" s="42">
        <f>'HRQOL scores'!F$7</f>
        <v>0.90777310502437547</v>
      </c>
      <c r="I15" s="39">
        <f t="shared" si="2"/>
        <v>99103.75</v>
      </c>
      <c r="J15" s="39">
        <f t="shared" si="3"/>
        <v>89963.718857059444</v>
      </c>
      <c r="K15" s="42">
        <f>SUM(J15:J$119)/C15</f>
        <v>55.783818678345092</v>
      </c>
    </row>
    <row r="16" spans="1:13" x14ac:dyDescent="0.2">
      <c r="A16" s="62">
        <v>11</v>
      </c>
      <c r="C16" s="23">
        <v>99098.28</v>
      </c>
      <c r="D16" s="29">
        <f t="shared" si="0"/>
        <v>11.5</v>
      </c>
      <c r="E16" s="33">
        <f>SUMPRODUCT(D16:D$119*$A16:$A$119)/C16+0.5-$A16</f>
        <v>66.56227923951748</v>
      </c>
      <c r="F16" s="35">
        <f t="shared" si="1"/>
        <v>1.1604641372181232E-4</v>
      </c>
      <c r="G16" s="34"/>
      <c r="H16" s="42">
        <f>'HRQOL scores'!F$7</f>
        <v>0.90777310502437547</v>
      </c>
      <c r="I16" s="39">
        <f t="shared" si="2"/>
        <v>99092.53</v>
      </c>
      <c r="J16" s="39">
        <f t="shared" si="3"/>
        <v>89953.533642821072</v>
      </c>
      <c r="K16" s="42">
        <f>SUM(J16:J$119)/C16</f>
        <v>54.882153746514611</v>
      </c>
    </row>
    <row r="17" spans="1:11" x14ac:dyDescent="0.2">
      <c r="A17" s="62">
        <v>12</v>
      </c>
      <c r="C17" s="23">
        <v>99086.78</v>
      </c>
      <c r="D17" s="29">
        <f t="shared" si="0"/>
        <v>15.289999999993597</v>
      </c>
      <c r="E17" s="33">
        <f>SUMPRODUCT(D17:D$119*$A17:$A$119)/C17+0.5-$A17</f>
        <v>65.569946419854304</v>
      </c>
      <c r="F17" s="35">
        <f t="shared" si="1"/>
        <v>1.5430918231467E-4</v>
      </c>
      <c r="G17" s="34"/>
      <c r="H17" s="42">
        <f>'HRQOL scores'!F$7</f>
        <v>0.90777310502437547</v>
      </c>
      <c r="I17" s="39">
        <f t="shared" si="2"/>
        <v>99079.135000000009</v>
      </c>
      <c r="J17" s="39">
        <f t="shared" si="3"/>
        <v>89941.374022079282</v>
      </c>
      <c r="K17" s="42">
        <f>SUM(J17:J$119)/C17</f>
        <v>53.980697579761227</v>
      </c>
    </row>
    <row r="18" spans="1:11" x14ac:dyDescent="0.2">
      <c r="A18" s="62">
        <v>13</v>
      </c>
      <c r="C18" s="23">
        <v>99071.49</v>
      </c>
      <c r="D18" s="29">
        <f t="shared" si="0"/>
        <v>23.169999999998254</v>
      </c>
      <c r="E18" s="33">
        <f>SUMPRODUCT(D18:D$119*$A18:$A$119)/C18+0.5-$A18</f>
        <v>64.579988859720288</v>
      </c>
      <c r="F18" s="35">
        <f t="shared" si="1"/>
        <v>2.3387152045455513E-4</v>
      </c>
      <c r="G18" s="34"/>
      <c r="H18" s="42">
        <f>'HRQOL scores'!F$7</f>
        <v>0.90777310502437547</v>
      </c>
      <c r="I18" s="39">
        <f t="shared" si="2"/>
        <v>99059.904999999999</v>
      </c>
      <c r="J18" s="39">
        <f t="shared" si="3"/>
        <v>89923.917545269651</v>
      </c>
      <c r="K18" s="42">
        <f>SUM(J18:J$119)/C18</f>
        <v>53.081185427919316</v>
      </c>
    </row>
    <row r="19" spans="1:11" x14ac:dyDescent="0.2">
      <c r="A19" s="62">
        <v>14</v>
      </c>
      <c r="C19" s="23">
        <v>99048.320000000007</v>
      </c>
      <c r="D19" s="29">
        <f t="shared" si="0"/>
        <v>34.100000000005821</v>
      </c>
      <c r="E19" s="33">
        <f>SUMPRODUCT(D19:D$119*$A19:$A$119)/C19+0.5-$A19</f>
        <v>63.594978849877421</v>
      </c>
      <c r="F19" s="35">
        <f t="shared" si="1"/>
        <v>3.4427640973623601E-4</v>
      </c>
      <c r="G19" s="34"/>
      <c r="H19" s="42">
        <f>'HRQOL scores'!F$7</f>
        <v>0.90777310502437547</v>
      </c>
      <c r="I19" s="39">
        <f t="shared" si="2"/>
        <v>99031.27</v>
      </c>
      <c r="J19" s="39">
        <f t="shared" si="3"/>
        <v>89897.923462407285</v>
      </c>
      <c r="K19" s="42">
        <f>SUM(J19:J$119)/C19</f>
        <v>52.185723228470543</v>
      </c>
    </row>
    <row r="20" spans="1:11" x14ac:dyDescent="0.2">
      <c r="A20" s="62">
        <v>15</v>
      </c>
      <c r="C20" s="23">
        <v>99014.22</v>
      </c>
      <c r="D20" s="29">
        <f t="shared" si="0"/>
        <v>46.460000000006403</v>
      </c>
      <c r="E20" s="33">
        <f>SUMPRODUCT(D20:D$119*$A20:$A$119)/C20+0.5-$A20</f>
        <v>62.616708443654773</v>
      </c>
      <c r="F20" s="35">
        <f t="shared" si="1"/>
        <v>4.6922553144393203E-4</v>
      </c>
      <c r="G20" s="34"/>
      <c r="H20" s="42">
        <f>'HRQOL scores'!F$8</f>
        <v>0.86942033158737797</v>
      </c>
      <c r="I20" s="39">
        <f t="shared" si="2"/>
        <v>98990.989999999991</v>
      </c>
      <c r="J20" s="39">
        <f t="shared" si="3"/>
        <v>86064.779349962802</v>
      </c>
      <c r="K20" s="42">
        <f>SUM(J20:J$119)/C20</f>
        <v>51.29576630813812</v>
      </c>
    </row>
    <row r="21" spans="1:11" x14ac:dyDescent="0.2">
      <c r="A21" s="62">
        <v>16</v>
      </c>
      <c r="C21" s="23">
        <v>98967.76</v>
      </c>
      <c r="D21" s="29">
        <f t="shared" si="0"/>
        <v>58.259999999994761</v>
      </c>
      <c r="E21" s="33">
        <f>SUMPRODUCT(D21:D$119*$A21:$A$119)/C21+0.5-$A21</f>
        <v>61.645868872003277</v>
      </c>
      <c r="F21" s="35">
        <f t="shared" si="1"/>
        <v>5.8867655486993711E-4</v>
      </c>
      <c r="G21" s="34"/>
      <c r="H21" s="42">
        <f>'HRQOL scores'!F$8</f>
        <v>0.86942033158737797</v>
      </c>
      <c r="I21" s="39">
        <f t="shared" si="2"/>
        <v>98938.63</v>
      </c>
      <c r="J21" s="39">
        <f t="shared" si="3"/>
        <v>86019.256501400901</v>
      </c>
      <c r="K21" s="42">
        <f>SUM(J21:J$119)/C21</f>
        <v>50.450222486116829</v>
      </c>
    </row>
    <row r="22" spans="1:11" x14ac:dyDescent="0.2">
      <c r="A22" s="62">
        <v>17</v>
      </c>
      <c r="C22" s="23">
        <v>98909.5</v>
      </c>
      <c r="D22" s="29">
        <f t="shared" si="0"/>
        <v>68.580000000001746</v>
      </c>
      <c r="E22" s="33">
        <f>SUMPRODUCT(D22:D$119*$A22:$A$119)/C22+0.5-$A22</f>
        <v>60.681885213411149</v>
      </c>
      <c r="F22" s="35">
        <f t="shared" si="1"/>
        <v>6.9336110282633868E-4</v>
      </c>
      <c r="G22" s="34"/>
      <c r="H22" s="42">
        <f>'HRQOL scores'!F$8</f>
        <v>0.86942033158737797</v>
      </c>
      <c r="I22" s="39">
        <f t="shared" si="2"/>
        <v>98875.209999999992</v>
      </c>
      <c r="J22" s="39">
        <f t="shared" si="3"/>
        <v>85964.117863971624</v>
      </c>
      <c r="K22" s="42">
        <f>SUM(J22:J$119)/C22</f>
        <v>49.610262456601362</v>
      </c>
    </row>
    <row r="23" spans="1:11" x14ac:dyDescent="0.2">
      <c r="A23" s="62">
        <v>18</v>
      </c>
      <c r="C23" s="23">
        <v>98840.92</v>
      </c>
      <c r="D23" s="29">
        <f t="shared" si="0"/>
        <v>76.259999999994761</v>
      </c>
      <c r="E23" s="33">
        <f>SUMPRODUCT(D23:D$119*$A23:$A$119)/C23+0.5-$A23</f>
        <v>59.723641944205809</v>
      </c>
      <c r="F23" s="35">
        <f t="shared" si="1"/>
        <v>7.7154279826609023E-4</v>
      </c>
      <c r="G23" s="34"/>
      <c r="H23" s="42">
        <f>'HRQOL scores'!F$8</f>
        <v>0.86942033158737797</v>
      </c>
      <c r="I23" s="39">
        <f t="shared" si="2"/>
        <v>98802.790000000008</v>
      </c>
      <c r="J23" s="39">
        <f t="shared" si="3"/>
        <v>85901.154443558073</v>
      </c>
      <c r="K23" s="42">
        <f>SUM(J23:J$119)/C23</f>
        <v>48.77496219771367</v>
      </c>
    </row>
    <row r="24" spans="1:11" x14ac:dyDescent="0.2">
      <c r="A24" s="62">
        <v>19</v>
      </c>
      <c r="C24" s="23">
        <v>98764.66</v>
      </c>
      <c r="D24" s="29">
        <f t="shared" si="0"/>
        <v>81.690000000002328</v>
      </c>
      <c r="E24" s="33">
        <f>SUMPRODUCT(D24:D$119*$A24:$A$119)/C24+0.5-$A24</f>
        <v>58.76937080040463</v>
      </c>
      <c r="F24" s="35">
        <f t="shared" si="1"/>
        <v>8.2711771599276826E-4</v>
      </c>
      <c r="G24" s="34"/>
      <c r="H24" s="42">
        <f>'HRQOL scores'!F$8</f>
        <v>0.86942033158737797</v>
      </c>
      <c r="I24" s="39">
        <f t="shared" si="2"/>
        <v>98723.815000000002</v>
      </c>
      <c r="J24" s="39">
        <f t="shared" si="3"/>
        <v>85832.491972870965</v>
      </c>
      <c r="K24" s="42">
        <f>SUM(J24:J$119)/C24</f>
        <v>47.942867237569402</v>
      </c>
    </row>
    <row r="25" spans="1:11" x14ac:dyDescent="0.2">
      <c r="A25" s="62">
        <v>20</v>
      </c>
      <c r="C25" s="23">
        <v>98682.97</v>
      </c>
      <c r="D25" s="29">
        <f t="shared" si="0"/>
        <v>87.070000000006985</v>
      </c>
      <c r="E25" s="33">
        <f>SUMPRODUCT(D25:D$119*$A25:$A$119)/C25+0.5-$A25</f>
        <v>57.81760632575093</v>
      </c>
      <c r="F25" s="35">
        <f t="shared" si="1"/>
        <v>8.8232042468935608E-4</v>
      </c>
      <c r="G25" s="34"/>
      <c r="H25" s="42">
        <f>'HRQOL scores'!F$8</f>
        <v>0.86942033158737797</v>
      </c>
      <c r="I25" s="39">
        <f t="shared" si="2"/>
        <v>98639.434999999998</v>
      </c>
      <c r="J25" s="39">
        <f t="shared" si="3"/>
        <v>85759.130285291612</v>
      </c>
      <c r="K25" s="42">
        <f>SUM(J25:J$119)/C25</f>
        <v>47.112774272712009</v>
      </c>
    </row>
    <row r="26" spans="1:11" x14ac:dyDescent="0.2">
      <c r="A26" s="62">
        <v>21</v>
      </c>
      <c r="C26" s="23">
        <v>98595.9</v>
      </c>
      <c r="D26" s="29">
        <f t="shared" si="0"/>
        <v>92.5</v>
      </c>
      <c r="E26" s="33">
        <f>SUMPRODUCT(D26:D$119*$A26:$A$119)/C26+0.5-$A26</f>
        <v>56.868223481056418</v>
      </c>
      <c r="F26" s="35">
        <f t="shared" si="1"/>
        <v>9.381728854850963E-4</v>
      </c>
      <c r="G26" s="34"/>
      <c r="H26" s="42">
        <f>'HRQOL scores'!F$8</f>
        <v>0.86942033158737797</v>
      </c>
      <c r="I26" s="39">
        <f t="shared" si="2"/>
        <v>98549.65</v>
      </c>
      <c r="J26" s="39">
        <f t="shared" si="3"/>
        <v>85681.069380820045</v>
      </c>
      <c r="K26" s="42">
        <f>SUM(J26:J$119)/C26</f>
        <v>46.284575320936469</v>
      </c>
    </row>
    <row r="27" spans="1:11" x14ac:dyDescent="0.2">
      <c r="A27" s="62">
        <v>22</v>
      </c>
      <c r="C27" s="23">
        <v>98503.4</v>
      </c>
      <c r="D27" s="29">
        <f t="shared" si="0"/>
        <v>95.869999999995343</v>
      </c>
      <c r="E27" s="33">
        <f>SUMPRODUCT(D27:D$119*$A27:$A$119)/C27+0.5-$A27</f>
        <v>55.921156280046063</v>
      </c>
      <c r="F27" s="35">
        <f t="shared" si="1"/>
        <v>9.7326589742075247E-4</v>
      </c>
      <c r="G27" s="34"/>
      <c r="H27" s="42">
        <f>'HRQOL scores'!F$8</f>
        <v>0.86942033158737797</v>
      </c>
      <c r="I27" s="39">
        <f t="shared" si="2"/>
        <v>98455.464999999997</v>
      </c>
      <c r="J27" s="39">
        <f t="shared" si="3"/>
        <v>85599.183026889485</v>
      </c>
      <c r="K27" s="42">
        <f>SUM(J27:J$119)/C27</f>
        <v>45.458210483137648</v>
      </c>
    </row>
    <row r="28" spans="1:11" x14ac:dyDescent="0.2">
      <c r="A28" s="62">
        <v>23</v>
      </c>
      <c r="C28" s="23">
        <v>98407.53</v>
      </c>
      <c r="D28" s="29">
        <f t="shared" si="0"/>
        <v>96.69999999999709</v>
      </c>
      <c r="E28" s="33">
        <f>SUMPRODUCT(D28:D$119*$A28:$A$119)/C28+0.5-$A28</f>
        <v>54.975148350089583</v>
      </c>
      <c r="F28" s="35">
        <f t="shared" si="1"/>
        <v>9.8264838066758797E-4</v>
      </c>
      <c r="G28" s="34"/>
      <c r="H28" s="42">
        <f>'HRQOL scores'!F$8</f>
        <v>0.86942033158737797</v>
      </c>
      <c r="I28" s="39">
        <f t="shared" si="2"/>
        <v>98359.18</v>
      </c>
      <c r="J28" s="39">
        <f t="shared" si="3"/>
        <v>85515.470890262586</v>
      </c>
      <c r="K28" s="42">
        <f>SUM(J28:J$119)/C28</f>
        <v>44.632652678893685</v>
      </c>
    </row>
    <row r="29" spans="1:11" x14ac:dyDescent="0.2">
      <c r="A29" s="62">
        <v>24</v>
      </c>
      <c r="C29" s="23">
        <v>98310.83</v>
      </c>
      <c r="D29" s="29">
        <f t="shared" si="0"/>
        <v>95.740000000005239</v>
      </c>
      <c r="E29" s="33">
        <f>SUMPRODUCT(D29:D$119*$A29:$A$119)/C29+0.5-$A29</f>
        <v>54.028730919227215</v>
      </c>
      <c r="F29" s="35">
        <f t="shared" si="1"/>
        <v>9.7384998173655169E-4</v>
      </c>
      <c r="G29" s="34"/>
      <c r="H29" s="42">
        <f>'HRQOL scores'!F$8</f>
        <v>0.86942033158737797</v>
      </c>
      <c r="I29" s="39">
        <f t="shared" si="2"/>
        <v>98262.959999999992</v>
      </c>
      <c r="J29" s="39">
        <f t="shared" si="3"/>
        <v>85431.815265957252</v>
      </c>
      <c r="K29" s="42">
        <f>SUM(J29:J$119)/C29</f>
        <v>43.806706103361641</v>
      </c>
    </row>
    <row r="30" spans="1:11" x14ac:dyDescent="0.2">
      <c r="A30" s="62">
        <v>25</v>
      </c>
      <c r="C30" s="23">
        <v>98215.09</v>
      </c>
      <c r="D30" s="29">
        <f t="shared" si="0"/>
        <v>94.229999999995925</v>
      </c>
      <c r="E30" s="33">
        <f>SUMPRODUCT(D30:D$119*$A30:$A$119)/C30+0.5-$A30</f>
        <v>53.080910688122259</v>
      </c>
      <c r="F30" s="35">
        <f t="shared" si="1"/>
        <v>9.5942487045520125E-4</v>
      </c>
      <c r="G30" s="34"/>
      <c r="H30" s="42">
        <f>'HRQOL scores'!F$9</f>
        <v>0.8505852922487428</v>
      </c>
      <c r="I30" s="39">
        <f t="shared" si="2"/>
        <v>98167.975000000006</v>
      </c>
      <c r="J30" s="39">
        <f t="shared" si="3"/>
        <v>83500.235704842285</v>
      </c>
      <c r="K30" s="42">
        <f>SUM(J30:J$119)/C30</f>
        <v>42.979564762620406</v>
      </c>
    </row>
    <row r="31" spans="1:11" x14ac:dyDescent="0.2">
      <c r="A31" s="62">
        <v>26</v>
      </c>
      <c r="C31" s="23">
        <v>98120.86</v>
      </c>
      <c r="D31" s="29">
        <f t="shared" si="0"/>
        <v>93.289999999993597</v>
      </c>
      <c r="E31" s="33">
        <f>SUMPRODUCT(D31:D$119*$A31:$A$119)/C31+0.5-$A31</f>
        <v>52.131406568551185</v>
      </c>
      <c r="F31" s="35">
        <f t="shared" si="1"/>
        <v>9.50766228506289E-4</v>
      </c>
      <c r="G31" s="34"/>
      <c r="H31" s="42">
        <f>'HRQOL scores'!F$9</f>
        <v>0.8505852922487428</v>
      </c>
      <c r="I31" s="39">
        <f t="shared" si="2"/>
        <v>98074.214999999997</v>
      </c>
      <c r="J31" s="39">
        <f t="shared" si="3"/>
        <v>83420.484827841035</v>
      </c>
      <c r="K31" s="42">
        <f>SUM(J31:J$119)/C31</f>
        <v>42.169846306042878</v>
      </c>
    </row>
    <row r="32" spans="1:11" x14ac:dyDescent="0.2">
      <c r="A32" s="62">
        <v>27</v>
      </c>
      <c r="C32" s="23">
        <v>98027.57</v>
      </c>
      <c r="D32" s="29">
        <f t="shared" si="0"/>
        <v>93.100000000005821</v>
      </c>
      <c r="E32" s="33">
        <f>SUMPRODUCT(D32:D$119*$A32:$A$119)/C32+0.5-$A32</f>
        <v>51.180542683205246</v>
      </c>
      <c r="F32" s="35">
        <f t="shared" si="1"/>
        <v>9.497328149622174E-4</v>
      </c>
      <c r="G32" s="34"/>
      <c r="H32" s="42">
        <f>'HRQOL scores'!F$9</f>
        <v>0.8505852922487428</v>
      </c>
      <c r="I32" s="39">
        <f t="shared" si="2"/>
        <v>97981.02</v>
      </c>
      <c r="J32" s="39">
        <f t="shared" si="3"/>
        <v>83341.214531529913</v>
      </c>
      <c r="K32" s="42">
        <f>SUM(J32:J$119)/C32</f>
        <v>41.358988096806954</v>
      </c>
    </row>
    <row r="33" spans="1:11" x14ac:dyDescent="0.2">
      <c r="A33" s="62">
        <v>28</v>
      </c>
      <c r="C33" s="23">
        <v>97934.47</v>
      </c>
      <c r="D33" s="29">
        <f t="shared" si="0"/>
        <v>94.210000000006403</v>
      </c>
      <c r="E33" s="33">
        <f>SUMPRODUCT(D33:D$119*$A33:$A$119)/C33+0.5-$A33</f>
        <v>50.228721414593764</v>
      </c>
      <c r="F33" s="35">
        <f t="shared" si="1"/>
        <v>9.619697742787233E-4</v>
      </c>
      <c r="G33" s="34"/>
      <c r="H33" s="42">
        <f>'HRQOL scores'!F$9</f>
        <v>0.8505852922487428</v>
      </c>
      <c r="I33" s="39">
        <f t="shared" si="2"/>
        <v>97887.364999999991</v>
      </c>
      <c r="J33" s="39">
        <f t="shared" si="3"/>
        <v>83261.552965984345</v>
      </c>
      <c r="K33" s="42">
        <f>SUM(J33:J$119)/C33</f>
        <v>40.547315835347661</v>
      </c>
    </row>
    <row r="34" spans="1:11" x14ac:dyDescent="0.2">
      <c r="A34" s="62">
        <v>29</v>
      </c>
      <c r="C34" s="23">
        <v>97840.26</v>
      </c>
      <c r="D34" s="29">
        <f t="shared" si="0"/>
        <v>96.559999999997672</v>
      </c>
      <c r="E34" s="33">
        <f>SUMPRODUCT(D34:D$119*$A34:$A$119)/C34+0.5-$A34</f>
        <v>49.276605004073886</v>
      </c>
      <c r="F34" s="35">
        <f t="shared" si="1"/>
        <v>9.8691479356246268E-4</v>
      </c>
      <c r="G34" s="34"/>
      <c r="H34" s="42">
        <f>'HRQOL scores'!F$9</f>
        <v>0.8505852922487428</v>
      </c>
      <c r="I34" s="39">
        <f t="shared" si="2"/>
        <v>97791.98</v>
      </c>
      <c r="J34" s="39">
        <f t="shared" si="3"/>
        <v>83180.41988788321</v>
      </c>
      <c r="K34" s="42">
        <f>SUM(J34:J$119)/C34</f>
        <v>39.735363880793003</v>
      </c>
    </row>
    <row r="35" spans="1:11" x14ac:dyDescent="0.2">
      <c r="A35" s="62">
        <v>30</v>
      </c>
      <c r="C35" s="23">
        <v>97743.7</v>
      </c>
      <c r="D35" s="29">
        <f t="shared" si="0"/>
        <v>99.25</v>
      </c>
      <c r="E35" s="33">
        <f>SUMPRODUCT(D35:D$119*$A35:$A$119)/C35+0.5-$A35</f>
        <v>48.32479091251804</v>
      </c>
      <c r="F35" s="35">
        <f t="shared" si="1"/>
        <v>1.0154107118924289E-3</v>
      </c>
      <c r="G35" s="34"/>
      <c r="H35" s="42">
        <f>'HRQOL scores'!F$9</f>
        <v>0.8505852922487428</v>
      </c>
      <c r="I35" s="39">
        <f t="shared" si="2"/>
        <v>97694.074999999997</v>
      </c>
      <c r="J35" s="39">
        <f t="shared" si="3"/>
        <v>83097.14333484559</v>
      </c>
      <c r="K35" s="42">
        <f>SUM(J35:J$119)/C35</f>
        <v>38.923612605247328</v>
      </c>
    </row>
    <row r="36" spans="1:11" x14ac:dyDescent="0.2">
      <c r="A36" s="62">
        <v>31</v>
      </c>
      <c r="C36" s="23">
        <v>97644.45</v>
      </c>
      <c r="D36" s="29">
        <f t="shared" si="0"/>
        <v>102.66999999999825</v>
      </c>
      <c r="E36" s="33">
        <f>SUMPRODUCT(D36:D$119*$A36:$A$119)/C36+0.5-$A36</f>
        <v>47.373402077802581</v>
      </c>
      <c r="F36" s="35">
        <f t="shared" si="1"/>
        <v>1.0514678509633499E-3</v>
      </c>
      <c r="G36" s="34"/>
      <c r="H36" s="42">
        <f>'HRQOL scores'!F$9</f>
        <v>0.8505852922487428</v>
      </c>
      <c r="I36" s="39">
        <f t="shared" si="2"/>
        <v>97593.114999999991</v>
      </c>
      <c r="J36" s="39">
        <f t="shared" si="3"/>
        <v>83011.268243740153</v>
      </c>
      <c r="K36" s="42">
        <f>SUM(J36:J$119)/C36</f>
        <v>38.11215865385762</v>
      </c>
    </row>
    <row r="37" spans="1:11" x14ac:dyDescent="0.2">
      <c r="A37" s="62">
        <v>32</v>
      </c>
      <c r="C37" s="23">
        <v>97541.78</v>
      </c>
      <c r="D37" s="29">
        <f t="shared" si="0"/>
        <v>108.66999999999825</v>
      </c>
      <c r="E37" s="33">
        <f>SUMPRODUCT(D37:D$119*$A37:$A$119)/C37+0.5-$A37</f>
        <v>46.422739830213175</v>
      </c>
      <c r="F37" s="35">
        <f t="shared" si="1"/>
        <v>1.1140867021290596E-3</v>
      </c>
      <c r="G37" s="34"/>
      <c r="H37" s="42">
        <f>'HRQOL scores'!F$9</f>
        <v>0.8505852922487428</v>
      </c>
      <c r="I37" s="39">
        <f t="shared" ref="I37:I68" si="4">(D37*0.5+C38)</f>
        <v>97487.445000000007</v>
      </c>
      <c r="J37" s="39">
        <f t="shared" ref="J37:J68" si="5">I37*H37</f>
        <v>82921.386895908247</v>
      </c>
      <c r="K37" s="42">
        <f>SUM(J37:J$119)/C37</f>
        <v>37.301241599496414</v>
      </c>
    </row>
    <row r="38" spans="1:11" x14ac:dyDescent="0.2">
      <c r="A38" s="62">
        <v>33</v>
      </c>
      <c r="C38" s="23">
        <v>97433.11</v>
      </c>
      <c r="D38" s="29">
        <f t="shared" si="0"/>
        <v>116.02000000000407</v>
      </c>
      <c r="E38" s="33">
        <f>SUMPRODUCT(D38:D$119*$A38:$A$119)/C38+0.5-$A38</f>
        <v>45.473958806363569</v>
      </c>
      <c r="F38" s="35">
        <f t="shared" si="1"/>
        <v>1.190765644245617E-3</v>
      </c>
      <c r="G38" s="34"/>
      <c r="H38" s="42">
        <f>'HRQOL scores'!F$9</f>
        <v>0.8505852922487428</v>
      </c>
      <c r="I38" s="39">
        <f t="shared" si="4"/>
        <v>97375.1</v>
      </c>
      <c r="J38" s="39">
        <f t="shared" si="5"/>
        <v>82825.827891250563</v>
      </c>
      <c r="K38" s="42">
        <f>SUM(J38:J$119)/C38</f>
        <v>36.491785132682509</v>
      </c>
    </row>
    <row r="39" spans="1:11" x14ac:dyDescent="0.2">
      <c r="A39" s="62">
        <v>34</v>
      </c>
      <c r="C39" s="23">
        <v>97317.09</v>
      </c>
      <c r="D39" s="29">
        <f t="shared" si="0"/>
        <v>125.86000000000058</v>
      </c>
      <c r="E39" s="33">
        <f>SUMPRODUCT(D39:D$119*$A39:$A$119)/C39+0.5-$A39</f>
        <v>44.527576097023569</v>
      </c>
      <c r="F39" s="35">
        <f t="shared" si="1"/>
        <v>1.2932980219609997E-3</v>
      </c>
      <c r="G39" s="34"/>
      <c r="H39" s="42">
        <f>'HRQOL scores'!F$9</f>
        <v>0.8505852922487428</v>
      </c>
      <c r="I39" s="39">
        <f t="shared" si="4"/>
        <v>97254.16</v>
      </c>
      <c r="J39" s="39">
        <f t="shared" si="5"/>
        <v>82722.958106006001</v>
      </c>
      <c r="K39" s="42">
        <f>SUM(J39:J$119)/C39</f>
        <v>35.684197781065677</v>
      </c>
    </row>
    <row r="40" spans="1:11" x14ac:dyDescent="0.2">
      <c r="A40" s="62">
        <v>35</v>
      </c>
      <c r="C40" s="23">
        <v>97191.23</v>
      </c>
      <c r="D40" s="29">
        <f t="shared" si="0"/>
        <v>136.65999999998894</v>
      </c>
      <c r="E40" s="33">
        <f>SUMPRODUCT(D40:D$119*$A40:$A$119)/C40+0.5-$A40</f>
        <v>43.58459061085955</v>
      </c>
      <c r="F40" s="35">
        <f t="shared" si="1"/>
        <v>1.4060939448959431E-3</v>
      </c>
      <c r="G40" s="34"/>
      <c r="H40" s="42">
        <f>'HRQOL scores'!F$10</f>
        <v>0.84225386658772894</v>
      </c>
      <c r="I40" s="39">
        <f t="shared" si="4"/>
        <v>97122.9</v>
      </c>
      <c r="J40" s="39">
        <f t="shared" si="5"/>
        <v>81802.138059213336</v>
      </c>
      <c r="K40" s="42">
        <f>SUM(J40:J$119)/C40</f>
        <v>34.879271812197075</v>
      </c>
    </row>
    <row r="41" spans="1:11" x14ac:dyDescent="0.2">
      <c r="A41" s="62">
        <v>36</v>
      </c>
      <c r="C41" s="23">
        <v>97054.57</v>
      </c>
      <c r="D41" s="29">
        <f t="shared" si="0"/>
        <v>147.85000000000582</v>
      </c>
      <c r="E41" s="33">
        <f>SUMPRODUCT(D41:D$119*$A41:$A$119)/C41+0.5-$A41</f>
        <v>42.645256895331059</v>
      </c>
      <c r="F41" s="35">
        <f t="shared" si="1"/>
        <v>1.5233697908301053E-3</v>
      </c>
      <c r="G41" s="34"/>
      <c r="H41" s="42">
        <f>'HRQOL scores'!F$10</f>
        <v>0.84225386658772894</v>
      </c>
      <c r="I41" s="39">
        <f t="shared" si="4"/>
        <v>96980.645000000004</v>
      </c>
      <c r="J41" s="39">
        <f t="shared" si="5"/>
        <v>81682.323235421907</v>
      </c>
      <c r="K41" s="42">
        <f>SUM(J41:J$119)/C41</f>
        <v>34.085537557608561</v>
      </c>
    </row>
    <row r="42" spans="1:11" x14ac:dyDescent="0.2">
      <c r="A42" s="62">
        <v>37</v>
      </c>
      <c r="C42" s="23">
        <v>96906.72</v>
      </c>
      <c r="D42" s="29">
        <f t="shared" si="0"/>
        <v>159.7100000000064</v>
      </c>
      <c r="E42" s="33">
        <f>SUMPRODUCT(D42:D$119*$A42:$A$119)/C42+0.5-$A42</f>
        <v>41.709557660355145</v>
      </c>
      <c r="F42" s="35">
        <f t="shared" si="1"/>
        <v>1.6480797203744632E-3</v>
      </c>
      <c r="G42" s="34"/>
      <c r="H42" s="42">
        <f>'HRQOL scores'!F$10</f>
        <v>0.84225386658772894</v>
      </c>
      <c r="I42" s="39">
        <f t="shared" si="4"/>
        <v>96826.864999999991</v>
      </c>
      <c r="J42" s="39">
        <f t="shared" si="5"/>
        <v>81552.801435818037</v>
      </c>
      <c r="K42" s="42">
        <f>SUM(J42:J$119)/C42</f>
        <v>33.294645279884897</v>
      </c>
    </row>
    <row r="43" spans="1:11" x14ac:dyDescent="0.2">
      <c r="A43" s="62">
        <v>38</v>
      </c>
      <c r="C43" s="23">
        <v>96747.01</v>
      </c>
      <c r="D43" s="29">
        <f t="shared" si="0"/>
        <v>172.1299999999901</v>
      </c>
      <c r="E43" s="33">
        <f>SUMPRODUCT(D43:D$119*$A43:$A$119)/C43+0.5-$A43</f>
        <v>40.777586413429106</v>
      </c>
      <c r="F43" s="35">
        <f t="shared" si="1"/>
        <v>1.7791764313955555E-3</v>
      </c>
      <c r="G43" s="34"/>
      <c r="H43" s="42">
        <f>'HRQOL scores'!F$10</f>
        <v>0.84225386658772894</v>
      </c>
      <c r="I43" s="39">
        <f t="shared" si="4"/>
        <v>96660.945000000007</v>
      </c>
      <c r="J43" s="39">
        <f t="shared" si="5"/>
        <v>81413.054674273808</v>
      </c>
      <c r="K43" s="42">
        <f>SUM(J43:J$119)/C43</f>
        <v>32.506659029579403</v>
      </c>
    </row>
    <row r="44" spans="1:11" x14ac:dyDescent="0.2">
      <c r="A44" s="62">
        <v>39</v>
      </c>
      <c r="C44" s="23">
        <v>96574.88</v>
      </c>
      <c r="D44" s="29">
        <f t="shared" si="0"/>
        <v>185.11000000000058</v>
      </c>
      <c r="E44" s="33">
        <f>SUMPRODUCT(D44:D$119*$A44:$A$119)/C44+0.5-$A44</f>
        <v>39.849375070576215</v>
      </c>
      <c r="F44" s="35">
        <f t="shared" si="1"/>
        <v>1.9167510226261795E-3</v>
      </c>
      <c r="G44" s="34"/>
      <c r="H44" s="42">
        <f>'HRQOL scores'!F$10</f>
        <v>0.84225386658772894</v>
      </c>
      <c r="I44" s="39">
        <f t="shared" si="4"/>
        <v>96482.325000000012</v>
      </c>
      <c r="J44" s="39">
        <f t="shared" si="5"/>
        <v>81262.611288623913</v>
      </c>
      <c r="K44" s="42">
        <f>SUM(J44:J$119)/C44</f>
        <v>31.721592732261584</v>
      </c>
    </row>
    <row r="45" spans="1:11" x14ac:dyDescent="0.2">
      <c r="A45" s="62">
        <v>40</v>
      </c>
      <c r="C45" s="23">
        <v>96389.77</v>
      </c>
      <c r="D45" s="29">
        <f t="shared" si="0"/>
        <v>198.72000000000116</v>
      </c>
      <c r="E45" s="33">
        <f>SUMPRODUCT(D45:D$119*$A45:$A$119)/C45+0.5-$A45</f>
        <v>38.924942870139546</v>
      </c>
      <c r="F45" s="35">
        <f t="shared" si="1"/>
        <v>2.061629569195996E-3</v>
      </c>
      <c r="G45" s="34"/>
      <c r="H45" s="42">
        <f>'HRQOL scores'!F$10</f>
        <v>0.84225386658772894</v>
      </c>
      <c r="I45" s="39">
        <f t="shared" si="4"/>
        <v>96290.41</v>
      </c>
      <c r="J45" s="39">
        <f t="shared" si="5"/>
        <v>81100.970137817727</v>
      </c>
      <c r="K45" s="42">
        <f>SUM(J45:J$119)/C45</f>
        <v>30.939449282205064</v>
      </c>
    </row>
    <row r="46" spans="1:11" x14ac:dyDescent="0.2">
      <c r="A46" s="62">
        <v>41</v>
      </c>
      <c r="C46" s="23">
        <v>96191.05</v>
      </c>
      <c r="D46" s="29">
        <f t="shared" si="0"/>
        <v>213.15000000000873</v>
      </c>
      <c r="E46" s="33">
        <f>SUMPRODUCT(D46:D$119*$A46:$A$119)/C46+0.5-$A46</f>
        <v>38.004324524120392</v>
      </c>
      <c r="F46" s="35">
        <f t="shared" si="1"/>
        <v>2.2159026229572163E-3</v>
      </c>
      <c r="G46" s="34"/>
      <c r="H46" s="42">
        <f>'HRQOL scores'!F$10</f>
        <v>0.84225386658772894</v>
      </c>
      <c r="I46" s="39">
        <f t="shared" si="4"/>
        <v>96084.475000000006</v>
      </c>
      <c r="J46" s="39">
        <f t="shared" si="5"/>
        <v>80927.520587801977</v>
      </c>
      <c r="K46" s="42">
        <f>SUM(J46:J$119)/C46</f>
        <v>30.160242871874189</v>
      </c>
    </row>
    <row r="47" spans="1:11" x14ac:dyDescent="0.2">
      <c r="A47" s="62">
        <v>42</v>
      </c>
      <c r="C47" s="23">
        <v>95977.9</v>
      </c>
      <c r="D47" s="29">
        <f t="shared" si="0"/>
        <v>228.92999999999302</v>
      </c>
      <c r="E47" s="33">
        <f>SUMPRODUCT(D47:D$119*$A47:$A$119)/C47+0.5-$A47</f>
        <v>37.087615018831315</v>
      </c>
      <c r="F47" s="35">
        <f t="shared" si="1"/>
        <v>2.3852366013425281E-3</v>
      </c>
      <c r="G47" s="34"/>
      <c r="H47" s="42">
        <f>'HRQOL scores'!F$10</f>
        <v>0.84225386658772894</v>
      </c>
      <c r="I47" s="39">
        <f t="shared" si="4"/>
        <v>95863.434999999998</v>
      </c>
      <c r="J47" s="39">
        <f t="shared" si="5"/>
        <v>80741.348793131416</v>
      </c>
      <c r="K47" s="42">
        <f>SUM(J47:J$119)/C47</f>
        <v>29.384034340330352</v>
      </c>
    </row>
    <row r="48" spans="1:11" x14ac:dyDescent="0.2">
      <c r="A48" s="62">
        <v>43</v>
      </c>
      <c r="C48" s="23">
        <v>95748.97</v>
      </c>
      <c r="D48" s="29">
        <f t="shared" si="0"/>
        <v>246.58999999999651</v>
      </c>
      <c r="E48" s="33">
        <f>SUMPRODUCT(D48:D$119*$A48:$A$119)/C48+0.5-$A48</f>
        <v>36.175093794908605</v>
      </c>
      <c r="F48" s="35">
        <f t="shared" si="1"/>
        <v>2.5753801842463317E-3</v>
      </c>
      <c r="G48" s="34"/>
      <c r="H48" s="42">
        <f>'HRQOL scores'!F$10</f>
        <v>0.84225386658772894</v>
      </c>
      <c r="I48" s="39">
        <f t="shared" si="4"/>
        <v>95625.675000000003</v>
      </c>
      <c r="J48" s="39">
        <f t="shared" si="5"/>
        <v>80541.094513811535</v>
      </c>
      <c r="K48" s="42">
        <f>SUM(J48:J$119)/C48</f>
        <v>28.611029034773537</v>
      </c>
    </row>
    <row r="49" spans="1:11" x14ac:dyDescent="0.2">
      <c r="A49" s="62">
        <v>44</v>
      </c>
      <c r="C49" s="23">
        <v>95502.38</v>
      </c>
      <c r="D49" s="29">
        <f t="shared" si="0"/>
        <v>266.32000000000698</v>
      </c>
      <c r="E49" s="33">
        <f>SUMPRODUCT(D49:D$119*$A49:$A$119)/C49+0.5-$A49</f>
        <v>35.267207953517911</v>
      </c>
      <c r="F49" s="35">
        <f t="shared" si="1"/>
        <v>2.7886216029381359E-3</v>
      </c>
      <c r="G49" s="34"/>
      <c r="H49" s="42">
        <f>'HRQOL scores'!F$10</f>
        <v>0.84225386658772894</v>
      </c>
      <c r="I49" s="39">
        <f t="shared" si="4"/>
        <v>95369.22</v>
      </c>
      <c r="J49" s="39">
        <f t="shared" si="5"/>
        <v>80325.094298455777</v>
      </c>
      <c r="K49" s="42">
        <f>SUM(J49:J$119)/C49</f>
        <v>27.841562338088842</v>
      </c>
    </row>
    <row r="50" spans="1:11" x14ac:dyDescent="0.2">
      <c r="A50" s="62">
        <v>45</v>
      </c>
      <c r="C50" s="23">
        <v>95236.06</v>
      </c>
      <c r="D50" s="29">
        <f t="shared" si="0"/>
        <v>287.86000000000058</v>
      </c>
      <c r="E50" s="33">
        <f>SUMPRODUCT(D50:D$119*$A50:$A$119)/C50+0.5-$A50</f>
        <v>34.364431660821438</v>
      </c>
      <c r="F50" s="35">
        <f t="shared" si="1"/>
        <v>3.0225945928464555E-3</v>
      </c>
      <c r="G50" s="34"/>
      <c r="H50" s="42">
        <f>'HRQOL scores'!F$11</f>
        <v>0.8224890983844132</v>
      </c>
      <c r="I50" s="39">
        <f t="shared" si="4"/>
        <v>95092.13</v>
      </c>
      <c r="J50" s="39">
        <f t="shared" si="5"/>
        <v>78212.240267153407</v>
      </c>
      <c r="K50" s="42">
        <f>SUM(J50:J$119)/C50</f>
        <v>27.075987518880911</v>
      </c>
    </row>
    <row r="51" spans="1:11" x14ac:dyDescent="0.2">
      <c r="A51" s="62">
        <v>46</v>
      </c>
      <c r="C51" s="23">
        <v>94948.2</v>
      </c>
      <c r="D51" s="29">
        <f t="shared" si="0"/>
        <v>310.88999999999942</v>
      </c>
      <c r="E51" s="33">
        <f>SUMPRODUCT(D51:D$119*$A51:$A$119)/C51+0.5-$A51</f>
        <v>33.467100434930742</v>
      </c>
      <c r="F51" s="35">
        <f t="shared" si="1"/>
        <v>3.2743116773145719E-3</v>
      </c>
      <c r="G51" s="34"/>
      <c r="H51" s="42">
        <f>'HRQOL scores'!F$11</f>
        <v>0.8224890983844132</v>
      </c>
      <c r="I51" s="39">
        <f t="shared" si="4"/>
        <v>94792.755000000005</v>
      </c>
      <c r="J51" s="39">
        <f t="shared" si="5"/>
        <v>77966.007593324583</v>
      </c>
      <c r="K51" s="42">
        <f>SUM(J51:J$119)/C51</f>
        <v>26.334339478160093</v>
      </c>
    </row>
    <row r="52" spans="1:11" x14ac:dyDescent="0.2">
      <c r="A52" s="62">
        <v>47</v>
      </c>
      <c r="C52" s="23">
        <v>94637.31</v>
      </c>
      <c r="D52" s="29">
        <f t="shared" si="0"/>
        <v>335.25</v>
      </c>
      <c r="E52" s="33">
        <f>SUMPRODUCT(D52:D$119*$A52:$A$119)/C52+0.5-$A52</f>
        <v>32.575399602079671</v>
      </c>
      <c r="F52" s="35">
        <f t="shared" si="1"/>
        <v>3.542471779893152E-3</v>
      </c>
      <c r="G52" s="34"/>
      <c r="H52" s="42">
        <f>'HRQOL scores'!F$11</f>
        <v>0.8224890983844132</v>
      </c>
      <c r="I52" s="39">
        <f t="shared" si="4"/>
        <v>94469.684999999998</v>
      </c>
      <c r="J52" s="39">
        <f t="shared" si="5"/>
        <v>77700.286040309526</v>
      </c>
      <c r="K52" s="42">
        <f>SUM(J52:J$119)/C52</f>
        <v>25.597009509747423</v>
      </c>
    </row>
    <row r="53" spans="1:11" x14ac:dyDescent="0.2">
      <c r="A53" s="62">
        <v>48</v>
      </c>
      <c r="C53" s="23">
        <v>94302.06</v>
      </c>
      <c r="D53" s="29">
        <f t="shared" si="0"/>
        <v>360.30999999999767</v>
      </c>
      <c r="E53" s="33">
        <f>SUMPRODUCT(D53:D$119*$A53:$A$119)/C53+0.5-$A53</f>
        <v>31.689429748574852</v>
      </c>
      <c r="F53" s="35">
        <f t="shared" si="1"/>
        <v>3.8208073079209265E-3</v>
      </c>
      <c r="G53" s="34"/>
      <c r="H53" s="42">
        <f>'HRQOL scores'!F$11</f>
        <v>0.8224890983844132</v>
      </c>
      <c r="I53" s="39">
        <f t="shared" si="4"/>
        <v>94121.904999999999</v>
      </c>
      <c r="J53" s="39">
        <f t="shared" si="5"/>
        <v>77414.24078167339</v>
      </c>
      <c r="K53" s="42">
        <f>SUM(J53:J$119)/C53</f>
        <v>24.864057455442708</v>
      </c>
    </row>
    <row r="54" spans="1:11" x14ac:dyDescent="0.2">
      <c r="A54" s="62">
        <v>49</v>
      </c>
      <c r="C54" s="23">
        <v>93941.75</v>
      </c>
      <c r="D54" s="29">
        <f t="shared" si="0"/>
        <v>385.9600000000064</v>
      </c>
      <c r="E54" s="33">
        <f>SUMPRODUCT(D54:D$119*$A54:$A$119)/C54+0.5-$A54</f>
        <v>30.809055617080702</v>
      </c>
      <c r="F54" s="35">
        <f t="shared" si="1"/>
        <v>4.1085034076968592E-3</v>
      </c>
      <c r="G54" s="34"/>
      <c r="H54" s="42">
        <f>'HRQOL scores'!F$11</f>
        <v>0.8224890983844132</v>
      </c>
      <c r="I54" s="39">
        <f t="shared" si="4"/>
        <v>93748.76999999999</v>
      </c>
      <c r="J54" s="39">
        <f t="shared" si="5"/>
        <v>77107.341311947719</v>
      </c>
      <c r="K54" s="42">
        <f>SUM(J54:J$119)/C54</f>
        <v>24.135356188541646</v>
      </c>
    </row>
    <row r="55" spans="1:11" x14ac:dyDescent="0.2">
      <c r="A55" s="62">
        <v>50</v>
      </c>
      <c r="C55" s="23">
        <v>93555.79</v>
      </c>
      <c r="D55" s="29">
        <f t="shared" si="0"/>
        <v>413.09999999999127</v>
      </c>
      <c r="E55" s="33">
        <f>SUMPRODUCT(D55:D$119*$A55:$A$119)/C55+0.5-$A55</f>
        <v>29.934094196798412</v>
      </c>
      <c r="F55" s="35">
        <f t="shared" si="1"/>
        <v>4.4155471296858408E-3</v>
      </c>
      <c r="G55" s="34"/>
      <c r="H55" s="42">
        <f>'HRQOL scores'!F$11</f>
        <v>0.8224890983844132</v>
      </c>
      <c r="I55" s="39">
        <f t="shared" si="4"/>
        <v>93349.239999999991</v>
      </c>
      <c r="J55" s="39">
        <f t="shared" si="5"/>
        <v>76778.732242470185</v>
      </c>
      <c r="K55" s="42">
        <f>SUM(J55:J$119)/C55</f>
        <v>23.410739794009377</v>
      </c>
    </row>
    <row r="56" spans="1:11" x14ac:dyDescent="0.2">
      <c r="A56" s="62">
        <v>51</v>
      </c>
      <c r="C56" s="23">
        <v>93142.69</v>
      </c>
      <c r="D56" s="29">
        <f t="shared" si="0"/>
        <v>442.16000000000349</v>
      </c>
      <c r="E56" s="33">
        <f>SUMPRODUCT(D56:D$119*$A56:$A$119)/C56+0.5-$A56</f>
        <v>29.064638250365007</v>
      </c>
      <c r="F56" s="35">
        <f t="shared" si="1"/>
        <v>4.7471250830312447E-3</v>
      </c>
      <c r="G56" s="34"/>
      <c r="H56" s="42">
        <f>'HRQOL scores'!F$11</f>
        <v>0.8224890983844132</v>
      </c>
      <c r="I56" s="39">
        <f t="shared" si="4"/>
        <v>92921.61</v>
      </c>
      <c r="J56" s="39">
        <f t="shared" si="5"/>
        <v>76427.011229328069</v>
      </c>
      <c r="K56" s="42">
        <f>SUM(J56:J$119)/C56</f>
        <v>22.690256462106849</v>
      </c>
    </row>
    <row r="57" spans="1:11" x14ac:dyDescent="0.2">
      <c r="A57" s="62">
        <v>52</v>
      </c>
      <c r="C57" s="23">
        <v>92700.53</v>
      </c>
      <c r="D57" s="29">
        <f t="shared" si="0"/>
        <v>472.99000000000524</v>
      </c>
      <c r="E57" s="33">
        <f>SUMPRODUCT(D57:D$119*$A57:$A$119)/C57+0.5-$A57</f>
        <v>28.200884941174451</v>
      </c>
      <c r="F57" s="35">
        <f t="shared" si="1"/>
        <v>5.1023440750555069E-3</v>
      </c>
      <c r="G57" s="34"/>
      <c r="H57" s="42">
        <f>'HRQOL scores'!F$11</f>
        <v>0.8224890983844132</v>
      </c>
      <c r="I57" s="39">
        <f t="shared" si="4"/>
        <v>92464.035000000003</v>
      </c>
      <c r="J57" s="39">
        <f t="shared" si="5"/>
        <v>76050.660780134829</v>
      </c>
      <c r="K57" s="42">
        <f>SUM(J57:J$119)/C57</f>
        <v>21.97403307663059</v>
      </c>
    </row>
    <row r="58" spans="1:11" x14ac:dyDescent="0.2">
      <c r="A58" s="62">
        <v>53</v>
      </c>
      <c r="C58" s="23">
        <v>92227.54</v>
      </c>
      <c r="D58" s="29">
        <f t="shared" si="0"/>
        <v>506.76999999998952</v>
      </c>
      <c r="E58" s="33">
        <f>SUMPRODUCT(D58:D$119*$A58:$A$119)/C58+0.5-$A58</f>
        <v>27.342949248303597</v>
      </c>
      <c r="F58" s="35">
        <f t="shared" si="1"/>
        <v>5.4947795419891888E-3</v>
      </c>
      <c r="G58" s="34"/>
      <c r="H58" s="42">
        <f>'HRQOL scores'!F$11</f>
        <v>0.8224890983844132</v>
      </c>
      <c r="I58" s="39">
        <f t="shared" si="4"/>
        <v>91974.154999999999</v>
      </c>
      <c r="J58" s="39">
        <f t="shared" si="5"/>
        <v>75647.73982061827</v>
      </c>
      <c r="K58" s="42">
        <f>SUM(J58:J$119)/C58</f>
        <v>21.262128987296546</v>
      </c>
    </row>
    <row r="59" spans="1:11" x14ac:dyDescent="0.2">
      <c r="A59" s="62">
        <v>54</v>
      </c>
      <c r="C59" s="23">
        <v>91720.77</v>
      </c>
      <c r="D59" s="29">
        <f t="shared" si="0"/>
        <v>544.94000000000233</v>
      </c>
      <c r="E59" s="33">
        <f>SUMPRODUCT(D59:D$119*$A59:$A$119)/C59+0.5-$A59</f>
        <v>26.49126027306454</v>
      </c>
      <c r="F59" s="35">
        <f t="shared" si="1"/>
        <v>5.9412933406468599E-3</v>
      </c>
      <c r="G59" s="34"/>
      <c r="H59" s="42">
        <f>'HRQOL scores'!F$11</f>
        <v>0.8224890983844132</v>
      </c>
      <c r="I59" s="39">
        <f t="shared" si="4"/>
        <v>91448.3</v>
      </c>
      <c r="J59" s="39">
        <f t="shared" si="5"/>
        <v>75215.22981578733</v>
      </c>
      <c r="K59" s="42">
        <f>SUM(J59:J$119)/C59</f>
        <v>20.554843922924253</v>
      </c>
    </row>
    <row r="60" spans="1:11" x14ac:dyDescent="0.2">
      <c r="A60" s="62">
        <v>55</v>
      </c>
      <c r="C60" s="23">
        <v>91175.83</v>
      </c>
      <c r="D60" s="29">
        <f t="shared" si="0"/>
        <v>589.02999999999884</v>
      </c>
      <c r="E60" s="33">
        <f>SUMPRODUCT(D60:D$119*$A60:$A$119)/C60+0.5-$A60</f>
        <v>25.646604922772738</v>
      </c>
      <c r="F60" s="35">
        <f t="shared" si="1"/>
        <v>6.4603744215983427E-3</v>
      </c>
      <c r="G60" s="34"/>
      <c r="H60" s="42">
        <f>'HRQOL scores'!F$12</f>
        <v>0.81392000578590118</v>
      </c>
      <c r="I60" s="39">
        <f t="shared" si="4"/>
        <v>90881.315000000002</v>
      </c>
      <c r="J60" s="39">
        <f t="shared" si="5"/>
        <v>73970.120430630312</v>
      </c>
      <c r="K60" s="42">
        <f>SUM(J60:J$119)/C60</f>
        <v>19.852749155391795</v>
      </c>
    </row>
    <row r="61" spans="1:11" x14ac:dyDescent="0.2">
      <c r="A61" s="62">
        <v>56</v>
      </c>
      <c r="C61" s="23">
        <v>90586.8</v>
      </c>
      <c r="D61" s="29">
        <f t="shared" si="0"/>
        <v>638.94999999999709</v>
      </c>
      <c r="E61" s="33">
        <f>SUMPRODUCT(D61:D$119*$A61:$A$119)/C61+0.5-$A61</f>
        <v>24.810117760158107</v>
      </c>
      <c r="F61" s="35">
        <f t="shared" si="1"/>
        <v>7.0534559118988318E-3</v>
      </c>
      <c r="G61" s="34"/>
      <c r="H61" s="42">
        <f>'HRQOL scores'!F$12</f>
        <v>0.81392000578590118</v>
      </c>
      <c r="I61" s="39">
        <f t="shared" si="4"/>
        <v>90267.325000000012</v>
      </c>
      <c r="J61" s="39">
        <f t="shared" si="5"/>
        <v>73470.381686277833</v>
      </c>
      <c r="K61" s="42">
        <f>SUM(J61:J$119)/C61</f>
        <v>19.165273103741555</v>
      </c>
    </row>
    <row r="62" spans="1:11" x14ac:dyDescent="0.2">
      <c r="A62" s="62">
        <v>57</v>
      </c>
      <c r="C62" s="23">
        <v>89947.85</v>
      </c>
      <c r="D62" s="29">
        <f t="shared" si="0"/>
        <v>693.65000000000873</v>
      </c>
      <c r="E62" s="33">
        <f>SUMPRODUCT(D62:D$119*$A62:$A$119)/C62+0.5-$A62</f>
        <v>23.982806153964646</v>
      </c>
      <c r="F62" s="35">
        <f t="shared" si="1"/>
        <v>7.7116907185664661E-3</v>
      </c>
      <c r="G62" s="34"/>
      <c r="H62" s="42">
        <f>'HRQOL scores'!F$12</f>
        <v>0.81392000578590118</v>
      </c>
      <c r="I62" s="39">
        <f t="shared" si="4"/>
        <v>89601.024999999994</v>
      </c>
      <c r="J62" s="39">
        <f t="shared" si="5"/>
        <v>72928.066786422671</v>
      </c>
      <c r="K62" s="42">
        <f>SUM(J62:J$119)/C62</f>
        <v>18.484603911130034</v>
      </c>
    </row>
    <row r="63" spans="1:11" x14ac:dyDescent="0.2">
      <c r="A63" s="62">
        <v>58</v>
      </c>
      <c r="C63" s="23">
        <v>89254.2</v>
      </c>
      <c r="D63" s="29">
        <f t="shared" si="0"/>
        <v>751.5</v>
      </c>
      <c r="E63" s="33">
        <f>SUMPRODUCT(D63:D$119*$A63:$A$119)/C63+0.5-$A63</f>
        <v>23.165305672067987</v>
      </c>
      <c r="F63" s="35">
        <f t="shared" si="1"/>
        <v>8.4197718426695881E-3</v>
      </c>
      <c r="G63" s="34"/>
      <c r="H63" s="42">
        <f>'HRQOL scores'!F$12</f>
        <v>0.81392000578590118</v>
      </c>
      <c r="I63" s="39">
        <f t="shared" si="4"/>
        <v>88878.45</v>
      </c>
      <c r="J63" s="39">
        <f t="shared" si="5"/>
        <v>72339.948538241923</v>
      </c>
      <c r="K63" s="42">
        <f>SUM(J63:J$119)/C63</f>
        <v>17.811176539830228</v>
      </c>
    </row>
    <row r="64" spans="1:11" x14ac:dyDescent="0.2">
      <c r="A64" s="62">
        <v>59</v>
      </c>
      <c r="C64" s="23">
        <v>88502.7</v>
      </c>
      <c r="D64" s="29">
        <f t="shared" si="0"/>
        <v>812.5</v>
      </c>
      <c r="E64" s="33">
        <f>SUMPRODUCT(D64:D$119*$A64:$A$119)/C64+0.5-$A64</f>
        <v>22.357762819844936</v>
      </c>
      <c r="F64" s="35">
        <f t="shared" si="1"/>
        <v>9.1805108770692881E-3</v>
      </c>
      <c r="G64" s="34"/>
      <c r="H64" s="42">
        <f>'HRQOL scores'!F$12</f>
        <v>0.81392000578590118</v>
      </c>
      <c r="I64" s="39">
        <f t="shared" si="4"/>
        <v>88096.45</v>
      </c>
      <c r="J64" s="39">
        <f t="shared" si="5"/>
        <v>71703.46309371735</v>
      </c>
      <c r="K64" s="42">
        <f>SUM(J64:J$119)/C64</f>
        <v>17.14504037258833</v>
      </c>
    </row>
    <row r="65" spans="1:11" x14ac:dyDescent="0.2">
      <c r="A65" s="62">
        <v>60</v>
      </c>
      <c r="C65" s="23">
        <v>87690.2</v>
      </c>
      <c r="D65" s="29">
        <f t="shared" si="0"/>
        <v>880.47000000000116</v>
      </c>
      <c r="E65" s="33">
        <f>SUMPRODUCT(D65:D$119*$A65:$A$119)/C65+0.5-$A65</f>
        <v>21.560287529460425</v>
      </c>
      <c r="F65" s="35">
        <f t="shared" si="1"/>
        <v>1.0040688697254666E-2</v>
      </c>
      <c r="G65" s="34"/>
      <c r="H65" s="42">
        <f>'HRQOL scores'!F$12</f>
        <v>0.81392000578590118</v>
      </c>
      <c r="I65" s="39">
        <f t="shared" si="4"/>
        <v>87249.964999999997</v>
      </c>
      <c r="J65" s="39">
        <f t="shared" si="5"/>
        <v>71014.492017619676</v>
      </c>
      <c r="K65" s="42">
        <f>SUM(J65:J$119)/C65</f>
        <v>16.48620828198996</v>
      </c>
    </row>
    <row r="66" spans="1:11" x14ac:dyDescent="0.2">
      <c r="A66" s="62">
        <v>61</v>
      </c>
      <c r="C66" s="23">
        <v>86809.73</v>
      </c>
      <c r="D66" s="29">
        <f t="shared" si="0"/>
        <v>956.61999999999534</v>
      </c>
      <c r="E66" s="33">
        <f>SUMPRODUCT(D66:D$119*$A66:$A$119)/C66+0.5-$A66</f>
        <v>20.773892056983584</v>
      </c>
      <c r="F66" s="35">
        <f t="shared" si="1"/>
        <v>1.1019732465473575E-2</v>
      </c>
      <c r="G66" s="34"/>
      <c r="H66" s="42">
        <f>'HRQOL scores'!F$12</f>
        <v>0.81392000578590118</v>
      </c>
      <c r="I66" s="39">
        <f t="shared" si="4"/>
        <v>86331.42</v>
      </c>
      <c r="J66" s="39">
        <f t="shared" si="5"/>
        <v>70266.869865905057</v>
      </c>
      <c r="K66" s="42">
        <f>SUM(J66:J$119)/C66</f>
        <v>15.835372480385967</v>
      </c>
    </row>
    <row r="67" spans="1:11" x14ac:dyDescent="0.2">
      <c r="A67" s="62">
        <v>62</v>
      </c>
      <c r="C67" s="23">
        <v>85853.11</v>
      </c>
      <c r="D67" s="29">
        <f t="shared" si="0"/>
        <v>1036.2299999999959</v>
      </c>
      <c r="E67" s="33">
        <f>SUMPRODUCT(D67:D$119*$A67:$A$119)/C67+0.5-$A67</f>
        <v>19.999794305831102</v>
      </c>
      <c r="F67" s="35">
        <f t="shared" si="1"/>
        <v>1.2069801548249048E-2</v>
      </c>
      <c r="G67" s="34"/>
      <c r="H67" s="42">
        <f>'HRQOL scores'!F$12</f>
        <v>0.81392000578590118</v>
      </c>
      <c r="I67" s="39">
        <f t="shared" si="4"/>
        <v>85334.994999999995</v>
      </c>
      <c r="J67" s="39">
        <f t="shared" si="5"/>
        <v>69455.859624139848</v>
      </c>
      <c r="K67" s="42">
        <f>SUM(J67:J$119)/C67</f>
        <v>15.193363870054689</v>
      </c>
    </row>
    <row r="68" spans="1:11" x14ac:dyDescent="0.2">
      <c r="A68" s="62">
        <v>63</v>
      </c>
      <c r="C68" s="23">
        <v>84816.88</v>
      </c>
      <c r="D68" s="29">
        <f t="shared" si="0"/>
        <v>1116.8300000000017</v>
      </c>
      <c r="E68" s="33">
        <f>SUMPRODUCT(D68:D$119*$A68:$A$119)/C68+0.5-$A68</f>
        <v>19.23802839146984</v>
      </c>
      <c r="F68" s="35">
        <f t="shared" si="1"/>
        <v>1.3167544007749421E-2</v>
      </c>
      <c r="G68" s="34"/>
      <c r="H68" s="42">
        <f>'HRQOL scores'!F$12</f>
        <v>0.81392000578590118</v>
      </c>
      <c r="I68" s="39">
        <f t="shared" si="4"/>
        <v>84258.464999999997</v>
      </c>
      <c r="J68" s="39">
        <f t="shared" si="5"/>
        <v>68579.65032031115</v>
      </c>
      <c r="K68" s="42">
        <f>SUM(J68:J$119)/C68</f>
        <v>14.56009322650976</v>
      </c>
    </row>
    <row r="69" spans="1:11" x14ac:dyDescent="0.2">
      <c r="A69" s="62">
        <v>64</v>
      </c>
      <c r="C69" s="23">
        <v>83700.05</v>
      </c>
      <c r="D69" s="29">
        <f t="shared" ref="D69:D119" si="6">C69-C70</f>
        <v>1198.6800000000076</v>
      </c>
      <c r="E69" s="33">
        <f>SUMPRODUCT(D69:D$119*$A69:$A$119)/C69+0.5-$A69</f>
        <v>18.488054433849086</v>
      </c>
      <c r="F69" s="35">
        <f t="shared" ref="F69:F115" si="7">D69/C69</f>
        <v>1.4321138398364248E-2</v>
      </c>
      <c r="G69" s="34"/>
      <c r="H69" s="42">
        <f>'HRQOL scores'!F$12</f>
        <v>0.81392000578590118</v>
      </c>
      <c r="I69" s="39">
        <f t="shared" ref="I69:I100" si="8">(D69*0.5+C70)</f>
        <v>83100.709999999992</v>
      </c>
      <c r="J69" s="39">
        <f t="shared" ref="J69:J100" si="9">I69*H69</f>
        <v>67637.330364012494</v>
      </c>
      <c r="K69" s="42">
        <f>SUM(J69:J$119)/C69</f>
        <v>13.935021898569715</v>
      </c>
    </row>
    <row r="70" spans="1:11" x14ac:dyDescent="0.2">
      <c r="A70" s="62">
        <v>65</v>
      </c>
      <c r="C70" s="23">
        <v>82501.37</v>
      </c>
      <c r="D70" s="29">
        <f t="shared" si="6"/>
        <v>1282.2599999999948</v>
      </c>
      <c r="E70" s="33">
        <f>SUMPRODUCT(D70:D$119*$A70:$A$119)/C70+0.5-$A70</f>
        <v>17.749406713075075</v>
      </c>
      <c r="F70" s="35">
        <f t="shared" si="7"/>
        <v>1.5542287358379562E-2</v>
      </c>
      <c r="G70" s="34"/>
      <c r="H70" s="42">
        <f>'HRQOL scores'!F$13</f>
        <v>0.79343198889044009</v>
      </c>
      <c r="I70" s="39">
        <f t="shared" si="8"/>
        <v>81860.239999999991</v>
      </c>
      <c r="J70" s="39">
        <f t="shared" si="9"/>
        <v>64950.53303424875</v>
      </c>
      <c r="K70" s="42">
        <f>SUM(J70:J$119)/C70</f>
        <v>13.317653989229118</v>
      </c>
    </row>
    <row r="71" spans="1:11" x14ac:dyDescent="0.2">
      <c r="A71" s="62">
        <v>66</v>
      </c>
      <c r="C71" s="23">
        <v>81219.11</v>
      </c>
      <c r="D71" s="29">
        <f t="shared" si="6"/>
        <v>1363.1800000000076</v>
      </c>
      <c r="E71" s="33">
        <f>SUMPRODUCT(D71:D$119*$A71:$A$119)/C71+0.5-$A71</f>
        <v>17.021734546412659</v>
      </c>
      <c r="F71" s="35">
        <f t="shared" si="7"/>
        <v>1.6783981011365523E-2</v>
      </c>
      <c r="G71" s="34"/>
      <c r="H71" s="42">
        <f>'HRQOL scores'!F$13</f>
        <v>0.79343198889044009</v>
      </c>
      <c r="I71" s="39">
        <f t="shared" si="8"/>
        <v>80537.51999999999</v>
      </c>
      <c r="J71" s="39">
        <f t="shared" si="9"/>
        <v>63901.044673903591</v>
      </c>
      <c r="K71" s="42">
        <f>SUM(J71:J$119)/C71</f>
        <v>12.728213424933095</v>
      </c>
    </row>
    <row r="72" spans="1:11" x14ac:dyDescent="0.2">
      <c r="A72" s="62">
        <v>67</v>
      </c>
      <c r="C72" s="23">
        <v>79855.929999999993</v>
      </c>
      <c r="D72" s="29">
        <f t="shared" si="6"/>
        <v>1455.2099999999919</v>
      </c>
      <c r="E72" s="33">
        <f>SUMPRODUCT(D72:D$119*$A72:$A$119)/C72+0.5-$A72</f>
        <v>16.303768680871784</v>
      </c>
      <c r="F72" s="35">
        <f t="shared" si="7"/>
        <v>1.8222942241108354E-2</v>
      </c>
      <c r="G72" s="34"/>
      <c r="H72" s="42">
        <f>'HRQOL scores'!F$13</f>
        <v>0.79343198889044009</v>
      </c>
      <c r="I72" s="39">
        <f t="shared" si="8"/>
        <v>79128.324999999997</v>
      </c>
      <c r="J72" s="39">
        <f t="shared" si="9"/>
        <v>62782.944282319128</v>
      </c>
      <c r="K72" s="42">
        <f>SUM(J72:J$119)/C72</f>
        <v>12.145286162082318</v>
      </c>
    </row>
    <row r="73" spans="1:11" x14ac:dyDescent="0.2">
      <c r="A73" s="62">
        <v>68</v>
      </c>
      <c r="C73" s="23">
        <v>78400.72</v>
      </c>
      <c r="D73" s="29">
        <f t="shared" si="6"/>
        <v>1558.3000000000029</v>
      </c>
      <c r="E73" s="33">
        <f>SUMPRODUCT(D73:D$119*$A73:$A$119)/C73+0.5-$A73</f>
        <v>15.597105301021344</v>
      </c>
      <c r="F73" s="35">
        <f t="shared" si="7"/>
        <v>1.9876092974656392E-2</v>
      </c>
      <c r="G73" s="34"/>
      <c r="H73" s="42">
        <f>'HRQOL scores'!F$13</f>
        <v>0.79343198889044009</v>
      </c>
      <c r="I73" s="39">
        <f t="shared" si="8"/>
        <v>77621.570000000007</v>
      </c>
      <c r="J73" s="39">
        <f t="shared" si="9"/>
        <v>61587.436665898524</v>
      </c>
      <c r="K73" s="42">
        <f>SUM(J73:J$119)/C73</f>
        <v>11.569921517390339</v>
      </c>
    </row>
    <row r="74" spans="1:11" x14ac:dyDescent="0.2">
      <c r="A74" s="62">
        <v>69</v>
      </c>
      <c r="C74" s="23">
        <v>76842.42</v>
      </c>
      <c r="D74" s="29">
        <f t="shared" si="6"/>
        <v>1669.179999999993</v>
      </c>
      <c r="E74" s="33">
        <f>SUMPRODUCT(D74:D$119*$A74:$A$119)/C74+0.5-$A74</f>
        <v>14.903261968010511</v>
      </c>
      <c r="F74" s="35">
        <f t="shared" si="7"/>
        <v>2.1722116508043253E-2</v>
      </c>
      <c r="G74" s="34"/>
      <c r="H74" s="42">
        <f>'HRQOL scores'!F$13</f>
        <v>0.79343198889044009</v>
      </c>
      <c r="I74" s="39">
        <f t="shared" si="8"/>
        <v>76007.83</v>
      </c>
      <c r="J74" s="39">
        <f t="shared" si="9"/>
        <v>60307.043728146462</v>
      </c>
      <c r="K74" s="42">
        <f>SUM(J74:J$119)/C74</f>
        <v>11.003072790276471</v>
      </c>
    </row>
    <row r="75" spans="1:11" x14ac:dyDescent="0.2">
      <c r="A75" s="62">
        <v>70</v>
      </c>
      <c r="C75" s="23">
        <v>75173.240000000005</v>
      </c>
      <c r="D75" s="29">
        <f t="shared" si="6"/>
        <v>1782.2900000000081</v>
      </c>
      <c r="E75" s="33">
        <f>SUMPRODUCT(D75:D$119*$A75:$A$119)/C75+0.5-$A75</f>
        <v>14.223078392202993</v>
      </c>
      <c r="F75" s="35">
        <f t="shared" si="7"/>
        <v>2.3709101802716074E-2</v>
      </c>
      <c r="G75" s="34"/>
      <c r="H75" s="42">
        <f>'HRQOL scores'!F$13</f>
        <v>0.79343198889044009</v>
      </c>
      <c r="I75" s="39">
        <f t="shared" si="8"/>
        <v>74282.095000000001</v>
      </c>
      <c r="J75" s="39">
        <f t="shared" si="9"/>
        <v>58937.790374798613</v>
      </c>
      <c r="K75" s="42">
        <f>SUM(J75:J$119)/C75</f>
        <v>10.445149057202403</v>
      </c>
    </row>
    <row r="76" spans="1:11" x14ac:dyDescent="0.2">
      <c r="A76" s="62">
        <v>71</v>
      </c>
      <c r="C76" s="23">
        <v>73390.95</v>
      </c>
      <c r="D76" s="29">
        <f t="shared" si="6"/>
        <v>1902.3199999999924</v>
      </c>
      <c r="E76" s="33">
        <f>SUMPRODUCT(D76:D$119*$A76:$A$119)/C76+0.5-$A76</f>
        <v>13.556341626806713</v>
      </c>
      <c r="F76" s="35">
        <f t="shared" si="7"/>
        <v>2.592036211549234E-2</v>
      </c>
      <c r="G76" s="34"/>
      <c r="H76" s="42">
        <f>'HRQOL scores'!F$13</f>
        <v>0.79343198889044009</v>
      </c>
      <c r="I76" s="39">
        <f t="shared" si="8"/>
        <v>72439.790000000008</v>
      </c>
      <c r="J76" s="39">
        <f t="shared" si="9"/>
        <v>57476.046654505823</v>
      </c>
      <c r="K76" s="42">
        <f>SUM(J76:J$119)/C76</f>
        <v>9.8957420027680705</v>
      </c>
    </row>
    <row r="77" spans="1:11" x14ac:dyDescent="0.2">
      <c r="A77" s="62">
        <v>72</v>
      </c>
      <c r="C77" s="23">
        <v>71488.63</v>
      </c>
      <c r="D77" s="29">
        <f t="shared" si="6"/>
        <v>2035.8300000000017</v>
      </c>
      <c r="E77" s="33">
        <f>SUMPRODUCT(D77:D$119*$A77:$A$119)/C77+0.5-$A77</f>
        <v>12.903772257432976</v>
      </c>
      <c r="F77" s="35">
        <f t="shared" si="7"/>
        <v>2.847767540096938E-2</v>
      </c>
      <c r="G77" s="34"/>
      <c r="H77" s="42">
        <f>'HRQOL scores'!F$13</f>
        <v>0.79343198889044009</v>
      </c>
      <c r="I77" s="39">
        <f t="shared" si="8"/>
        <v>70470.714999999997</v>
      </c>
      <c r="J77" s="39">
        <f t="shared" si="9"/>
        <v>55913.719560981364</v>
      </c>
      <c r="K77" s="42">
        <f>SUM(J77:J$119)/C77</f>
        <v>9.3550800999200199</v>
      </c>
    </row>
    <row r="78" spans="1:11" x14ac:dyDescent="0.2">
      <c r="A78" s="62">
        <v>73</v>
      </c>
      <c r="C78" s="23">
        <v>69452.800000000003</v>
      </c>
      <c r="D78" s="29">
        <f t="shared" si="6"/>
        <v>2181.820000000007</v>
      </c>
      <c r="E78" s="33">
        <f>SUMPRODUCT(D78:D$119*$A78:$A$119)/C78+0.5-$A78</f>
        <v>12.267356903046249</v>
      </c>
      <c r="F78" s="35">
        <f t="shared" si="7"/>
        <v>3.1414428215997152E-2</v>
      </c>
      <c r="G78" s="34"/>
      <c r="H78" s="42">
        <f>'HRQOL scores'!F$13</f>
        <v>0.79343198889044009</v>
      </c>
      <c r="I78" s="39">
        <f t="shared" si="8"/>
        <v>68361.89</v>
      </c>
      <c r="J78" s="39">
        <f t="shared" si="9"/>
        <v>54240.510347009484</v>
      </c>
      <c r="K78" s="42">
        <f>SUM(J78:J$119)/C78</f>
        <v>8.8242394881497095</v>
      </c>
    </row>
    <row r="79" spans="1:11" x14ac:dyDescent="0.2">
      <c r="A79" s="62">
        <v>74</v>
      </c>
      <c r="C79" s="23">
        <v>67270.98</v>
      </c>
      <c r="D79" s="29">
        <f t="shared" si="6"/>
        <v>2335.0499999999956</v>
      </c>
      <c r="E79" s="33">
        <f>SUMPRODUCT(D79:D$119*$A79:$A$119)/C79+0.5-$A79</f>
        <v>11.649011141444504</v>
      </c>
      <c r="F79" s="35">
        <f t="shared" si="7"/>
        <v>3.4711104253275275E-2</v>
      </c>
      <c r="G79" s="34"/>
      <c r="H79" s="42">
        <f>'HRQOL scores'!F$13</f>
        <v>0.79343198889044009</v>
      </c>
      <c r="I79" s="39">
        <f t="shared" si="8"/>
        <v>66103.455000000002</v>
      </c>
      <c r="J79" s="39">
        <f t="shared" si="9"/>
        <v>52448.59577317971</v>
      </c>
      <c r="K79" s="42">
        <f>SUM(J79:J$119)/C79</f>
        <v>8.3041399125678641</v>
      </c>
    </row>
    <row r="80" spans="1:11" x14ac:dyDescent="0.2">
      <c r="A80" s="62">
        <v>75</v>
      </c>
      <c r="C80" s="23">
        <v>64935.93</v>
      </c>
      <c r="D80" s="29">
        <f t="shared" si="6"/>
        <v>2491.6600000000035</v>
      </c>
      <c r="E80" s="33">
        <f>SUMPRODUCT(D80:D$119*$A80:$A$119)/C80+0.5-$A80</f>
        <v>11.049921676888133</v>
      </c>
      <c r="F80" s="35">
        <f t="shared" si="7"/>
        <v>3.8371052820834375E-2</v>
      </c>
      <c r="G80" s="34"/>
      <c r="H80" s="42">
        <f>'HRQOL scores'!F$14</f>
        <v>0.74246809659025981</v>
      </c>
      <c r="I80" s="39">
        <f t="shared" si="8"/>
        <v>63690.1</v>
      </c>
      <c r="J80" s="39">
        <f t="shared" si="9"/>
        <v>47287.867318643308</v>
      </c>
      <c r="K80" s="42">
        <f>SUM(J80:J$119)/C80</f>
        <v>7.7950532810167674</v>
      </c>
    </row>
    <row r="81" spans="1:11" x14ac:dyDescent="0.2">
      <c r="A81" s="62">
        <v>76</v>
      </c>
      <c r="C81" s="23">
        <v>62444.27</v>
      </c>
      <c r="D81" s="29">
        <f t="shared" si="6"/>
        <v>2639.6800000000003</v>
      </c>
      <c r="E81" s="33">
        <f>SUMPRODUCT(D81:D$119*$A81:$A$119)/C81+0.5-$A81</f>
        <v>10.470886127996849</v>
      </c>
      <c r="F81" s="35">
        <f t="shared" si="7"/>
        <v>4.2272573608435178E-2</v>
      </c>
      <c r="G81" s="34"/>
      <c r="H81" s="42">
        <f>'HRQOL scores'!F$14</f>
        <v>0.74246809659025981</v>
      </c>
      <c r="I81" s="39">
        <f t="shared" si="8"/>
        <v>61124.429999999993</v>
      </c>
      <c r="J81" s="39">
        <f t="shared" si="9"/>
        <v>45382.939197264568</v>
      </c>
      <c r="K81" s="42">
        <f>SUM(J81:J$119)/C81</f>
        <v>7.3488114583408839</v>
      </c>
    </row>
    <row r="82" spans="1:11" x14ac:dyDescent="0.2">
      <c r="A82" s="62">
        <v>77</v>
      </c>
      <c r="C82" s="23">
        <v>59804.59</v>
      </c>
      <c r="D82" s="29">
        <f t="shared" si="6"/>
        <v>2783.989999999998</v>
      </c>
      <c r="E82" s="33">
        <f>SUMPRODUCT(D82:D$119*$A82:$A$119)/C82+0.5-$A82</f>
        <v>9.9109852691221647</v>
      </c>
      <c r="F82" s="35">
        <f t="shared" si="7"/>
        <v>4.6551443626651368E-2</v>
      </c>
      <c r="G82" s="34"/>
      <c r="H82" s="42">
        <f>'HRQOL scores'!F$14</f>
        <v>0.74246809659025981</v>
      </c>
      <c r="I82" s="39">
        <f t="shared" si="8"/>
        <v>58412.595000000001</v>
      </c>
      <c r="J82" s="39">
        <f t="shared" si="9"/>
        <v>43369.488226547728</v>
      </c>
      <c r="K82" s="42">
        <f>SUM(J82:J$119)/C82</f>
        <v>6.9143225910664619</v>
      </c>
    </row>
    <row r="83" spans="1:11" x14ac:dyDescent="0.2">
      <c r="A83" s="62">
        <v>78</v>
      </c>
      <c r="C83" s="23">
        <v>57020.6</v>
      </c>
      <c r="D83" s="29">
        <f t="shared" si="6"/>
        <v>2921.760000000002</v>
      </c>
      <c r="E83" s="33">
        <f>SUMPRODUCT(D83:D$119*$A83:$A$119)/C83+0.5-$A83</f>
        <v>9.3704698918617311</v>
      </c>
      <c r="F83" s="35">
        <f t="shared" si="7"/>
        <v>5.1240428897626505E-2</v>
      </c>
      <c r="G83" s="34"/>
      <c r="H83" s="42">
        <f>'HRQOL scores'!F$14</f>
        <v>0.74246809659025981</v>
      </c>
      <c r="I83" s="39">
        <f t="shared" si="8"/>
        <v>55559.72</v>
      </c>
      <c r="J83" s="39">
        <f t="shared" si="9"/>
        <v>41251.319555487789</v>
      </c>
      <c r="K83" s="42">
        <f>SUM(J83:J$119)/C83</f>
        <v>6.4913161113688682</v>
      </c>
    </row>
    <row r="84" spans="1:11" x14ac:dyDescent="0.2">
      <c r="A84" s="62">
        <v>79</v>
      </c>
      <c r="C84" s="23">
        <v>54098.84</v>
      </c>
      <c r="D84" s="29">
        <f t="shared" si="6"/>
        <v>3049.75</v>
      </c>
      <c r="E84" s="33">
        <f>SUMPRODUCT(D84:D$119*$A84:$A$119)/C84+0.5-$A84</f>
        <v>8.8495445653897491</v>
      </c>
      <c r="F84" s="35">
        <f t="shared" si="7"/>
        <v>5.6373667161809755E-2</v>
      </c>
      <c r="G84" s="34"/>
      <c r="H84" s="42">
        <f>'HRQOL scores'!F$14</f>
        <v>0.74246809659025981</v>
      </c>
      <c r="I84" s="39">
        <f t="shared" si="8"/>
        <v>52573.964999999997</v>
      </c>
      <c r="J84" s="39">
        <f t="shared" si="9"/>
        <v>39034.491723752937</v>
      </c>
      <c r="K84" s="42">
        <f>SUM(J84:J$119)/C84</f>
        <v>6.0793802585126029</v>
      </c>
    </row>
    <row r="85" spans="1:11" x14ac:dyDescent="0.2">
      <c r="A85" s="62">
        <v>80</v>
      </c>
      <c r="C85" s="23">
        <v>51049.09</v>
      </c>
      <c r="D85" s="29">
        <f t="shared" si="6"/>
        <v>3164.4099999999962</v>
      </c>
      <c r="E85" s="33">
        <f>SUMPRODUCT(D85:D$119*$A85:$A$119)/C85+0.5-$A85</f>
        <v>8.3483590112162602</v>
      </c>
      <c r="F85" s="35">
        <f t="shared" si="7"/>
        <v>6.1987588809124639E-2</v>
      </c>
      <c r="G85" s="34"/>
      <c r="H85" s="42">
        <f>'HRQOL scores'!F$14</f>
        <v>0.74246809659025981</v>
      </c>
      <c r="I85" s="39">
        <f t="shared" si="8"/>
        <v>49466.884999999995</v>
      </c>
      <c r="J85" s="39">
        <f t="shared" si="9"/>
        <v>36727.583950199267</v>
      </c>
      <c r="K85" s="42">
        <f>SUM(J85:J$119)/C85</f>
        <v>5.6779254670490502</v>
      </c>
    </row>
    <row r="86" spans="1:11" x14ac:dyDescent="0.2">
      <c r="A86" s="62">
        <v>81</v>
      </c>
      <c r="C86" s="23">
        <v>47884.68</v>
      </c>
      <c r="D86" s="29">
        <f t="shared" si="6"/>
        <v>3261.9100000000035</v>
      </c>
      <c r="E86" s="33">
        <f>SUMPRODUCT(D86:D$119*$A86:$A$119)/C86+0.5-$A86</f>
        <v>7.8670097725595838</v>
      </c>
      <c r="F86" s="35">
        <f t="shared" si="7"/>
        <v>6.8120116914219819E-2</v>
      </c>
      <c r="G86" s="34"/>
      <c r="H86" s="42">
        <f>'HRQOL scores'!F$14</f>
        <v>0.74246809659025981</v>
      </c>
      <c r="I86" s="39">
        <f t="shared" si="8"/>
        <v>46253.724999999999</v>
      </c>
      <c r="J86" s="39">
        <f t="shared" si="9"/>
        <v>34341.915160959317</v>
      </c>
      <c r="K86" s="42">
        <f>SUM(J86:J$119)/C86</f>
        <v>5.2861446339513973</v>
      </c>
    </row>
    <row r="87" spans="1:11" x14ac:dyDescent="0.2">
      <c r="A87" s="62">
        <v>82</v>
      </c>
      <c r="C87" s="23">
        <v>44622.77</v>
      </c>
      <c r="D87" s="29">
        <f t="shared" si="6"/>
        <v>3338.2899999999936</v>
      </c>
      <c r="E87" s="33">
        <f>SUMPRODUCT(D87:D$119*$A87:$A$119)/C87+0.5-$A87</f>
        <v>7.4055357951980483</v>
      </c>
      <c r="F87" s="35">
        <f t="shared" si="7"/>
        <v>7.481135751993867E-2</v>
      </c>
      <c r="G87" s="34"/>
      <c r="H87" s="42">
        <f>'HRQOL scores'!F$14</f>
        <v>0.74246809659025981</v>
      </c>
      <c r="I87" s="39">
        <f t="shared" si="8"/>
        <v>42953.625</v>
      </c>
      <c r="J87" s="39">
        <f t="shared" si="9"/>
        <v>31891.696195401797</v>
      </c>
      <c r="K87" s="42">
        <f>SUM(J87:J$119)/C87</f>
        <v>4.9029549055229094</v>
      </c>
    </row>
    <row r="88" spans="1:11" x14ac:dyDescent="0.2">
      <c r="A88" s="62">
        <v>83</v>
      </c>
      <c r="C88" s="23">
        <v>41284.480000000003</v>
      </c>
      <c r="D88" s="29">
        <f t="shared" si="6"/>
        <v>3389.510000000002</v>
      </c>
      <c r="E88" s="33">
        <f>SUMPRODUCT(D88:D$119*$A88:$A$119)/C88+0.5-$A88</f>
        <v>6.9639219269781165</v>
      </c>
      <c r="F88" s="35">
        <f t="shared" si="7"/>
        <v>8.2101312648239763E-2</v>
      </c>
      <c r="G88" s="34"/>
      <c r="H88" s="42">
        <f>'HRQOL scores'!F$14</f>
        <v>0.74246809659025981</v>
      </c>
      <c r="I88" s="39">
        <f t="shared" si="8"/>
        <v>39589.725000000006</v>
      </c>
      <c r="J88" s="39">
        <f t="shared" si="9"/>
        <v>29394.107765281828</v>
      </c>
      <c r="K88" s="42">
        <f>SUM(J88:J$119)/C88</f>
        <v>4.5269247153922887</v>
      </c>
    </row>
    <row r="89" spans="1:11" x14ac:dyDescent="0.2">
      <c r="A89" s="62">
        <v>84</v>
      </c>
      <c r="C89" s="23">
        <v>37894.97</v>
      </c>
      <c r="D89" s="29">
        <f t="shared" si="6"/>
        <v>3411.8000000000029</v>
      </c>
      <c r="E89" s="33">
        <f>SUMPRODUCT(D89:D$119*$A89:$A$119)/C89+0.5-$A89</f>
        <v>6.5420864699428449</v>
      </c>
      <c r="F89" s="35">
        <f t="shared" si="7"/>
        <v>9.0033057157717838E-2</v>
      </c>
      <c r="G89" s="34"/>
      <c r="H89" s="42">
        <f>'HRQOL scores'!F$14</f>
        <v>0.74246809659025981</v>
      </c>
      <c r="I89" s="39">
        <f t="shared" si="8"/>
        <v>36189.07</v>
      </c>
      <c r="J89" s="39">
        <f t="shared" si="9"/>
        <v>26869.229920271675</v>
      </c>
      <c r="K89" s="42">
        <f>SUM(J89:J$119)/C89</f>
        <v>4.1561617573212706</v>
      </c>
    </row>
    <row r="90" spans="1:11" x14ac:dyDescent="0.2">
      <c r="A90" s="62">
        <v>85</v>
      </c>
      <c r="C90" s="23">
        <v>34483.17</v>
      </c>
      <c r="D90" s="29">
        <f t="shared" si="6"/>
        <v>3401.7099999999991</v>
      </c>
      <c r="E90" s="33">
        <f>SUMPRODUCT(D90:D$119*$A90:$A$119)/C90+0.5-$A90</f>
        <v>6.139896665993561</v>
      </c>
      <c r="F90" s="35">
        <f t="shared" si="7"/>
        <v>9.86484131244314E-2</v>
      </c>
      <c r="G90" s="34"/>
      <c r="H90" s="42">
        <f>'HRQOL scores'!F$15</f>
        <v>0.61697752805562012</v>
      </c>
      <c r="I90" s="39">
        <f t="shared" si="8"/>
        <v>32782.315000000002</v>
      </c>
      <c r="J90" s="39">
        <f t="shared" si="9"/>
        <v>20225.951672640676</v>
      </c>
      <c r="K90" s="42">
        <f>IF(C90=0,0,SUM(J90:J$119)/C90)</f>
        <v>3.7881782675016562</v>
      </c>
    </row>
    <row r="91" spans="1:11" x14ac:dyDescent="0.2">
      <c r="A91" s="62">
        <v>86</v>
      </c>
      <c r="C91" s="23">
        <v>31081.46</v>
      </c>
      <c r="D91" s="29">
        <f t="shared" si="6"/>
        <v>3356.5099999999984</v>
      </c>
      <c r="E91" s="33">
        <f>SUMPRODUCT(D91:D$119*$A91:$A$119)/C91+0.5-$A91</f>
        <v>5.7571550858901048</v>
      </c>
      <c r="F91" s="35">
        <f t="shared" si="7"/>
        <v>0.1079907443215344</v>
      </c>
      <c r="G91" s="34"/>
      <c r="H91" s="42">
        <f>'HRQOL scores'!F$15</f>
        <v>0.61697752805562012</v>
      </c>
      <c r="I91" s="39">
        <f t="shared" si="8"/>
        <v>29403.205000000002</v>
      </c>
      <c r="J91" s="39">
        <f t="shared" si="9"/>
        <v>18141.116737812652</v>
      </c>
      <c r="K91" s="42">
        <f>IF(C91=0,0,SUM(J91:J$119)/C91)</f>
        <v>3.5520353135253111</v>
      </c>
    </row>
    <row r="92" spans="1:11" x14ac:dyDescent="0.2">
      <c r="A92" s="62">
        <v>87</v>
      </c>
      <c r="C92" s="23">
        <v>27724.95</v>
      </c>
      <c r="D92" s="29">
        <f t="shared" si="6"/>
        <v>3274.3500000000022</v>
      </c>
      <c r="E92" s="33">
        <f>SUMPRODUCT(D92:D$119*$A92:$A$119)/C92+0.5-$A92</f>
        <v>5.3936104669580942</v>
      </c>
      <c r="F92" s="35">
        <f t="shared" si="7"/>
        <v>0.11810120487142454</v>
      </c>
      <c r="G92" s="34"/>
      <c r="H92" s="42">
        <f>'HRQOL scores'!F$15</f>
        <v>0.61697752805562012</v>
      </c>
      <c r="I92" s="39">
        <f t="shared" si="8"/>
        <v>26087.775000000001</v>
      </c>
      <c r="J92" s="39">
        <f t="shared" si="9"/>
        <v>16095.570931971206</v>
      </c>
      <c r="K92" s="42">
        <f>IF(C92=0,0,SUM(J92:J$119)/C92)</f>
        <v>3.3277364531987166</v>
      </c>
    </row>
    <row r="93" spans="1:11" x14ac:dyDescent="0.2">
      <c r="A93" s="62">
        <v>88</v>
      </c>
      <c r="C93" s="23">
        <v>24450.6</v>
      </c>
      <c r="D93" s="29">
        <f t="shared" si="6"/>
        <v>3154.6699999999983</v>
      </c>
      <c r="E93" s="33">
        <f>SUMPRODUCT(D93:D$119*$A93:$A$119)/C93+0.5-$A93</f>
        <v>5.0489478996789074</v>
      </c>
      <c r="F93" s="35">
        <f t="shared" si="7"/>
        <v>0.12902219168445758</v>
      </c>
      <c r="G93" s="34"/>
      <c r="H93" s="42">
        <f>'HRQOL scores'!F$15</f>
        <v>0.61697752805562012</v>
      </c>
      <c r="I93" s="39">
        <f t="shared" si="8"/>
        <v>22873.264999999999</v>
      </c>
      <c r="J93" s="39">
        <f t="shared" si="9"/>
        <v>14112.290498261133</v>
      </c>
      <c r="K93" s="42">
        <f>IF(C93=0,0,SUM(J93:J$119)/C93)</f>
        <v>3.1150873944255175</v>
      </c>
    </row>
    <row r="94" spans="1:11" x14ac:dyDescent="0.2">
      <c r="A94" s="62">
        <v>89</v>
      </c>
      <c r="C94" s="23">
        <v>21295.93</v>
      </c>
      <c r="D94" s="29">
        <f t="shared" si="6"/>
        <v>2998.2799999999988</v>
      </c>
      <c r="E94" s="33">
        <f>SUMPRODUCT(D94:D$119*$A94:$A$119)/C94+0.5-$A94</f>
        <v>4.7228057434396788</v>
      </c>
      <c r="F94" s="35">
        <f t="shared" si="7"/>
        <v>0.14079122160901161</v>
      </c>
      <c r="G94" s="34"/>
      <c r="H94" s="42">
        <f>'HRQOL scores'!F$15</f>
        <v>0.61697752805562012</v>
      </c>
      <c r="I94" s="39">
        <f t="shared" si="8"/>
        <v>19796.79</v>
      </c>
      <c r="J94" s="39">
        <f t="shared" si="9"/>
        <v>12214.174557636221</v>
      </c>
      <c r="K94" s="42">
        <f>IF(C94=0,0,SUM(J94:J$119)/C94)</f>
        <v>2.9138650130743033</v>
      </c>
    </row>
    <row r="95" spans="1:11" x14ac:dyDescent="0.2">
      <c r="A95" s="62">
        <v>90</v>
      </c>
      <c r="B95" s="70" t="s">
        <v>31</v>
      </c>
      <c r="C95" s="23">
        <v>18297.650000000001</v>
      </c>
      <c r="D95" s="29">
        <f t="shared" si="6"/>
        <v>2807.6700000000019</v>
      </c>
      <c r="E95" s="33">
        <f>SUMPRODUCT(D95:D$119*$A95:$A$119)/C95+0.5-$A95</f>
        <v>4.4147609401146752</v>
      </c>
      <c r="F95" s="35">
        <f t="shared" si="7"/>
        <v>0.15344429475916316</v>
      </c>
      <c r="G95" s="34"/>
      <c r="H95" s="42">
        <f>'HRQOL scores'!F$15</f>
        <v>0.61697752805562012</v>
      </c>
      <c r="I95" s="39">
        <f t="shared" si="8"/>
        <v>16893.815000000002</v>
      </c>
      <c r="J95" s="39">
        <f t="shared" si="9"/>
        <v>10423.104218128958</v>
      </c>
      <c r="K95" s="42">
        <f>IF(C95=0,0,SUM(J95:J$119)/C95)</f>
        <v>2.7238082917884658</v>
      </c>
    </row>
    <row r="96" spans="1:11" x14ac:dyDescent="0.2">
      <c r="A96" s="62">
        <v>91</v>
      </c>
      <c r="B96" s="70" t="s">
        <v>32</v>
      </c>
      <c r="C96" s="23">
        <v>15489.98</v>
      </c>
      <c r="D96" s="29">
        <f t="shared" si="6"/>
        <v>2587.0499999999993</v>
      </c>
      <c r="E96" s="33">
        <f>SUMPRODUCT(D96:D$119*$A96:$A$119)/C96+0.5-$A96</f>
        <v>4.1243394449760018</v>
      </c>
      <c r="F96" s="35">
        <f t="shared" si="7"/>
        <v>0.16701441835302558</v>
      </c>
      <c r="G96" s="34"/>
      <c r="H96" s="42">
        <f>'HRQOL scores'!F$15</f>
        <v>0.61697752805562012</v>
      </c>
      <c r="I96" s="39">
        <f t="shared" si="8"/>
        <v>14196.455</v>
      </c>
      <c r="J96" s="39">
        <f t="shared" si="9"/>
        <v>8758.8937130528484</v>
      </c>
      <c r="K96" s="42">
        <f>IF(C96=0,0,SUM(J96:J$119)/C96)</f>
        <v>2.5446247556235884</v>
      </c>
    </row>
    <row r="97" spans="1:11" x14ac:dyDescent="0.2">
      <c r="A97" s="62">
        <v>92</v>
      </c>
      <c r="B97" s="70" t="s">
        <v>19</v>
      </c>
      <c r="C97" s="23">
        <v>12902.93</v>
      </c>
      <c r="D97" s="29">
        <f t="shared" si="6"/>
        <v>2342.2299999999996</v>
      </c>
      <c r="E97" s="33">
        <f>SUMPRODUCT(D97:D$119*$A97:$A$119)/C97+0.5-$A97</f>
        <v>3.8510230246842951</v>
      </c>
      <c r="F97" s="35">
        <f t="shared" si="7"/>
        <v>0.18152698650616561</v>
      </c>
      <c r="G97" s="34"/>
      <c r="H97" s="42">
        <f>'HRQOL scores'!F$15</f>
        <v>0.61697752805562012</v>
      </c>
      <c r="I97" s="39">
        <f t="shared" si="8"/>
        <v>11731.815000000001</v>
      </c>
      <c r="J97" s="39">
        <f t="shared" si="9"/>
        <v>7238.2662183058455</v>
      </c>
      <c r="K97" s="42">
        <f>IF(C97=0,0,SUM(J97:J$119)/C97)</f>
        <v>2.3759946662549836</v>
      </c>
    </row>
    <row r="98" spans="1:11" x14ac:dyDescent="0.2">
      <c r="A98" s="62">
        <v>93</v>
      </c>
      <c r="B98" s="77" t="s">
        <v>33</v>
      </c>
      <c r="C98" s="23">
        <v>10560.7</v>
      </c>
      <c r="D98" s="29">
        <f t="shared" si="6"/>
        <v>2080.482</v>
      </c>
      <c r="E98" s="33">
        <f>SUMPRODUCT(D98:D$119*$A98:$A$119)/C98+0.5-$A98</f>
        <v>3.5942376467364738</v>
      </c>
      <c r="F98" s="35">
        <f t="shared" si="7"/>
        <v>0.19700228204569772</v>
      </c>
      <c r="G98" s="34"/>
      <c r="H98" s="42">
        <f>'HRQOL scores'!F$15</f>
        <v>0.61697752805562012</v>
      </c>
      <c r="I98" s="39">
        <f t="shared" si="8"/>
        <v>9520.4590000000007</v>
      </c>
      <c r="J98" s="39">
        <f t="shared" si="9"/>
        <v>5873.9092597748813</v>
      </c>
      <c r="K98" s="42">
        <f>IF(C98=0,0,SUM(J98:J$119)/C98)</f>
        <v>2.2175638585278978</v>
      </c>
    </row>
    <row r="99" spans="1:11" x14ac:dyDescent="0.2">
      <c r="A99" s="62">
        <v>94</v>
      </c>
      <c r="B99" s="77" t="s">
        <v>34</v>
      </c>
      <c r="C99" s="23">
        <v>8480.2180000000008</v>
      </c>
      <c r="D99" s="29">
        <f t="shared" si="6"/>
        <v>1810.1250000000009</v>
      </c>
      <c r="E99" s="33">
        <f>SUMPRODUCT(D99:D$119*$A99:$A$119)/C99+0.5-$A99</f>
        <v>3.3533579580017516</v>
      </c>
      <c r="F99" s="35">
        <f t="shared" si="7"/>
        <v>0.2134526494483987</v>
      </c>
      <c r="G99" s="34"/>
      <c r="H99" s="42">
        <f>'HRQOL scores'!F$15</f>
        <v>0.61697752805562012</v>
      </c>
      <c r="I99" s="39">
        <f t="shared" si="8"/>
        <v>7575.1555000000008</v>
      </c>
      <c r="J99" s="39">
        <f t="shared" si="9"/>
        <v>4673.7007150269355</v>
      </c>
      <c r="K99" s="42">
        <f>IF(C99=0,0,SUM(J99:J$119)/C99)</f>
        <v>2.068946503613549</v>
      </c>
    </row>
    <row r="100" spans="1:11" x14ac:dyDescent="0.2">
      <c r="A100" s="62">
        <v>95</v>
      </c>
      <c r="B100" s="77" t="s">
        <v>2</v>
      </c>
      <c r="C100" s="23">
        <v>6670.0929999999998</v>
      </c>
      <c r="D100" s="29">
        <f t="shared" si="6"/>
        <v>1540.0039999999999</v>
      </c>
      <c r="E100" s="33">
        <f>SUMPRODUCT(D100:D$119*$A100:$A$119)/C100+0.5-$A100</f>
        <v>3.1277001708806296</v>
      </c>
      <c r="F100" s="35">
        <f t="shared" si="7"/>
        <v>0.23088193822784778</v>
      </c>
      <c r="G100" s="34"/>
      <c r="H100" s="42">
        <f>'HRQOL scores'!F$15</f>
        <v>0.61697752805562012</v>
      </c>
      <c r="I100" s="39">
        <f t="shared" si="8"/>
        <v>5900.0910000000003</v>
      </c>
      <c r="J100" s="39">
        <f t="shared" si="9"/>
        <v>3640.2235604832122</v>
      </c>
      <c r="K100" s="42">
        <f>IF(C100=0,0,SUM(J100:J$119)/C100)</f>
        <v>1.9297207199290547</v>
      </c>
    </row>
    <row r="101" spans="1:11" x14ac:dyDescent="0.2">
      <c r="A101" s="62">
        <v>96</v>
      </c>
      <c r="B101" s="77" t="s">
        <v>54</v>
      </c>
      <c r="C101" s="23">
        <v>5130.0889999999999</v>
      </c>
      <c r="D101" s="29">
        <f t="shared" si="6"/>
        <v>1278.8449999999998</v>
      </c>
      <c r="E101" s="33">
        <f>SUMPRODUCT(D101:D$119*$A101:$A$119)/C101+0.5-$A101</f>
        <v>2.9165108082704592</v>
      </c>
      <c r="F101" s="35">
        <f t="shared" si="7"/>
        <v>0.24928319957022185</v>
      </c>
      <c r="G101" s="34"/>
      <c r="H101" s="42">
        <f>'HRQOL scores'!F$15</f>
        <v>0.61697752805562012</v>
      </c>
      <c r="I101" s="39">
        <f t="shared" ref="I101:I119" si="10">(D101*0.5+C102)</f>
        <v>4490.6665000000003</v>
      </c>
      <c r="J101" s="39">
        <f t="shared" ref="J101:J119" si="11">I101*H101</f>
        <v>2770.6403164921835</v>
      </c>
      <c r="K101" s="42">
        <f>IF(C101=0,0,SUM(J101:J$119)/C101)</f>
        <v>1.7994216290342211</v>
      </c>
    </row>
    <row r="102" spans="1:11" x14ac:dyDescent="0.2">
      <c r="A102" s="62">
        <v>97</v>
      </c>
      <c r="C102" s="23">
        <v>3851.2440000000001</v>
      </c>
      <c r="D102" s="29">
        <f t="shared" si="6"/>
        <v>1034.5930000000003</v>
      </c>
      <c r="E102" s="33">
        <f>SUMPRODUCT(D102:D$119*$A102:$A$119)/C102+0.5-$A102</f>
        <v>2.7189379628736674</v>
      </c>
      <c r="F102" s="35">
        <f t="shared" si="7"/>
        <v>0.26863865286125738</v>
      </c>
      <c r="G102" s="34"/>
      <c r="H102" s="42">
        <f>'HRQOL scores'!F$15</f>
        <v>0.61697752805562012</v>
      </c>
      <c r="I102" s="39">
        <f t="shared" si="10"/>
        <v>3333.9475000000002</v>
      </c>
      <c r="J102" s="39">
        <f t="shared" si="11"/>
        <v>2056.9706872172146</v>
      </c>
      <c r="K102" s="42">
        <f>IF(C102=0,0,SUM(J102:J$119)/C102)</f>
        <v>1.6775236232703918</v>
      </c>
    </row>
    <row r="103" spans="1:11" x14ac:dyDescent="0.2">
      <c r="A103" s="62">
        <v>98</v>
      </c>
      <c r="C103" s="23">
        <v>2816.6509999999998</v>
      </c>
      <c r="D103" s="29">
        <f t="shared" si="6"/>
        <v>813.78399999999988</v>
      </c>
      <c r="E103" s="33">
        <f>SUMPRODUCT(D103:D$119*$A103:$A$119)/C103+0.5-$A103</f>
        <v>2.5339830940679064</v>
      </c>
      <c r="F103" s="35">
        <f t="shared" si="7"/>
        <v>0.28891900345481208</v>
      </c>
      <c r="G103" s="34"/>
      <c r="H103" s="42">
        <f>'HRQOL scores'!F$15</f>
        <v>0.61697752805562012</v>
      </c>
      <c r="I103" s="39">
        <f t="shared" si="10"/>
        <v>2409.759</v>
      </c>
      <c r="J103" s="39">
        <f t="shared" si="11"/>
        <v>1486.767151029783</v>
      </c>
      <c r="K103" s="42">
        <f>IF(C103=0,0,SUM(J103:J$119)/C103)</f>
        <v>1.5634106255127607</v>
      </c>
    </row>
    <row r="104" spans="1:11" x14ac:dyDescent="0.2">
      <c r="A104" s="62">
        <v>99</v>
      </c>
      <c r="B104" s="29">
        <v>3367</v>
      </c>
      <c r="C104" s="23">
        <v>2002.867</v>
      </c>
      <c r="D104" s="29">
        <f t="shared" si="6"/>
        <v>636.49174042174036</v>
      </c>
      <c r="E104" s="33">
        <f>SUMPRODUCT(D104:D$119*$A104:$A$119)/C104+0.5-$A104</f>
        <v>2.3604098604098738</v>
      </c>
      <c r="F104" s="35">
        <f t="shared" si="7"/>
        <v>0.31779031779031774</v>
      </c>
      <c r="G104" s="34"/>
      <c r="H104" s="42">
        <f>'HRQOL scores'!F$15</f>
        <v>0.61697752805562012</v>
      </c>
      <c r="I104" s="39">
        <f t="shared" si="10"/>
        <v>1684.6211297891298</v>
      </c>
      <c r="J104" s="39">
        <f t="shared" si="11"/>
        <v>1039.3733803675632</v>
      </c>
      <c r="K104" s="42">
        <f>IF(C104=0,0,SUM(J104:J$119)/C104)</f>
        <v>1.4563198408737867</v>
      </c>
    </row>
    <row r="105" spans="1:11" x14ac:dyDescent="0.2">
      <c r="A105" s="62">
        <v>100</v>
      </c>
      <c r="B105" s="29">
        <v>2297</v>
      </c>
      <c r="C105" s="88">
        <f>C104*IF(B105=0,0,(B105/B104))</f>
        <v>1366.3752595782596</v>
      </c>
      <c r="D105" s="29">
        <f t="shared" si="6"/>
        <v>458.63096435996431</v>
      </c>
      <c r="E105" s="33">
        <f>SUMPRODUCT(D105:D$119*$A105:$A$119)/C105+0.5-$A105</f>
        <v>2.2270352633870374</v>
      </c>
      <c r="F105" s="35">
        <f t="shared" si="7"/>
        <v>0.33565520243796254</v>
      </c>
      <c r="G105" s="34"/>
      <c r="H105" s="42">
        <f>'HRQOL scores'!F$15</f>
        <v>0.61697752805562012</v>
      </c>
      <c r="I105" s="39">
        <f t="shared" si="10"/>
        <v>1137.0597773982774</v>
      </c>
      <c r="J105" s="39">
        <f t="shared" si="11"/>
        <v>701.54033071066294</v>
      </c>
      <c r="K105" s="42">
        <f>IF(C105=0,0,SUM(J105:J$119)/C105)</f>
        <v>1.3740307116972248</v>
      </c>
    </row>
    <row r="106" spans="1:11" x14ac:dyDescent="0.2">
      <c r="A106" s="62">
        <v>101</v>
      </c>
      <c r="B106" s="29">
        <v>1526</v>
      </c>
      <c r="C106" s="88">
        <f t="shared" ref="C106:C119" si="12">C105*IF(B106=0,0,(B106/B105))</f>
        <v>907.74429521829529</v>
      </c>
      <c r="D106" s="29">
        <f t="shared" si="6"/>
        <v>321.22013068013075</v>
      </c>
      <c r="E106" s="33">
        <f>SUMPRODUCT(D106:D$119*$A106:$A$119)/C106+0.5-$A106</f>
        <v>2.0996068152031313</v>
      </c>
      <c r="F106" s="35">
        <f t="shared" si="7"/>
        <v>0.35386631716906952</v>
      </c>
      <c r="G106" s="34"/>
      <c r="H106" s="42">
        <f>'HRQOL scores'!F$15</f>
        <v>0.61697752805562012</v>
      </c>
      <c r="I106" s="39">
        <f t="shared" si="10"/>
        <v>747.13422987822992</v>
      </c>
      <c r="J106" s="39">
        <f t="shared" si="11"/>
        <v>460.96503027600971</v>
      </c>
      <c r="K106" s="42">
        <f>IF(C106=0,0,SUM(J106:J$119)/C106)</f>
        <v>1.2954102227327697</v>
      </c>
    </row>
    <row r="107" spans="1:11" x14ac:dyDescent="0.2">
      <c r="A107" s="62">
        <v>102</v>
      </c>
      <c r="B107" s="29">
        <v>986</v>
      </c>
      <c r="C107" s="88">
        <f t="shared" si="12"/>
        <v>586.52416453816454</v>
      </c>
      <c r="D107" s="29">
        <f t="shared" si="6"/>
        <v>219.50042263142262</v>
      </c>
      <c r="E107" s="33">
        <f>SUMPRODUCT(D107:D$119*$A107:$A$119)/C107+0.5-$A107</f>
        <v>1.9756592292089294</v>
      </c>
      <c r="F107" s="35">
        <f t="shared" si="7"/>
        <v>0.37423935091277888</v>
      </c>
      <c r="G107" s="34"/>
      <c r="H107" s="42">
        <f>'HRQOL scores'!F$15</f>
        <v>0.61697752805562012</v>
      </c>
      <c r="I107" s="39">
        <f t="shared" si="10"/>
        <v>476.7739532224532</v>
      </c>
      <c r="J107" s="39">
        <f t="shared" si="11"/>
        <v>294.15881510049502</v>
      </c>
      <c r="K107" s="42">
        <f>IF(C107=0,0,SUM(J107:J$119)/C107)</f>
        <v>1.2189373475175942</v>
      </c>
    </row>
    <row r="108" spans="1:11" x14ac:dyDescent="0.2">
      <c r="A108" s="62">
        <v>103</v>
      </c>
      <c r="B108" s="29">
        <v>617</v>
      </c>
      <c r="C108" s="88">
        <f t="shared" si="12"/>
        <v>367.02374190674192</v>
      </c>
      <c r="D108" s="29">
        <f t="shared" si="6"/>
        <v>145.14391089991091</v>
      </c>
      <c r="E108" s="33">
        <f>SUMPRODUCT(D108:D$119*$A108:$A$119)/C108+0.5-$A108</f>
        <v>1.8581847649918757</v>
      </c>
      <c r="F108" s="35">
        <f t="shared" si="7"/>
        <v>0.39546191247974066</v>
      </c>
      <c r="G108" s="34"/>
      <c r="H108" s="42">
        <f>'HRQOL scores'!F$15</f>
        <v>0.61697752805562012</v>
      </c>
      <c r="I108" s="39">
        <f t="shared" si="10"/>
        <v>294.45178645678646</v>
      </c>
      <c r="J108" s="39">
        <f t="shared" si="11"/>
        <v>181.67013533966943</v>
      </c>
      <c r="K108" s="42">
        <f>IF(C108=0,0,SUM(J108:J$119)/C108)</f>
        <v>1.1464582429753134</v>
      </c>
    </row>
    <row r="109" spans="1:11" x14ac:dyDescent="0.2">
      <c r="A109" s="62">
        <v>104</v>
      </c>
      <c r="B109" s="29">
        <v>373</v>
      </c>
      <c r="C109" s="88">
        <f t="shared" si="12"/>
        <v>221.87983100683101</v>
      </c>
      <c r="D109" s="29">
        <f t="shared" si="6"/>
        <v>92.202074547074574</v>
      </c>
      <c r="E109" s="33">
        <f>SUMPRODUCT(D109:D$119*$A109:$A$119)/C109+0.5-$A109</f>
        <v>1.7466487935656971</v>
      </c>
      <c r="F109" s="35">
        <f t="shared" si="7"/>
        <v>0.41554959785522799</v>
      </c>
      <c r="G109" s="34"/>
      <c r="H109" s="42">
        <f>'HRQOL scores'!F$15</f>
        <v>0.61697752805562012</v>
      </c>
      <c r="I109" s="39">
        <f t="shared" si="10"/>
        <v>175.77879373329372</v>
      </c>
      <c r="J109" s="39">
        <f t="shared" si="11"/>
        <v>108.45156564216629</v>
      </c>
      <c r="K109" s="42">
        <f>IF(C109=0,0,SUM(J109:J$119)/C109)</f>
        <v>1.0776430550354865</v>
      </c>
    </row>
    <row r="110" spans="1:11" x14ac:dyDescent="0.2">
      <c r="A110" s="62">
        <v>105</v>
      </c>
      <c r="B110" s="29">
        <v>218</v>
      </c>
      <c r="C110" s="88">
        <f t="shared" si="12"/>
        <v>129.67775645975644</v>
      </c>
      <c r="D110" s="29">
        <f t="shared" si="6"/>
        <v>57.105801009800999</v>
      </c>
      <c r="E110" s="33">
        <f>SUMPRODUCT(D110:D$119*$A110:$A$119)/C110+0.5-$A110</f>
        <v>1.6330275229357909</v>
      </c>
      <c r="F110" s="35">
        <f t="shared" si="7"/>
        <v>0.44036697247706419</v>
      </c>
      <c r="G110" s="34"/>
      <c r="H110" s="42">
        <f>'HRQOL scores'!F$15</f>
        <v>0.61697752805562012</v>
      </c>
      <c r="I110" s="39">
        <f t="shared" si="10"/>
        <v>101.12485595485595</v>
      </c>
      <c r="J110" s="39">
        <f t="shared" si="11"/>
        <v>62.391763652007675</v>
      </c>
      <c r="K110" s="42">
        <f>IF(C110=0,0,SUM(J110:J$119)/C110)</f>
        <v>1.0075412843477096</v>
      </c>
    </row>
    <row r="111" spans="1:11" x14ac:dyDescent="0.2">
      <c r="A111" s="62">
        <v>106</v>
      </c>
      <c r="B111" s="29">
        <v>122</v>
      </c>
      <c r="C111" s="88">
        <f t="shared" si="12"/>
        <v>72.571955449955439</v>
      </c>
      <c r="D111" s="29">
        <f t="shared" si="6"/>
        <v>33.906569349569345</v>
      </c>
      <c r="E111" s="33">
        <f>SUMPRODUCT(D111:D$119*$A111:$A$119)/C111+0.5-$A111</f>
        <v>1.5245901639344481</v>
      </c>
      <c r="F111" s="35">
        <f t="shared" si="7"/>
        <v>0.46721311475409838</v>
      </c>
      <c r="G111" s="34"/>
      <c r="H111" s="42">
        <f>'HRQOL scores'!F$15</f>
        <v>0.61697752805562012</v>
      </c>
      <c r="I111" s="39">
        <f t="shared" si="10"/>
        <v>55.61867077517077</v>
      </c>
      <c r="J111" s="39">
        <f t="shared" si="11"/>
        <v>34.315470008604223</v>
      </c>
      <c r="K111" s="42">
        <f>IF(C111=0,0,SUM(J111:J$119)/C111)</f>
        <v>0.94063787064217508</v>
      </c>
    </row>
    <row r="112" spans="1:11" x14ac:dyDescent="0.2">
      <c r="A112" s="62">
        <v>107</v>
      </c>
      <c r="B112" s="29">
        <v>65</v>
      </c>
      <c r="C112" s="88">
        <f t="shared" si="12"/>
        <v>38.665386100386094</v>
      </c>
      <c r="D112" s="29">
        <f t="shared" si="6"/>
        <v>19.035267003267002</v>
      </c>
      <c r="E112" s="33">
        <f>SUMPRODUCT(D112:D$119*$A112:$A$119)/C112+0.5-$A112</f>
        <v>1.423076923076934</v>
      </c>
      <c r="F112" s="35">
        <f t="shared" si="7"/>
        <v>0.49230769230769234</v>
      </c>
      <c r="G112" s="34"/>
      <c r="H112" s="42">
        <f>'HRQOL scores'!F$15</f>
        <v>0.61697752805562012</v>
      </c>
      <c r="I112" s="39">
        <f t="shared" si="10"/>
        <v>29.147752598752593</v>
      </c>
      <c r="J112" s="39">
        <f t="shared" si="11"/>
        <v>17.983508346755151</v>
      </c>
      <c r="K112" s="42">
        <f>IF(C112=0,0,SUM(J112:J$119)/C112)</f>
        <v>0.87800648223299782</v>
      </c>
    </row>
    <row r="113" spans="1:11" x14ac:dyDescent="0.2">
      <c r="A113" s="62">
        <v>108</v>
      </c>
      <c r="B113" s="29">
        <v>33</v>
      </c>
      <c r="C113" s="88">
        <f t="shared" si="12"/>
        <v>19.630119097119092</v>
      </c>
      <c r="D113" s="29">
        <f t="shared" si="6"/>
        <v>10.112485595485593</v>
      </c>
      <c r="E113" s="33">
        <f>SUMPRODUCT(D113:D$119*$A113:$A$119)/C113+0.5-$A113</f>
        <v>1.3181818181817988</v>
      </c>
      <c r="F113" s="35">
        <f t="shared" si="7"/>
        <v>0.51515151515151514</v>
      </c>
      <c r="G113" s="34"/>
      <c r="H113" s="42">
        <f>'HRQOL scores'!F$15</f>
        <v>0.61697752805562012</v>
      </c>
      <c r="I113" s="39">
        <f t="shared" si="10"/>
        <v>14.573876299376295</v>
      </c>
      <c r="J113" s="39">
        <f t="shared" si="11"/>
        <v>8.9917541733775757</v>
      </c>
      <c r="K113" s="42">
        <f>IF(C113=0,0,SUM(J113:J$119)/C113)</f>
        <v>0.81328855970968117</v>
      </c>
    </row>
    <row r="114" spans="1:11" x14ac:dyDescent="0.2">
      <c r="A114" s="62">
        <v>109</v>
      </c>
      <c r="B114" s="29">
        <v>16</v>
      </c>
      <c r="C114" s="88">
        <f t="shared" si="12"/>
        <v>9.5176335016334992</v>
      </c>
      <c r="D114" s="29">
        <f t="shared" si="6"/>
        <v>5.3536688446688432</v>
      </c>
      <c r="E114" s="33">
        <f>SUMPRODUCT(D114:D$119*$A114:$A$119)/C114+0.5-$A114</f>
        <v>1.1875</v>
      </c>
      <c r="F114" s="35">
        <f t="shared" si="7"/>
        <v>0.5625</v>
      </c>
      <c r="G114" s="34"/>
      <c r="H114" s="42">
        <f>'HRQOL scores'!F$15</f>
        <v>0.61697752805562012</v>
      </c>
      <c r="I114" s="39">
        <f t="shared" si="10"/>
        <v>6.840799079299078</v>
      </c>
      <c r="J114" s="39">
        <f t="shared" si="11"/>
        <v>4.2206193058711072</v>
      </c>
      <c r="K114" s="42">
        <f>IF(C114=0,0,SUM(J114:J$119)/C114)</f>
        <v>0.73266081456604903</v>
      </c>
    </row>
    <row r="115" spans="1:11" x14ac:dyDescent="0.2">
      <c r="A115" s="62">
        <v>110</v>
      </c>
      <c r="B115" s="29">
        <v>7</v>
      </c>
      <c r="C115" s="88">
        <f t="shared" si="12"/>
        <v>4.163964656964656</v>
      </c>
      <c r="D115" s="29">
        <f t="shared" si="6"/>
        <v>2.3794083754083752</v>
      </c>
      <c r="E115" s="33">
        <f>SUMPRODUCT(D115:D$119*$A115:$A$119)/C115+0.5-$A115</f>
        <v>1.0714285714285836</v>
      </c>
      <c r="F115" s="35">
        <f t="shared" si="7"/>
        <v>0.57142857142857151</v>
      </c>
      <c r="G115" s="34"/>
      <c r="H115" s="42">
        <f>'HRQOL scores'!F$15</f>
        <v>0.61697752805562012</v>
      </c>
      <c r="I115" s="39">
        <f t="shared" si="10"/>
        <v>2.9742604692604688</v>
      </c>
      <c r="J115" s="39">
        <f t="shared" si="11"/>
        <v>1.8350518721178728</v>
      </c>
      <c r="K115" s="42">
        <f>IF(C115=0,0,SUM(J115:J$119)/C115)</f>
        <v>0.6610473514881644</v>
      </c>
    </row>
    <row r="116" spans="1:11" x14ac:dyDescent="0.2">
      <c r="A116" s="62">
        <v>111</v>
      </c>
      <c r="B116" s="29">
        <v>3</v>
      </c>
      <c r="C116" s="88">
        <f t="shared" si="12"/>
        <v>1.784556281556281</v>
      </c>
      <c r="D116" s="29">
        <f t="shared" si="6"/>
        <v>1.1897041877041874</v>
      </c>
      <c r="E116" s="33">
        <f>IF($C116=0,0,SUMPRODUCT(D116:D$119*$A116:$A$119)/C116+0.5-$A116)</f>
        <v>0.8333333333333286</v>
      </c>
      <c r="F116" s="35">
        <f>IF(D116=0,0,D116/C116)</f>
        <v>0.66666666666666674</v>
      </c>
      <c r="G116" s="34"/>
      <c r="H116" s="42">
        <f>'HRQOL scores'!F$15</f>
        <v>0.61697752805562012</v>
      </c>
      <c r="I116" s="39">
        <f t="shared" si="10"/>
        <v>1.1897041877041872</v>
      </c>
      <c r="J116" s="39">
        <f t="shared" si="11"/>
        <v>0.73402074884714885</v>
      </c>
      <c r="K116" s="42">
        <f>IF(C116=0,0,SUM(J116:J$119)/C116)</f>
        <v>0.51414794004635</v>
      </c>
    </row>
    <row r="117" spans="1:11" x14ac:dyDescent="0.2">
      <c r="A117" s="62">
        <v>112</v>
      </c>
      <c r="B117" s="29">
        <v>1</v>
      </c>
      <c r="C117" s="88">
        <f t="shared" si="12"/>
        <v>0.59485209385209359</v>
      </c>
      <c r="D117" s="29">
        <f t="shared" si="6"/>
        <v>0.59485209385209359</v>
      </c>
      <c r="E117" s="33">
        <f>IF($C117=0,0,SUMPRODUCT(D117:D$119*$A117:$A$119)/C117+0.5-$A117)</f>
        <v>0.5</v>
      </c>
      <c r="F117" s="35">
        <f>IF(D117=0,0,D117/C117)</f>
        <v>1</v>
      </c>
      <c r="G117" s="34"/>
      <c r="H117" s="42">
        <f>'HRQOL scores'!F$15</f>
        <v>0.61697752805562012</v>
      </c>
      <c r="I117" s="39">
        <f t="shared" si="10"/>
        <v>0.29742604692604679</v>
      </c>
      <c r="J117" s="39">
        <f t="shared" si="11"/>
        <v>0.18350518721178721</v>
      </c>
      <c r="K117" s="42">
        <f>IF(C117=0,0,SUM(J117:J$119)/C117)</f>
        <v>0.30848876402781006</v>
      </c>
    </row>
    <row r="118" spans="1:11" x14ac:dyDescent="0.2">
      <c r="A118" s="62">
        <v>113</v>
      </c>
      <c r="B118" s="29">
        <v>0</v>
      </c>
      <c r="C118" s="88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scores'!F$15</f>
        <v>0.61697752805562012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x14ac:dyDescent="0.2">
      <c r="A119" s="62">
        <v>114</v>
      </c>
      <c r="B119" s="29">
        <v>0</v>
      </c>
      <c r="C119" s="88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scores'!F$15</f>
        <v>0.61697752805562012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1" spans="1:11" x14ac:dyDescent="0.2">
      <c r="E121" s="33">
        <f xml:space="preserve"> AVERAGE(E5:E119)</f>
        <v>29.205451828447234</v>
      </c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4"/>
  <sheetViews>
    <sheetView topLeftCell="A64" workbookViewId="0">
      <selection activeCell="B95" sqref="B95:B101"/>
    </sheetView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2.28515625" style="61" customWidth="1"/>
    <col min="9" max="9" width="8.85546875" style="61"/>
    <col min="10" max="10" width="9.140625" style="61" customWidth="1"/>
    <col min="11" max="11" width="13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19" width="8.42578125" style="61" customWidth="1"/>
    <col min="120" max="120" width="9.42578125" style="61" customWidth="1"/>
    <col min="121" max="121" width="9.140625" style="61" customWidth="1"/>
    <col min="122" max="122" width="6.7109375" style="61" customWidth="1"/>
    <col min="123" max="126" width="9.140625" style="61" customWidth="1"/>
    <col min="127" max="127" width="8.85546875" style="61"/>
    <col min="128" max="128" width="12.140625" style="61" customWidth="1"/>
    <col min="129" max="129" width="2.7109375" style="61" customWidth="1"/>
    <col min="130" max="130" width="9.140625" style="61" customWidth="1"/>
    <col min="131" max="131" width="6.7109375" style="61" customWidth="1"/>
    <col min="132" max="135" width="9.140625" style="61" customWidth="1"/>
    <col min="136" max="136" width="10" style="61" customWidth="1"/>
    <col min="137" max="137" width="12.140625" style="61" customWidth="1"/>
    <col min="138" max="138" width="8.85546875" style="61"/>
    <col min="139" max="139" width="9.140625" style="61" customWidth="1"/>
    <col min="140" max="140" width="6.7109375" style="61" customWidth="1"/>
    <col min="141" max="141" width="10.7109375" style="61" customWidth="1"/>
    <col min="142" max="144" width="9.140625" style="61" customWidth="1"/>
    <col min="145" max="145" width="8.85546875" style="61"/>
    <col min="146" max="146" width="12.140625" style="61" customWidth="1"/>
    <col min="147" max="147" width="2.7109375" style="61" customWidth="1"/>
    <col min="148" max="148" width="9.140625" style="61" customWidth="1"/>
    <col min="149" max="149" width="6.7109375" style="61" customWidth="1"/>
    <col min="150" max="153" width="9.140625" style="61" customWidth="1"/>
    <col min="154" max="154" width="10" style="61" customWidth="1"/>
    <col min="155" max="155" width="12.140625" style="61" customWidth="1"/>
    <col min="156" max="156" width="8.85546875" style="61"/>
    <col min="157" max="157" width="9.140625" style="61" customWidth="1"/>
    <col min="158" max="158" width="6.7109375" style="61" customWidth="1"/>
    <col min="159" max="162" width="9.140625" style="61" customWidth="1"/>
    <col min="163" max="163" width="8.85546875" style="61"/>
    <col min="164" max="164" width="12.140625" style="61" customWidth="1"/>
    <col min="165" max="165" width="2.7109375" style="61" customWidth="1"/>
    <col min="166" max="166" width="9.140625" style="61" customWidth="1"/>
    <col min="167" max="167" width="6.7109375" style="61" customWidth="1"/>
    <col min="168" max="171" width="9.140625" style="61" customWidth="1"/>
    <col min="172" max="172" width="10" style="61" customWidth="1"/>
    <col min="173" max="173" width="12.140625" style="61" customWidth="1"/>
    <col min="174" max="16384" width="8.85546875" style="61"/>
  </cols>
  <sheetData>
    <row r="1" spans="1:13" ht="14.25" x14ac:dyDescent="0.2">
      <c r="A1" t="s">
        <v>48</v>
      </c>
      <c r="B1" s="62"/>
      <c r="C1" s="10"/>
    </row>
    <row r="2" spans="1:13" s="70" customFormat="1" ht="14.25" x14ac:dyDescent="0.2">
      <c r="B2" s="71"/>
      <c r="C2" s="10"/>
      <c r="F2" s="8"/>
      <c r="K2" s="71"/>
    </row>
    <row r="3" spans="1:13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3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  <c r="M4" s="87"/>
    </row>
    <row r="5" spans="1:13" ht="14.25" x14ac:dyDescent="0.2">
      <c r="A5" s="62">
        <v>0</v>
      </c>
      <c r="C5" s="67">
        <v>100000</v>
      </c>
      <c r="D5" s="29">
        <f t="shared" ref="D5:D68" si="0">C5-C6</f>
        <v>1539.4799999999959</v>
      </c>
      <c r="E5" s="33">
        <f>SUMPRODUCT(D5:D$119*$A5:$A$119)/C5+0.5-$A5</f>
        <v>68.60266878136558</v>
      </c>
      <c r="F5" s="35">
        <f t="shared" ref="F5:F68" si="1">D5/C5</f>
        <v>1.5394799999999959E-2</v>
      </c>
      <c r="G5" s="52"/>
      <c r="H5" s="42">
        <f>'HRQOL scores'!G$6</f>
        <v>0.91718423738923582</v>
      </c>
      <c r="I5" s="39">
        <f t="shared" ref="I5:I36" si="2">(D5*0.5+C6)</f>
        <v>99230.260000000009</v>
      </c>
      <c r="J5" s="39">
        <f t="shared" ref="J5:J36" si="3">I5*H5</f>
        <v>91012.430344035602</v>
      </c>
      <c r="K5" s="42">
        <f>SUM(J5:J$119)/C5</f>
        <v>57.964347856388351</v>
      </c>
    </row>
    <row r="6" spans="1:13" ht="14.25" x14ac:dyDescent="0.2">
      <c r="A6" s="62">
        <v>1</v>
      </c>
      <c r="C6" s="67">
        <v>98460.52</v>
      </c>
      <c r="D6" s="29">
        <f t="shared" si="0"/>
        <v>84.160000000003492</v>
      </c>
      <c r="E6" s="33">
        <f>SUMPRODUCT(D6:D$119*$A6:$A$119)/C6+0.5-$A6</f>
        <v>68.66748843228288</v>
      </c>
      <c r="F6" s="35">
        <f t="shared" si="1"/>
        <v>8.5475884141180129E-4</v>
      </c>
      <c r="G6" s="34"/>
      <c r="H6" s="42">
        <f>'HRQOL scores'!G$6</f>
        <v>0.91718423738923582</v>
      </c>
      <c r="I6" s="39">
        <f t="shared" si="2"/>
        <v>98418.44</v>
      </c>
      <c r="J6" s="39">
        <f t="shared" si="3"/>
        <v>90267.841836438267</v>
      </c>
      <c r="K6" s="42">
        <f>SUM(J6:J$119)/C6</f>
        <v>57.946295177953559</v>
      </c>
    </row>
    <row r="7" spans="1:13" ht="14.25" x14ac:dyDescent="0.2">
      <c r="A7" s="62">
        <v>2</v>
      </c>
      <c r="C7" s="67">
        <v>98376.36</v>
      </c>
      <c r="D7" s="29">
        <f t="shared" si="0"/>
        <v>50.80000000000291</v>
      </c>
      <c r="E7" s="33">
        <f>SUMPRODUCT(D7:D$119*$A7:$A$119)/C7+0.5-$A7</f>
        <v>67.725805042355276</v>
      </c>
      <c r="F7" s="35">
        <f t="shared" si="1"/>
        <v>5.1638422076200942E-4</v>
      </c>
      <c r="G7" s="34"/>
      <c r="H7" s="42">
        <f>'HRQOL scores'!G$6</f>
        <v>0.91718423738923582</v>
      </c>
      <c r="I7" s="39">
        <f t="shared" si="2"/>
        <v>98350.959999999992</v>
      </c>
      <c r="J7" s="39">
        <f t="shared" si="3"/>
        <v>90205.950244099236</v>
      </c>
      <c r="K7" s="42">
        <f>SUM(J7:J$119)/C7</f>
        <v>57.078291100202961</v>
      </c>
    </row>
    <row r="8" spans="1:13" ht="14.25" x14ac:dyDescent="0.2">
      <c r="A8" s="62">
        <v>3</v>
      </c>
      <c r="C8" s="67">
        <v>98325.56</v>
      </c>
      <c r="D8" s="29">
        <f t="shared" si="0"/>
        <v>39.94999999999709</v>
      </c>
      <c r="E8" s="33">
        <f>SUMPRODUCT(D8:D$119*$A8:$A$119)/C8+0.5-$A8</f>
        <v>66.760537322508597</v>
      </c>
      <c r="F8" s="35">
        <f t="shared" si="1"/>
        <v>4.0630330506123832E-4</v>
      </c>
      <c r="G8" s="34"/>
      <c r="H8" s="42">
        <f>'HRQOL scores'!G$6</f>
        <v>0.91718423738923582</v>
      </c>
      <c r="I8" s="39">
        <f t="shared" si="2"/>
        <v>98305.584999999992</v>
      </c>
      <c r="J8" s="39">
        <f t="shared" si="3"/>
        <v>90164.333009327689</v>
      </c>
      <c r="K8" s="42">
        <f>SUM(J8:J$119)/C8</f>
        <v>56.190359487545891</v>
      </c>
    </row>
    <row r="9" spans="1:13" ht="14.25" x14ac:dyDescent="0.2">
      <c r="A9" s="62">
        <v>4</v>
      </c>
      <c r="C9" s="67">
        <v>98285.61</v>
      </c>
      <c r="D9" s="29">
        <f t="shared" si="0"/>
        <v>35.539999999993597</v>
      </c>
      <c r="E9" s="33">
        <f>SUMPRODUCT(D9:D$119*$A9:$A$119)/C9+0.5-$A9</f>
        <v>65.787470140710909</v>
      </c>
      <c r="F9" s="35">
        <f t="shared" si="1"/>
        <v>3.6159922088282911E-4</v>
      </c>
      <c r="G9" s="34"/>
      <c r="H9" s="42">
        <f>'HRQOL scores'!G$6</f>
        <v>0.91718423738923582</v>
      </c>
      <c r="I9" s="39">
        <f t="shared" si="2"/>
        <v>98267.839999999997</v>
      </c>
      <c r="J9" s="39">
        <f t="shared" si="3"/>
        <v>90129.713890287443</v>
      </c>
      <c r="K9" s="42">
        <f>SUM(J9:J$119)/C9</f>
        <v>55.295828455507724</v>
      </c>
    </row>
    <row r="10" spans="1:13" ht="14.25" x14ac:dyDescent="0.2">
      <c r="A10" s="62">
        <v>5</v>
      </c>
      <c r="C10" s="67">
        <v>98250.07</v>
      </c>
      <c r="D10" s="29">
        <f t="shared" si="0"/>
        <v>28.760000000009313</v>
      </c>
      <c r="E10" s="33">
        <f>SUMPRODUCT(D10:D$119*$A10:$A$119)/C10+0.5-$A10</f>
        <v>64.811086578732798</v>
      </c>
      <c r="F10" s="35">
        <f t="shared" si="1"/>
        <v>2.9272243775510097E-4</v>
      </c>
      <c r="G10" s="34"/>
      <c r="H10" s="42">
        <f>'HRQOL scores'!G$7</f>
        <v>0.90784697314295049</v>
      </c>
      <c r="I10" s="39">
        <f t="shared" si="2"/>
        <v>98235.69</v>
      </c>
      <c r="J10" s="39">
        <f t="shared" si="3"/>
        <v>89182.973821109219</v>
      </c>
      <c r="K10" s="42">
        <f>SUM(J10:J$119)/C10</f>
        <v>54.398480492834729</v>
      </c>
    </row>
    <row r="11" spans="1:13" ht="14.25" x14ac:dyDescent="0.2">
      <c r="A11" s="62">
        <v>6</v>
      </c>
      <c r="C11" s="67">
        <v>98221.31</v>
      </c>
      <c r="D11" s="29">
        <f t="shared" si="0"/>
        <v>25.649999999994179</v>
      </c>
      <c r="E11" s="33">
        <f>SUMPRODUCT(D11:D$119*$A11:$A$119)/C11+0.5-$A11</f>
        <v>63.829917388971467</v>
      </c>
      <c r="F11" s="35">
        <f t="shared" si="1"/>
        <v>2.6114495927608965E-4</v>
      </c>
      <c r="G11" s="34"/>
      <c r="H11" s="42">
        <f>'HRQOL scores'!G$7</f>
        <v>0.90784697314295049</v>
      </c>
      <c r="I11" s="39">
        <f t="shared" si="2"/>
        <v>98208.485000000001</v>
      </c>
      <c r="J11" s="39">
        <f t="shared" si="3"/>
        <v>89158.275844204851</v>
      </c>
      <c r="K11" s="42">
        <f>SUM(J11:J$119)/C11</f>
        <v>53.50642892559199</v>
      </c>
    </row>
    <row r="12" spans="1:13" ht="14.25" x14ac:dyDescent="0.2">
      <c r="A12" s="62">
        <v>7</v>
      </c>
      <c r="C12" s="67">
        <v>98195.66</v>
      </c>
      <c r="D12" s="29">
        <f t="shared" si="0"/>
        <v>23.330000000001746</v>
      </c>
      <c r="E12" s="33">
        <f>SUMPRODUCT(D12:D$119*$A12:$A$119)/C12+0.5-$A12</f>
        <v>62.846459997687845</v>
      </c>
      <c r="F12" s="35">
        <f t="shared" si="1"/>
        <v>2.3758687502076716E-4</v>
      </c>
      <c r="G12" s="34"/>
      <c r="H12" s="42">
        <f>'HRQOL scores'!G$7</f>
        <v>0.90784697314295049</v>
      </c>
      <c r="I12" s="39">
        <f t="shared" si="2"/>
        <v>98183.994999999995</v>
      </c>
      <c r="J12" s="39">
        <f t="shared" si="3"/>
        <v>89136.042671832576</v>
      </c>
      <c r="K12" s="42">
        <f>SUM(J12:J$119)/C12</f>
        <v>52.612439965771749</v>
      </c>
    </row>
    <row r="13" spans="1:13" ht="14.25" x14ac:dyDescent="0.2">
      <c r="A13" s="62">
        <v>8</v>
      </c>
      <c r="C13" s="67">
        <v>98172.33</v>
      </c>
      <c r="D13" s="29">
        <f t="shared" si="0"/>
        <v>21.19999999999709</v>
      </c>
      <c r="E13" s="33">
        <f>SUMPRODUCT(D13:D$119*$A13:$A$119)/C13+0.5-$A13</f>
        <v>61.861276218426909</v>
      </c>
      <c r="F13" s="35">
        <f t="shared" si="1"/>
        <v>2.1594679478420333E-4</v>
      </c>
      <c r="G13" s="34"/>
      <c r="H13" s="42">
        <f>'HRQOL scores'!G$7</f>
        <v>0.90784697314295049</v>
      </c>
      <c r="I13" s="39">
        <f t="shared" si="2"/>
        <v>98161.73000000001</v>
      </c>
      <c r="J13" s="39">
        <f t="shared" si="3"/>
        <v>89115.829458975568</v>
      </c>
      <c r="K13" s="42">
        <f>SUM(J13:J$119)/C13</f>
        <v>51.716988116483549</v>
      </c>
    </row>
    <row r="14" spans="1:13" ht="14.25" x14ac:dyDescent="0.2">
      <c r="A14" s="62">
        <v>9</v>
      </c>
      <c r="C14" s="67">
        <v>98151.13</v>
      </c>
      <c r="D14" s="29">
        <f t="shared" si="0"/>
        <v>19.450000000011642</v>
      </c>
      <c r="E14" s="33">
        <f>SUMPRODUCT(D14:D$119*$A14:$A$119)/C14+0.5-$A14</f>
        <v>60.874529851429699</v>
      </c>
      <c r="F14" s="35">
        <f t="shared" si="1"/>
        <v>1.9816379088057E-4</v>
      </c>
      <c r="G14" s="34"/>
      <c r="H14" s="42">
        <f>'HRQOL scores'!G$7</f>
        <v>0.90784697314295049</v>
      </c>
      <c r="I14" s="39">
        <f t="shared" si="2"/>
        <v>98141.404999999999</v>
      </c>
      <c r="J14" s="39">
        <f t="shared" si="3"/>
        <v>89097.377469246421</v>
      </c>
      <c r="K14" s="42">
        <f>SUM(J14:J$119)/C14</f>
        <v>50.820213628906025</v>
      </c>
    </row>
    <row r="15" spans="1:13" ht="14.25" x14ac:dyDescent="0.2">
      <c r="A15" s="62">
        <v>10</v>
      </c>
      <c r="C15" s="67">
        <v>98131.68</v>
      </c>
      <c r="D15" s="29">
        <f t="shared" si="0"/>
        <v>18.94999999999709</v>
      </c>
      <c r="E15" s="33">
        <f>SUMPRODUCT(D15:D$119*$A15:$A$119)/C15+0.5-$A15</f>
        <v>59.886496268448255</v>
      </c>
      <c r="F15" s="35">
        <f t="shared" si="1"/>
        <v>1.9310787301304831E-4</v>
      </c>
      <c r="G15" s="34"/>
      <c r="H15" s="42">
        <f>'HRQOL scores'!G$7</f>
        <v>0.90784697314295049</v>
      </c>
      <c r="I15" s="39">
        <f t="shared" si="2"/>
        <v>98122.204999999987</v>
      </c>
      <c r="J15" s="39">
        <f t="shared" si="3"/>
        <v>89079.946807362066</v>
      </c>
      <c r="K15" s="42">
        <f>SUM(J15:J$119)/C15</f>
        <v>49.92234940897049</v>
      </c>
    </row>
    <row r="16" spans="1:13" ht="14.25" x14ac:dyDescent="0.2">
      <c r="A16" s="62">
        <v>11</v>
      </c>
      <c r="C16" s="67">
        <v>98112.73</v>
      </c>
      <c r="D16" s="29">
        <f t="shared" si="0"/>
        <v>21.139999999999418</v>
      </c>
      <c r="E16" s="33">
        <f>SUMPRODUCT(D16:D$119*$A16:$A$119)/C16+0.5-$A16</f>
        <v>58.897966483417164</v>
      </c>
      <c r="F16" s="35">
        <f t="shared" si="1"/>
        <v>2.1546643335680721E-4</v>
      </c>
      <c r="G16" s="34"/>
      <c r="H16" s="42">
        <f>'HRQOL scores'!G$7</f>
        <v>0.90784697314295049</v>
      </c>
      <c r="I16" s="39">
        <f t="shared" si="2"/>
        <v>98102.16</v>
      </c>
      <c r="J16" s="39">
        <f t="shared" si="3"/>
        <v>89061.749014785441</v>
      </c>
      <c r="K16" s="42">
        <f>SUM(J16:J$119)/C16</f>
        <v>49.024057023404801</v>
      </c>
    </row>
    <row r="17" spans="1:11" ht="14.25" x14ac:dyDescent="0.2">
      <c r="A17" s="62">
        <v>12</v>
      </c>
      <c r="C17" s="67">
        <v>98091.59</v>
      </c>
      <c r="D17" s="29">
        <f t="shared" si="0"/>
        <v>27.660000000003492</v>
      </c>
      <c r="E17" s="33">
        <f>SUMPRODUCT(D17:D$119*$A17:$A$119)/C17+0.5-$A17</f>
        <v>57.910551996726298</v>
      </c>
      <c r="F17" s="35">
        <f t="shared" si="1"/>
        <v>2.8198136048160187E-4</v>
      </c>
      <c r="G17" s="34"/>
      <c r="H17" s="42">
        <f>'HRQOL scores'!G$7</f>
        <v>0.90784697314295049</v>
      </c>
      <c r="I17" s="39">
        <f t="shared" si="2"/>
        <v>98077.759999999995</v>
      </c>
      <c r="J17" s="39">
        <f t="shared" si="3"/>
        <v>89039.597548640741</v>
      </c>
      <c r="K17" s="42">
        <f>SUM(J17:J$119)/C17</f>
        <v>48.126677539095169</v>
      </c>
    </row>
    <row r="18" spans="1:11" ht="14.25" x14ac:dyDescent="0.2">
      <c r="A18" s="62">
        <v>13</v>
      </c>
      <c r="C18" s="67">
        <v>98063.93</v>
      </c>
      <c r="D18" s="29">
        <f t="shared" si="0"/>
        <v>39.809999999997672</v>
      </c>
      <c r="E18" s="33">
        <f>SUMPRODUCT(D18:D$119*$A18:$A$119)/C18+0.5-$A18</f>
        <v>56.926745268485135</v>
      </c>
      <c r="F18" s="35">
        <f t="shared" si="1"/>
        <v>4.0595966325230568E-4</v>
      </c>
      <c r="G18" s="34"/>
      <c r="H18" s="42">
        <f>'HRQOL scores'!G$7</f>
        <v>0.90784697314295049</v>
      </c>
      <c r="I18" s="39">
        <f t="shared" si="2"/>
        <v>98044.024999999994</v>
      </c>
      <c r="J18" s="39">
        <f t="shared" si="3"/>
        <v>89008.971331001754</v>
      </c>
      <c r="K18" s="42">
        <f>SUM(J18:J$119)/C18</f>
        <v>47.232277185693981</v>
      </c>
    </row>
    <row r="19" spans="1:11" ht="14.25" x14ac:dyDescent="0.2">
      <c r="A19" s="62">
        <v>14</v>
      </c>
      <c r="C19" s="67">
        <v>98024.12</v>
      </c>
      <c r="D19" s="29">
        <f t="shared" si="0"/>
        <v>56.940000000002328</v>
      </c>
      <c r="E19" s="33">
        <f>SUMPRODUCT(D19:D$119*$A19:$A$119)/C19+0.5-$A19</f>
        <v>55.949661554080336</v>
      </c>
      <c r="F19" s="35">
        <f t="shared" si="1"/>
        <v>5.8087744118490766E-4</v>
      </c>
      <c r="G19" s="34"/>
      <c r="H19" s="42">
        <f>'HRQOL scores'!G$7</f>
        <v>0.90784697314295049</v>
      </c>
      <c r="I19" s="39">
        <f t="shared" si="2"/>
        <v>97995.65</v>
      </c>
      <c r="J19" s="39">
        <f t="shared" si="3"/>
        <v>88965.054233675968</v>
      </c>
      <c r="K19" s="42">
        <f>SUM(J19:J$119)/C19</f>
        <v>46.343428049621778</v>
      </c>
    </row>
    <row r="20" spans="1:11" ht="14.25" x14ac:dyDescent="0.2">
      <c r="A20" s="62">
        <v>15</v>
      </c>
      <c r="C20" s="67">
        <v>97967.18</v>
      </c>
      <c r="D20" s="29">
        <f t="shared" si="0"/>
        <v>76.379999999990105</v>
      </c>
      <c r="E20" s="33">
        <f>SUMPRODUCT(D20:D$119*$A20:$A$119)/C20+0.5-$A20</f>
        <v>54.981889732220097</v>
      </c>
      <c r="F20" s="35">
        <f t="shared" si="1"/>
        <v>7.7964885791333496E-4</v>
      </c>
      <c r="G20" s="34"/>
      <c r="H20" s="42">
        <f>'HRQOL scores'!G$8</f>
        <v>0.86949660175206489</v>
      </c>
      <c r="I20" s="39">
        <f t="shared" si="2"/>
        <v>97928.989999999991</v>
      </c>
      <c r="J20" s="39">
        <f t="shared" si="3"/>
        <v>85148.924018011938</v>
      </c>
      <c r="K20" s="42">
        <f>SUM(J20:J$119)/C20</f>
        <v>45.462252747438633</v>
      </c>
    </row>
    <row r="21" spans="1:11" ht="14.25" x14ac:dyDescent="0.2">
      <c r="A21" s="62">
        <v>16</v>
      </c>
      <c r="C21" s="67">
        <v>97890.8</v>
      </c>
      <c r="D21" s="29">
        <f t="shared" si="0"/>
        <v>96.710000000006403</v>
      </c>
      <c r="E21" s="33">
        <f>SUMPRODUCT(D21:D$119*$A21:$A$119)/C21+0.5-$A21</f>
        <v>54.024399618110778</v>
      </c>
      <c r="F21" s="35">
        <f t="shared" si="1"/>
        <v>9.8793757942530237E-4</v>
      </c>
      <c r="G21" s="34"/>
      <c r="H21" s="42">
        <f>'HRQOL scores'!G$8</f>
        <v>0.86949660175206489</v>
      </c>
      <c r="I21" s="39">
        <f t="shared" si="2"/>
        <v>97842.445000000007</v>
      </c>
      <c r="J21" s="39">
        <f t="shared" si="3"/>
        <v>85073.673434613316</v>
      </c>
      <c r="K21" s="42">
        <f>SUM(J21:J$119)/C21</f>
        <v>44.627889179532723</v>
      </c>
    </row>
    <row r="22" spans="1:11" ht="14.25" x14ac:dyDescent="0.2">
      <c r="A22" s="62">
        <v>17</v>
      </c>
      <c r="C22" s="67">
        <v>97794.09</v>
      </c>
      <c r="D22" s="29">
        <f t="shared" si="0"/>
        <v>119</v>
      </c>
      <c r="E22" s="33">
        <f>SUMPRODUCT(D22:D$119*$A22:$A$119)/C22+0.5-$A22</f>
        <v>53.077330676491357</v>
      </c>
      <c r="F22" s="35">
        <f t="shared" si="1"/>
        <v>1.2168424492727526E-3</v>
      </c>
      <c r="G22" s="34"/>
      <c r="H22" s="42">
        <f>'HRQOL scores'!G$8</f>
        <v>0.86949660175206489</v>
      </c>
      <c r="I22" s="39">
        <f t="shared" si="2"/>
        <v>97734.59</v>
      </c>
      <c r="J22" s="39">
        <f t="shared" si="3"/>
        <v>84979.893878631337</v>
      </c>
      <c r="K22" s="42">
        <f>SUM(J22:J$119)/C22</f>
        <v>43.802095818481348</v>
      </c>
    </row>
    <row r="23" spans="1:11" ht="14.25" x14ac:dyDescent="0.2">
      <c r="A23" s="62">
        <v>18</v>
      </c>
      <c r="C23" s="67">
        <v>97675.09</v>
      </c>
      <c r="D23" s="29">
        <f t="shared" si="0"/>
        <v>142.09999999999127</v>
      </c>
      <c r="E23" s="33">
        <f>SUMPRODUCT(D23:D$119*$A23:$A$119)/C23+0.5-$A23</f>
        <v>52.141386950721596</v>
      </c>
      <c r="F23" s="35">
        <f t="shared" si="1"/>
        <v>1.454823333154761E-3</v>
      </c>
      <c r="G23" s="34"/>
      <c r="H23" s="42">
        <f>'HRQOL scores'!G$8</f>
        <v>0.86949660175206489</v>
      </c>
      <c r="I23" s="39">
        <f t="shared" si="2"/>
        <v>97604.040000000008</v>
      </c>
      <c r="J23" s="39">
        <f t="shared" si="3"/>
        <v>84866.381097272621</v>
      </c>
      <c r="K23" s="42">
        <f>SUM(J23:J$119)/C23</f>
        <v>42.985434738606926</v>
      </c>
    </row>
    <row r="24" spans="1:11" ht="14.25" x14ac:dyDescent="0.2">
      <c r="A24" s="62">
        <v>19</v>
      </c>
      <c r="C24" s="67">
        <v>97532.99</v>
      </c>
      <c r="D24" s="29">
        <f t="shared" si="0"/>
        <v>164.72000000000116</v>
      </c>
      <c r="E24" s="33">
        <f>SUMPRODUCT(D24:D$119*$A24:$A$119)/C24+0.5-$A24</f>
        <v>51.216625504217163</v>
      </c>
      <c r="F24" s="35">
        <f t="shared" si="1"/>
        <v>1.6888644549910871E-3</v>
      </c>
      <c r="G24" s="34"/>
      <c r="H24" s="42">
        <f>'HRQOL scores'!G$8</f>
        <v>0.86949660175206489</v>
      </c>
      <c r="I24" s="39">
        <f t="shared" si="2"/>
        <v>97450.63</v>
      </c>
      <c r="J24" s="39">
        <f t="shared" si="3"/>
        <v>84732.991623597831</v>
      </c>
      <c r="K24" s="42">
        <f>SUM(J24:J$119)/C24</f>
        <v>42.177932058529976</v>
      </c>
    </row>
    <row r="25" spans="1:11" ht="14.25" x14ac:dyDescent="0.2">
      <c r="A25" s="62">
        <v>20</v>
      </c>
      <c r="C25" s="67">
        <v>97368.27</v>
      </c>
      <c r="D25" s="29">
        <f t="shared" si="0"/>
        <v>188.55999999999767</v>
      </c>
      <c r="E25" s="33">
        <f>SUMPRODUCT(D25:D$119*$A25:$A$119)/C25+0.5-$A25</f>
        <v>50.302423912189852</v>
      </c>
      <c r="F25" s="35">
        <f t="shared" si="1"/>
        <v>1.9365651664551261E-3</v>
      </c>
      <c r="G25" s="34"/>
      <c r="H25" s="42">
        <f>'HRQOL scores'!G$8</f>
        <v>0.86949660175206489</v>
      </c>
      <c r="I25" s="39">
        <f t="shared" si="2"/>
        <v>97273.99</v>
      </c>
      <c r="J25" s="39">
        <f t="shared" si="3"/>
        <v>84579.403743864343</v>
      </c>
      <c r="K25" s="42">
        <f>SUM(J25:J$119)/C25</f>
        <v>41.379053300029732</v>
      </c>
    </row>
    <row r="26" spans="1:11" ht="14.25" x14ac:dyDescent="0.2">
      <c r="A26" s="62">
        <v>21</v>
      </c>
      <c r="C26" s="67">
        <v>97179.71</v>
      </c>
      <c r="D26" s="29">
        <f t="shared" si="0"/>
        <v>211.27000000000407</v>
      </c>
      <c r="E26" s="33">
        <f>SUMPRODUCT(D26:D$119*$A26:$A$119)/C26+0.5-$A26</f>
        <v>49.399056687209267</v>
      </c>
      <c r="F26" s="35">
        <f t="shared" si="1"/>
        <v>2.1740134849137136E-3</v>
      </c>
      <c r="G26" s="34"/>
      <c r="H26" s="42">
        <f>'HRQOL scores'!G$8</f>
        <v>0.86949660175206489</v>
      </c>
      <c r="I26" s="39">
        <f t="shared" si="2"/>
        <v>97074.075000000012</v>
      </c>
      <c r="J26" s="39">
        <f t="shared" si="3"/>
        <v>84405.578330725082</v>
      </c>
      <c r="K26" s="42">
        <f>SUM(J26:J$119)/C26</f>
        <v>40.589001863844018</v>
      </c>
    </row>
    <row r="27" spans="1:11" ht="14.25" x14ac:dyDescent="0.2">
      <c r="A27" s="62">
        <v>22</v>
      </c>
      <c r="C27" s="67">
        <v>96968.44</v>
      </c>
      <c r="D27" s="29">
        <f t="shared" si="0"/>
        <v>228.08999999999651</v>
      </c>
      <c r="E27" s="33">
        <f>SUMPRODUCT(D27:D$119*$A27:$A$119)/C27+0.5-$A27</f>
        <v>48.505595512690078</v>
      </c>
      <c r="F27" s="35">
        <f t="shared" si="1"/>
        <v>2.3522086155041426E-3</v>
      </c>
      <c r="G27" s="34"/>
      <c r="H27" s="42">
        <f>'HRQOL scores'!G$8</f>
        <v>0.86949660175206489</v>
      </c>
      <c r="I27" s="39">
        <f t="shared" si="2"/>
        <v>96854.395000000004</v>
      </c>
      <c r="J27" s="39">
        <f t="shared" si="3"/>
        <v>84214.567317252193</v>
      </c>
      <c r="K27" s="42">
        <f>SUM(J27:J$119)/C27</f>
        <v>39.806991346742265</v>
      </c>
    </row>
    <row r="28" spans="1:11" ht="14.25" x14ac:dyDescent="0.2">
      <c r="A28" s="62">
        <v>23</v>
      </c>
      <c r="C28" s="67">
        <v>96740.35</v>
      </c>
      <c r="D28" s="29">
        <f t="shared" si="0"/>
        <v>237.19000000000233</v>
      </c>
      <c r="E28" s="33">
        <f>SUMPRODUCT(D28:D$119*$A28:$A$119)/C28+0.5-$A28</f>
        <v>47.618780923746471</v>
      </c>
      <c r="F28" s="35">
        <f t="shared" si="1"/>
        <v>2.4518207759223771E-3</v>
      </c>
      <c r="G28" s="34"/>
      <c r="H28" s="42">
        <f>'HRQOL scores'!G$8</f>
        <v>0.86949660175206489</v>
      </c>
      <c r="I28" s="39">
        <f t="shared" si="2"/>
        <v>96621.755000000005</v>
      </c>
      <c r="J28" s="39">
        <f t="shared" si="3"/>
        <v>84012.287627820595</v>
      </c>
      <c r="K28" s="42">
        <f>SUM(J28:J$119)/C28</f>
        <v>39.030324830020191</v>
      </c>
    </row>
    <row r="29" spans="1:11" ht="14.25" x14ac:dyDescent="0.2">
      <c r="A29" s="62">
        <v>24</v>
      </c>
      <c r="C29" s="67">
        <v>96503.16</v>
      </c>
      <c r="D29" s="29">
        <f t="shared" si="0"/>
        <v>240.36000000000058</v>
      </c>
      <c r="E29" s="33">
        <f>SUMPRODUCT(D29:D$119*$A29:$A$119)/C29+0.5-$A29</f>
        <v>46.734591676962268</v>
      </c>
      <c r="F29" s="35">
        <f t="shared" si="1"/>
        <v>2.4906956414691558E-3</v>
      </c>
      <c r="G29" s="34"/>
      <c r="H29" s="42">
        <f>'HRQOL scores'!G$8</f>
        <v>0.86949660175206489</v>
      </c>
      <c r="I29" s="39">
        <f t="shared" si="2"/>
        <v>96382.98000000001</v>
      </c>
      <c r="J29" s="39">
        <f t="shared" si="3"/>
        <v>83804.673576737245</v>
      </c>
      <c r="K29" s="42">
        <f>SUM(J29:J$119)/C29</f>
        <v>38.255690249335082</v>
      </c>
    </row>
    <row r="30" spans="1:11" ht="14.25" x14ac:dyDescent="0.2">
      <c r="A30" s="62">
        <v>25</v>
      </c>
      <c r="C30" s="67">
        <v>96262.8</v>
      </c>
      <c r="D30" s="29">
        <f t="shared" si="0"/>
        <v>241.9600000000064</v>
      </c>
      <c r="E30" s="33">
        <f>SUMPRODUCT(D30:D$119*$A30:$A$119)/C30+0.5-$A30</f>
        <v>45.850035508384934</v>
      </c>
      <c r="F30" s="35">
        <f t="shared" si="1"/>
        <v>2.5135358622438409E-3</v>
      </c>
      <c r="G30" s="34"/>
      <c r="H30" s="42">
        <f>'HRQOL scores'!G$9</f>
        <v>0.85319464154611935</v>
      </c>
      <c r="I30" s="39">
        <f t="shared" si="2"/>
        <v>96141.82</v>
      </c>
      <c r="J30" s="39">
        <f t="shared" si="3"/>
        <v>82027.685652491535</v>
      </c>
      <c r="K30" s="42">
        <f>SUM(J30:J$119)/C30</f>
        <v>37.480629313351429</v>
      </c>
    </row>
    <row r="31" spans="1:11" ht="14.25" x14ac:dyDescent="0.2">
      <c r="A31" s="62">
        <v>26</v>
      </c>
      <c r="C31" s="67">
        <v>96020.84</v>
      </c>
      <c r="D31" s="29">
        <f t="shared" si="0"/>
        <v>244.33999999999651</v>
      </c>
      <c r="E31" s="33">
        <f>SUMPRODUCT(D31:D$119*$A31:$A$119)/C31+0.5-$A31</f>
        <v>44.964311686260586</v>
      </c>
      <c r="F31" s="35">
        <f t="shared" si="1"/>
        <v>2.5446559309416218E-3</v>
      </c>
      <c r="G31" s="34"/>
      <c r="H31" s="42">
        <f>'HRQOL scores'!G$9</f>
        <v>0.85319464154611935</v>
      </c>
      <c r="I31" s="39">
        <f t="shared" si="2"/>
        <v>95898.67</v>
      </c>
      <c r="J31" s="39">
        <f t="shared" si="3"/>
        <v>81820.231375399584</v>
      </c>
      <c r="K31" s="42">
        <f>SUM(J31:J$119)/C31</f>
        <v>36.72080600224696</v>
      </c>
    </row>
    <row r="32" spans="1:11" ht="14.25" x14ac:dyDescent="0.2">
      <c r="A32" s="62">
        <v>27</v>
      </c>
      <c r="C32" s="67">
        <v>95776.5</v>
      </c>
      <c r="D32" s="29">
        <f t="shared" si="0"/>
        <v>245.44999999999709</v>
      </c>
      <c r="E32" s="33">
        <f>SUMPRODUCT(D32:D$119*$A32:$A$119)/C32+0.5-$A32</f>
        <v>44.077746713823927</v>
      </c>
      <c r="F32" s="35">
        <f t="shared" si="1"/>
        <v>2.5627372058907674E-3</v>
      </c>
      <c r="G32" s="34"/>
      <c r="H32" s="42">
        <f>'HRQOL scores'!G$9</f>
        <v>0.85319464154611935</v>
      </c>
      <c r="I32" s="39">
        <f t="shared" si="2"/>
        <v>95653.774999999994</v>
      </c>
      <c r="J32" s="39">
        <f t="shared" si="3"/>
        <v>81611.288273658152</v>
      </c>
      <c r="K32" s="42">
        <f>SUM(J32:J$119)/C32</f>
        <v>35.960203248577628</v>
      </c>
    </row>
    <row r="33" spans="1:11" ht="14.25" x14ac:dyDescent="0.2">
      <c r="A33" s="62">
        <v>28</v>
      </c>
      <c r="C33" s="67">
        <v>95531.05</v>
      </c>
      <c r="D33" s="29">
        <f t="shared" si="0"/>
        <v>245.7100000000064</v>
      </c>
      <c r="E33" s="33">
        <f>SUMPRODUCT(D33:D$119*$A33:$A$119)/C33+0.5-$A33</f>
        <v>43.1897119641892</v>
      </c>
      <c r="F33" s="35">
        <f t="shared" si="1"/>
        <v>2.5720433304146284E-3</v>
      </c>
      <c r="G33" s="34"/>
      <c r="H33" s="42">
        <f>'HRQOL scores'!G$9</f>
        <v>0.85319464154611935</v>
      </c>
      <c r="I33" s="39">
        <f t="shared" si="2"/>
        <v>95408.195000000007</v>
      </c>
      <c r="J33" s="39">
        <f t="shared" si="3"/>
        <v>81401.76073358726</v>
      </c>
      <c r="K33" s="42">
        <f>SUM(J33:J$119)/C33</f>
        <v>35.198305871899628</v>
      </c>
    </row>
    <row r="34" spans="1:11" ht="14.25" x14ac:dyDescent="0.2">
      <c r="A34" s="62">
        <v>29</v>
      </c>
      <c r="C34" s="67">
        <v>95285.34</v>
      </c>
      <c r="D34" s="29">
        <f t="shared" si="0"/>
        <v>245.92999999999302</v>
      </c>
      <c r="E34" s="33">
        <f>SUMPRODUCT(D34:D$119*$A34:$A$119)/C34+0.5-$A34</f>
        <v>42.299794891182188</v>
      </c>
      <c r="F34" s="35">
        <f t="shared" si="1"/>
        <v>2.5809846509441329E-3</v>
      </c>
      <c r="G34" s="34"/>
      <c r="H34" s="42">
        <f>'HRQOL scores'!G$9</f>
        <v>0.85319464154611935</v>
      </c>
      <c r="I34" s="39">
        <f t="shared" si="2"/>
        <v>95162.375</v>
      </c>
      <c r="J34" s="39">
        <f t="shared" si="3"/>
        <v>81192.028426802382</v>
      </c>
      <c r="K34" s="42">
        <f>SUM(J34:J$119)/C34</f>
        <v>34.434776193590217</v>
      </c>
    </row>
    <row r="35" spans="1:11" ht="14.25" x14ac:dyDescent="0.2">
      <c r="A35" s="62">
        <v>30</v>
      </c>
      <c r="C35" s="67">
        <v>95039.41</v>
      </c>
      <c r="D35" s="29">
        <f t="shared" si="0"/>
        <v>245.30000000000291</v>
      </c>
      <c r="E35" s="33">
        <f>SUMPRODUCT(D35:D$119*$A35:$A$119)/C35+0.5-$A35</f>
        <v>41.407958689311698</v>
      </c>
      <c r="F35" s="35">
        <f t="shared" si="1"/>
        <v>2.5810345413550327E-3</v>
      </c>
      <c r="G35" s="34"/>
      <c r="H35" s="42">
        <f>'HRQOL scores'!G$9</f>
        <v>0.85319464154611935</v>
      </c>
      <c r="I35" s="39">
        <f t="shared" si="2"/>
        <v>94916.760000000009</v>
      </c>
      <c r="J35" s="39">
        <f t="shared" si="3"/>
        <v>80982.471024919054</v>
      </c>
      <c r="K35" s="42">
        <f>SUM(J35:J$119)/C35</f>
        <v>33.669583270806783</v>
      </c>
    </row>
    <row r="36" spans="1:11" ht="14.25" x14ac:dyDescent="0.2">
      <c r="A36" s="62">
        <v>31</v>
      </c>
      <c r="C36" s="67">
        <v>94794.11</v>
      </c>
      <c r="D36" s="29">
        <f t="shared" si="0"/>
        <v>246.02000000000407</v>
      </c>
      <c r="E36" s="33">
        <f>SUMPRODUCT(D36:D$119*$A36:$A$119)/C36+0.5-$A36</f>
        <v>40.513816767060291</v>
      </c>
      <c r="F36" s="35">
        <f t="shared" si="1"/>
        <v>2.5953089279492584E-3</v>
      </c>
      <c r="G36" s="34"/>
      <c r="H36" s="42">
        <f>'HRQOL scores'!G$9</f>
        <v>0.85319464154611935</v>
      </c>
      <c r="I36" s="39">
        <f t="shared" si="2"/>
        <v>94671.1</v>
      </c>
      <c r="J36" s="39">
        <f t="shared" si="3"/>
        <v>80772.875229276819</v>
      </c>
      <c r="K36" s="42">
        <f>SUM(J36:J$119)/C36</f>
        <v>32.902411953426515</v>
      </c>
    </row>
    <row r="37" spans="1:11" ht="14.25" x14ac:dyDescent="0.2">
      <c r="A37" s="62">
        <v>32</v>
      </c>
      <c r="C37" s="67">
        <v>94548.09</v>
      </c>
      <c r="D37" s="29">
        <f t="shared" si="0"/>
        <v>257.83000000000175</v>
      </c>
      <c r="E37" s="33">
        <f>SUMPRODUCT(D37:D$119*$A37:$A$119)/C37+0.5-$A37</f>
        <v>39.617935202462135</v>
      </c>
      <c r="F37" s="35">
        <f t="shared" si="1"/>
        <v>2.7269720625768511E-3</v>
      </c>
      <c r="G37" s="34"/>
      <c r="H37" s="42">
        <f>'HRQOL scores'!G$9</f>
        <v>0.85319464154611935</v>
      </c>
      <c r="I37" s="39">
        <f t="shared" ref="I37:I68" si="4">(D37*0.5+C38)</f>
        <v>94419.174999999988</v>
      </c>
      <c r="J37" s="39">
        <f t="shared" ref="J37:J68" si="5">I37*H37</f>
        <v>80557.934169205299</v>
      </c>
      <c r="K37" s="42">
        <f>SUM(J37:J$119)/C37</f>
        <v>32.133721397747436</v>
      </c>
    </row>
    <row r="38" spans="1:11" ht="14.25" x14ac:dyDescent="0.2">
      <c r="A38" s="62">
        <v>33</v>
      </c>
      <c r="C38" s="67">
        <v>94290.26</v>
      </c>
      <c r="D38" s="29">
        <f t="shared" si="0"/>
        <v>263.58999999999651</v>
      </c>
      <c r="E38" s="33">
        <f>SUMPRODUCT(D38:D$119*$A38:$A$119)/C38+0.5-$A38</f>
        <v>38.724900410037662</v>
      </c>
      <c r="F38" s="35">
        <f t="shared" si="1"/>
        <v>2.795516737359686E-3</v>
      </c>
      <c r="G38" s="34"/>
      <c r="H38" s="42">
        <f>'HRQOL scores'!G$9</f>
        <v>0.85319464154611935</v>
      </c>
      <c r="I38" s="39">
        <f t="shared" si="4"/>
        <v>94158.464999999997</v>
      </c>
      <c r="J38" s="39">
        <f t="shared" si="5"/>
        <v>80335.497794207826</v>
      </c>
      <c r="K38" s="42">
        <f>SUM(J38:J$119)/C38</f>
        <v>31.367227628600716</v>
      </c>
    </row>
    <row r="39" spans="1:11" ht="14.25" x14ac:dyDescent="0.2">
      <c r="A39" s="62">
        <v>34</v>
      </c>
      <c r="C39" s="67">
        <v>94026.67</v>
      </c>
      <c r="D39" s="29">
        <f t="shared" si="0"/>
        <v>280.70999999999185</v>
      </c>
      <c r="E39" s="33">
        <f>SUMPRODUCT(D39:D$119*$A39:$A$119)/C39+0.5-$A39</f>
        <v>37.832058320650475</v>
      </c>
      <c r="F39" s="35">
        <f t="shared" si="1"/>
        <v>2.9854295595068063E-3</v>
      </c>
      <c r="G39" s="34"/>
      <c r="H39" s="42">
        <f>'HRQOL scores'!G$9</f>
        <v>0.85319464154611935</v>
      </c>
      <c r="I39" s="39">
        <f t="shared" si="4"/>
        <v>93886.315000000002</v>
      </c>
      <c r="J39" s="39">
        <f t="shared" si="5"/>
        <v>80103.300872511056</v>
      </c>
      <c r="K39" s="42">
        <f>SUM(J39:J$119)/C39</f>
        <v>30.600770513150547</v>
      </c>
    </row>
    <row r="40" spans="1:11" ht="14.25" x14ac:dyDescent="0.2">
      <c r="A40" s="62">
        <v>35</v>
      </c>
      <c r="C40" s="67">
        <v>93745.96</v>
      </c>
      <c r="D40" s="29">
        <f t="shared" si="0"/>
        <v>300.78000000001339</v>
      </c>
      <c r="E40" s="33">
        <f>SUMPRODUCT(D40:D$119*$A40:$A$119)/C40+0.5-$A40</f>
        <v>36.943844280186127</v>
      </c>
      <c r="F40" s="35">
        <f t="shared" si="1"/>
        <v>3.2084582631615633E-3</v>
      </c>
      <c r="G40" s="34"/>
      <c r="H40" s="42">
        <f>'HRQOL scores'!G$10</f>
        <v>0.8408067501425891</v>
      </c>
      <c r="I40" s="39">
        <f t="shared" si="4"/>
        <v>93595.57</v>
      </c>
      <c r="J40" s="39">
        <f t="shared" si="5"/>
        <v>78695.78703944321</v>
      </c>
      <c r="K40" s="42">
        <f>SUM(J40:J$119)/C40</f>
        <v>29.837928481539109</v>
      </c>
    </row>
    <row r="41" spans="1:11" ht="14.25" x14ac:dyDescent="0.2">
      <c r="A41" s="62">
        <v>36</v>
      </c>
      <c r="C41" s="67">
        <v>93445.18</v>
      </c>
      <c r="D41" s="29">
        <f t="shared" si="0"/>
        <v>321.18999999998778</v>
      </c>
      <c r="E41" s="33">
        <f>SUMPRODUCT(D41:D$119*$A41:$A$119)/C41+0.5-$A41</f>
        <v>36.06114920145221</v>
      </c>
      <c r="F41" s="35">
        <f t="shared" si="1"/>
        <v>3.4372024324848837E-3</v>
      </c>
      <c r="G41" s="34"/>
      <c r="H41" s="42">
        <f>'HRQOL scores'!G$10</f>
        <v>0.8408067501425891</v>
      </c>
      <c r="I41" s="39">
        <f t="shared" si="4"/>
        <v>93284.584999999992</v>
      </c>
      <c r="J41" s="39">
        <f t="shared" si="5"/>
        <v>78434.308752250101</v>
      </c>
      <c r="K41" s="42">
        <f>SUM(J41:J$119)/C41</f>
        <v>29.091810437668194</v>
      </c>
    </row>
    <row r="42" spans="1:11" ht="14.25" x14ac:dyDescent="0.2">
      <c r="A42" s="62">
        <v>37</v>
      </c>
      <c r="C42" s="67">
        <v>93123.99</v>
      </c>
      <c r="D42" s="29">
        <f t="shared" si="0"/>
        <v>341.29000000000815</v>
      </c>
      <c r="E42" s="33">
        <f>SUMPRODUCT(D42:D$119*$A42:$A$119)/C42+0.5-$A42</f>
        <v>35.18380165128832</v>
      </c>
      <c r="F42" s="35">
        <f t="shared" si="1"/>
        <v>3.6648988085670312E-3</v>
      </c>
      <c r="G42" s="34"/>
      <c r="H42" s="42">
        <f>'HRQOL scores'!G$10</f>
        <v>0.8408067501425891</v>
      </c>
      <c r="I42" s="39">
        <f t="shared" si="4"/>
        <v>92953.345000000001</v>
      </c>
      <c r="J42" s="39">
        <f t="shared" si="5"/>
        <v>78155.799924332881</v>
      </c>
      <c r="K42" s="42">
        <f>SUM(J42:J$119)/C42</f>
        <v>28.349893020279016</v>
      </c>
    </row>
    <row r="43" spans="1:11" ht="14.25" x14ac:dyDescent="0.2">
      <c r="A43" s="62">
        <v>38</v>
      </c>
      <c r="C43" s="67">
        <v>92782.7</v>
      </c>
      <c r="D43" s="29">
        <f t="shared" si="0"/>
        <v>360.0399999999936</v>
      </c>
      <c r="E43" s="33">
        <f>SUMPRODUCT(D43:D$119*$A43:$A$119)/C43+0.5-$A43</f>
        <v>34.31138184312978</v>
      </c>
      <c r="F43" s="35">
        <f t="shared" si="1"/>
        <v>3.8804647849221201E-3</v>
      </c>
      <c r="G43" s="34"/>
      <c r="H43" s="42">
        <f>'HRQOL scores'!G$10</f>
        <v>0.8408067501425891</v>
      </c>
      <c r="I43" s="39">
        <f t="shared" si="4"/>
        <v>92602.68</v>
      </c>
      <c r="J43" s="39">
        <f t="shared" si="5"/>
        <v>77860.958425294128</v>
      </c>
      <c r="K43" s="42">
        <f>SUM(J43:J$119)/C43</f>
        <v>27.611821537821168</v>
      </c>
    </row>
    <row r="44" spans="1:11" ht="14.25" x14ac:dyDescent="0.2">
      <c r="A44" s="62">
        <v>39</v>
      </c>
      <c r="C44" s="67">
        <v>92422.66</v>
      </c>
      <c r="D44" s="29">
        <f t="shared" si="0"/>
        <v>378.52999999999884</v>
      </c>
      <c r="E44" s="33">
        <f>SUMPRODUCT(D44:D$119*$A44:$A$119)/C44+0.5-$A44</f>
        <v>33.443096835089548</v>
      </c>
      <c r="F44" s="35">
        <f t="shared" si="1"/>
        <v>4.0956406145419184E-3</v>
      </c>
      <c r="G44" s="34"/>
      <c r="H44" s="42">
        <f>'HRQOL scores'!G$10</f>
        <v>0.8408067501425891</v>
      </c>
      <c r="I44" s="39">
        <f t="shared" si="4"/>
        <v>92233.395000000004</v>
      </c>
      <c r="J44" s="39">
        <f t="shared" si="5"/>
        <v>77550.46110456773</v>
      </c>
      <c r="K44" s="42">
        <f>SUM(J44:J$119)/C44</f>
        <v>26.876941171915043</v>
      </c>
    </row>
    <row r="45" spans="1:11" ht="14.25" x14ac:dyDescent="0.2">
      <c r="A45" s="62">
        <v>40</v>
      </c>
      <c r="C45" s="67">
        <v>92044.13</v>
      </c>
      <c r="D45" s="29">
        <f t="shared" si="0"/>
        <v>397.02000000000407</v>
      </c>
      <c r="E45" s="33">
        <f>SUMPRODUCT(D45:D$119*$A45:$A$119)/C45+0.5-$A45</f>
        <v>32.578574789468462</v>
      </c>
      <c r="F45" s="35">
        <f t="shared" si="1"/>
        <v>4.3133657735697434E-3</v>
      </c>
      <c r="G45" s="34"/>
      <c r="H45" s="42">
        <f>'HRQOL scores'!G$10</f>
        <v>0.8408067501425891</v>
      </c>
      <c r="I45" s="39">
        <f t="shared" si="4"/>
        <v>91845.62</v>
      </c>
      <c r="J45" s="39">
        <f t="shared" si="5"/>
        <v>77224.417267031182</v>
      </c>
      <c r="K45" s="42">
        <f>SUM(J45:J$119)/C45</f>
        <v>26.144936506731483</v>
      </c>
    </row>
    <row r="46" spans="1:11" ht="14.25" x14ac:dyDescent="0.2">
      <c r="A46" s="62">
        <v>41</v>
      </c>
      <c r="C46" s="67">
        <v>91647.11</v>
      </c>
      <c r="D46" s="29">
        <f t="shared" si="0"/>
        <v>418.91000000000349</v>
      </c>
      <c r="E46" s="33">
        <f>SUMPRODUCT(D46:D$119*$A46:$A$119)/C46+0.5-$A46</f>
        <v>31.717540827381868</v>
      </c>
      <c r="F46" s="35">
        <f t="shared" si="1"/>
        <v>4.5709024539890399E-3</v>
      </c>
      <c r="G46" s="34"/>
      <c r="H46" s="42">
        <f>'HRQOL scores'!G$10</f>
        <v>0.8408067501425891</v>
      </c>
      <c r="I46" s="39">
        <f t="shared" si="4"/>
        <v>91437.654999999999</v>
      </c>
      <c r="J46" s="39">
        <f t="shared" si="5"/>
        <v>76881.397541209255</v>
      </c>
      <c r="K46" s="42">
        <f>SUM(J46:J$119)/C46</f>
        <v>25.415569758831538</v>
      </c>
    </row>
    <row r="47" spans="1:11" ht="14.25" x14ac:dyDescent="0.2">
      <c r="A47" s="62">
        <v>42</v>
      </c>
      <c r="C47" s="67">
        <v>91228.2</v>
      </c>
      <c r="D47" s="29">
        <f t="shared" si="0"/>
        <v>448.39999999999418</v>
      </c>
      <c r="E47" s="33">
        <f>SUMPRODUCT(D47:D$119*$A47:$A$119)/C47+0.5-$A47</f>
        <v>30.860888389078781</v>
      </c>
      <c r="F47" s="35">
        <f t="shared" si="1"/>
        <v>4.9151468515217242E-3</v>
      </c>
      <c r="G47" s="34"/>
      <c r="H47" s="42">
        <f>'HRQOL scores'!G$10</f>
        <v>0.8408067501425891</v>
      </c>
      <c r="I47" s="39">
        <f t="shared" si="4"/>
        <v>91004</v>
      </c>
      <c r="J47" s="39">
        <f t="shared" si="5"/>
        <v>76516.777489976172</v>
      </c>
      <c r="K47" s="42">
        <f>SUM(J47:J$119)/C47</f>
        <v>24.689538101805127</v>
      </c>
    </row>
    <row r="48" spans="1:11" ht="14.25" x14ac:dyDescent="0.2">
      <c r="A48" s="62">
        <v>43</v>
      </c>
      <c r="C48" s="67">
        <v>90779.8</v>
      </c>
      <c r="D48" s="29">
        <f t="shared" si="0"/>
        <v>488.66000000000349</v>
      </c>
      <c r="E48" s="33">
        <f>SUMPRODUCT(D48:D$119*$A48:$A$119)/C48+0.5-$A48</f>
        <v>30.010853715656538</v>
      </c>
      <c r="F48" s="35">
        <f t="shared" si="1"/>
        <v>5.3829155825415292E-3</v>
      </c>
      <c r="G48" s="34"/>
      <c r="H48" s="42">
        <f>'HRQOL scores'!G$10</f>
        <v>0.8408067501425891</v>
      </c>
      <c r="I48" s="39">
        <f t="shared" si="4"/>
        <v>90535.47</v>
      </c>
      <c r="J48" s="39">
        <f t="shared" si="5"/>
        <v>76122.834303331867</v>
      </c>
      <c r="K48" s="42">
        <f>SUM(J48:J$119)/C48</f>
        <v>23.968606918820292</v>
      </c>
    </row>
    <row r="49" spans="1:11" ht="14.25" x14ac:dyDescent="0.2">
      <c r="A49" s="62">
        <v>44</v>
      </c>
      <c r="C49" s="67">
        <v>90291.14</v>
      </c>
      <c r="D49" s="29">
        <f t="shared" si="0"/>
        <v>538.42999999999302</v>
      </c>
      <c r="E49" s="33">
        <f>SUMPRODUCT(D49:D$119*$A49:$A$119)/C49+0.5-$A49</f>
        <v>29.170567877828944</v>
      </c>
      <c r="F49" s="35">
        <f t="shared" si="1"/>
        <v>5.9632650556853423E-3</v>
      </c>
      <c r="G49" s="34"/>
      <c r="H49" s="42">
        <f>'HRQOL scores'!G$10</f>
        <v>0.8408067501425891</v>
      </c>
      <c r="I49" s="39">
        <f t="shared" si="4"/>
        <v>90021.925000000003</v>
      </c>
      <c r="J49" s="39">
        <f t="shared" si="5"/>
        <v>75691.042200829892</v>
      </c>
      <c r="K49" s="42">
        <f>SUM(J49:J$119)/C49</f>
        <v>23.255244180833142</v>
      </c>
    </row>
    <row r="50" spans="1:11" ht="14.25" x14ac:dyDescent="0.2">
      <c r="A50" s="62">
        <v>45</v>
      </c>
      <c r="C50" s="67">
        <v>89752.71</v>
      </c>
      <c r="D50" s="29">
        <f t="shared" si="0"/>
        <v>593.26000000000931</v>
      </c>
      <c r="E50" s="33">
        <f>SUMPRODUCT(D50:D$119*$A50:$A$119)/C50+0.5-$A50</f>
        <v>28.34256373023787</v>
      </c>
      <c r="F50" s="35">
        <f t="shared" si="1"/>
        <v>6.6099396887292789E-3</v>
      </c>
      <c r="G50" s="34"/>
      <c r="H50" s="42">
        <f>'HRQOL scores'!G$11</f>
        <v>0.82236433290466215</v>
      </c>
      <c r="I50" s="39">
        <f t="shared" si="4"/>
        <v>89456.08</v>
      </c>
      <c r="J50" s="39">
        <f t="shared" si="5"/>
        <v>73565.48955346609</v>
      </c>
      <c r="K50" s="42">
        <f>SUM(J50:J$119)/C50</f>
        <v>22.551424529297901</v>
      </c>
    </row>
    <row r="51" spans="1:11" ht="14.25" x14ac:dyDescent="0.2">
      <c r="A51" s="62">
        <v>46</v>
      </c>
      <c r="C51" s="67">
        <v>89159.45</v>
      </c>
      <c r="D51" s="29">
        <f t="shared" si="0"/>
        <v>649.72000000000116</v>
      </c>
      <c r="E51" s="33">
        <f>SUMPRODUCT(D51:D$119*$A51:$A$119)/C51+0.5-$A51</f>
        <v>27.527825969502473</v>
      </c>
      <c r="F51" s="35">
        <f t="shared" si="1"/>
        <v>7.2871692232287346E-3</v>
      </c>
      <c r="G51" s="34"/>
      <c r="H51" s="42">
        <f>'HRQOL scores'!G$11</f>
        <v>0.82236433290466215</v>
      </c>
      <c r="I51" s="39">
        <f t="shared" si="4"/>
        <v>88834.59</v>
      </c>
      <c r="J51" s="39">
        <f t="shared" si="5"/>
        <v>73054.39834420917</v>
      </c>
      <c r="K51" s="42">
        <f>SUM(J51:J$119)/C51</f>
        <v>21.876379635714386</v>
      </c>
    </row>
    <row r="52" spans="1:11" ht="14.25" x14ac:dyDescent="0.2">
      <c r="A52" s="62">
        <v>47</v>
      </c>
      <c r="C52" s="67">
        <v>88509.73</v>
      </c>
      <c r="D52" s="29">
        <f t="shared" si="0"/>
        <v>708.84999999999127</v>
      </c>
      <c r="E52" s="33">
        <f>SUMPRODUCT(D52:D$119*$A52:$A$119)/C52+0.5-$A52</f>
        <v>26.726228100984585</v>
      </c>
      <c r="F52" s="35">
        <f t="shared" si="1"/>
        <v>8.0087240126028095E-3</v>
      </c>
      <c r="G52" s="34"/>
      <c r="H52" s="42">
        <f>'HRQOL scores'!G$11</f>
        <v>0.82236433290466215</v>
      </c>
      <c r="I52" s="39">
        <f t="shared" si="4"/>
        <v>88155.304999999993</v>
      </c>
      <c r="J52" s="39">
        <f t="shared" si="5"/>
        <v>72495.778588332018</v>
      </c>
      <c r="K52" s="42">
        <f>SUM(J52:J$119)/C52</f>
        <v>21.211584059371621</v>
      </c>
    </row>
    <row r="53" spans="1:11" ht="14.25" x14ac:dyDescent="0.2">
      <c r="A53" s="62">
        <v>48</v>
      </c>
      <c r="C53" s="67">
        <v>87800.88</v>
      </c>
      <c r="D53" s="29">
        <f t="shared" si="0"/>
        <v>768.57000000000698</v>
      </c>
      <c r="E53" s="33">
        <f>SUMPRODUCT(D53:D$119*$A53:$A$119)/C53+0.5-$A53</f>
        <v>25.93796244566748</v>
      </c>
      <c r="F53" s="35">
        <f t="shared" si="1"/>
        <v>8.7535569119581366E-3</v>
      </c>
      <c r="G53" s="34"/>
      <c r="H53" s="42">
        <f>'HRQOL scores'!G$11</f>
        <v>0.82236433290466215</v>
      </c>
      <c r="I53" s="39">
        <f t="shared" si="4"/>
        <v>87416.595000000001</v>
      </c>
      <c r="J53" s="39">
        <f t="shared" si="5"/>
        <v>71888.289831972026</v>
      </c>
      <c r="K53" s="42">
        <f>SUM(J53:J$119)/C53</f>
        <v>20.557149306236496</v>
      </c>
    </row>
    <row r="54" spans="1:11" ht="14.25" x14ac:dyDescent="0.2">
      <c r="A54" s="62">
        <v>49</v>
      </c>
      <c r="C54" s="67">
        <v>87032.31</v>
      </c>
      <c r="D54" s="29">
        <f t="shared" si="0"/>
        <v>828.27999999999884</v>
      </c>
      <c r="E54" s="33">
        <f>SUMPRODUCT(D54:D$119*$A54:$A$119)/C54+0.5-$A54</f>
        <v>25.162601488304261</v>
      </c>
      <c r="F54" s="35">
        <f t="shared" si="1"/>
        <v>9.5169253809303557E-3</v>
      </c>
      <c r="G54" s="34"/>
      <c r="H54" s="42">
        <f>'HRQOL scores'!G$11</f>
        <v>0.82236433290466215</v>
      </c>
      <c r="I54" s="39">
        <f t="shared" si="4"/>
        <v>86618.17</v>
      </c>
      <c r="J54" s="39">
        <f t="shared" si="5"/>
        <v>71231.693589472619</v>
      </c>
      <c r="K54" s="42">
        <f>SUM(J54:J$119)/C54</f>
        <v>19.912691155123678</v>
      </c>
    </row>
    <row r="55" spans="1:11" ht="14.25" x14ac:dyDescent="0.2">
      <c r="A55" s="62">
        <v>50</v>
      </c>
      <c r="C55" s="67">
        <v>86204.03</v>
      </c>
      <c r="D55" s="29">
        <f t="shared" si="0"/>
        <v>892.11000000000058</v>
      </c>
      <c r="E55" s="33">
        <f>SUMPRODUCT(D55:D$119*$A55:$A$119)/C55+0.5-$A55</f>
        <v>24.399568826846689</v>
      </c>
      <c r="F55" s="35">
        <f t="shared" si="1"/>
        <v>1.0348820118966602E-2</v>
      </c>
      <c r="G55" s="34"/>
      <c r="H55" s="42">
        <f>'HRQOL scores'!G$11</f>
        <v>0.82236433290466215</v>
      </c>
      <c r="I55" s="39">
        <f t="shared" si="4"/>
        <v>85757.975000000006</v>
      </c>
      <c r="J55" s="39">
        <f t="shared" si="5"/>
        <v>70524.2999021297</v>
      </c>
      <c r="K55" s="42">
        <f>SUM(J55:J$119)/C55</f>
        <v>19.277704487336724</v>
      </c>
    </row>
    <row r="56" spans="1:11" ht="14.25" x14ac:dyDescent="0.2">
      <c r="A56" s="62">
        <v>51</v>
      </c>
      <c r="C56" s="67">
        <v>85311.92</v>
      </c>
      <c r="D56" s="29">
        <f t="shared" si="0"/>
        <v>958.50999999999476</v>
      </c>
      <c r="E56" s="33">
        <f>SUMPRODUCT(D56:D$119*$A56:$A$119)/C56+0.5-$A56</f>
        <v>23.649487529252156</v>
      </c>
      <c r="F56" s="35">
        <f t="shared" si="1"/>
        <v>1.1235358435257286E-2</v>
      </c>
      <c r="G56" s="34"/>
      <c r="H56" s="42">
        <f>'HRQOL scores'!G$11</f>
        <v>0.82236433290466215</v>
      </c>
      <c r="I56" s="39">
        <f t="shared" si="4"/>
        <v>84832.665000000008</v>
      </c>
      <c r="J56" s="39">
        <f t="shared" si="5"/>
        <v>69763.357961249683</v>
      </c>
      <c r="K56" s="42">
        <f>SUM(J56:J$119)/C56</f>
        <v>18.65262809763723</v>
      </c>
    </row>
    <row r="57" spans="1:11" ht="14.25" x14ac:dyDescent="0.2">
      <c r="A57" s="62">
        <v>52</v>
      </c>
      <c r="C57" s="67">
        <v>84353.41</v>
      </c>
      <c r="D57" s="29">
        <f t="shared" si="0"/>
        <v>1021.3700000000099</v>
      </c>
      <c r="E57" s="33">
        <f>SUMPRODUCT(D57:D$119*$A57:$A$119)/C57+0.5-$A57</f>
        <v>22.912535760398512</v>
      </c>
      <c r="F57" s="35">
        <f t="shared" si="1"/>
        <v>1.2108224196271495E-2</v>
      </c>
      <c r="G57" s="34"/>
      <c r="H57" s="42">
        <f>'HRQOL scores'!G$11</f>
        <v>0.82236433290466215</v>
      </c>
      <c r="I57" s="39">
        <f t="shared" si="4"/>
        <v>83842.725000000006</v>
      </c>
      <c r="J57" s="39">
        <f t="shared" si="5"/>
        <v>68949.266613534041</v>
      </c>
      <c r="K57" s="42">
        <f>SUM(J57:J$119)/C57</f>
        <v>18.037541791068435</v>
      </c>
    </row>
    <row r="58" spans="1:11" ht="14.25" x14ac:dyDescent="0.2">
      <c r="A58" s="62">
        <v>53</v>
      </c>
      <c r="C58" s="67">
        <v>83332.039999999994</v>
      </c>
      <c r="D58" s="29">
        <f t="shared" si="0"/>
        <v>1079.6100000000006</v>
      </c>
      <c r="E58" s="33">
        <f>SUMPRODUCT(D58:D$119*$A58:$A$119)/C58+0.5-$A58</f>
        <v>22.18723792357126</v>
      </c>
      <c r="F58" s="35">
        <f t="shared" si="1"/>
        <v>1.2955521069687009E-2</v>
      </c>
      <c r="G58" s="34"/>
      <c r="H58" s="42">
        <f>'HRQOL scores'!G$11</f>
        <v>0.82236433290466215</v>
      </c>
      <c r="I58" s="39">
        <f t="shared" si="4"/>
        <v>82792.234999999986</v>
      </c>
      <c r="J58" s="39">
        <f t="shared" si="5"/>
        <v>68085.381105461012</v>
      </c>
      <c r="K58" s="42">
        <f>SUM(J58:J$119)/C58</f>
        <v>17.431217230258564</v>
      </c>
    </row>
    <row r="59" spans="1:11" ht="14.25" x14ac:dyDescent="0.2">
      <c r="A59" s="62">
        <v>54</v>
      </c>
      <c r="C59" s="67">
        <v>82252.429999999993</v>
      </c>
      <c r="D59" s="29">
        <f t="shared" si="0"/>
        <v>1136.9499999999971</v>
      </c>
      <c r="E59" s="33">
        <f>SUMPRODUCT(D59:D$119*$A59:$A$119)/C59+0.5-$A59</f>
        <v>21.471895275757291</v>
      </c>
      <c r="F59" s="35">
        <f t="shared" si="1"/>
        <v>1.3822691925332749E-2</v>
      </c>
      <c r="G59" s="34"/>
      <c r="H59" s="42">
        <f>'HRQOL scores'!G$11</f>
        <v>0.82236433290466215</v>
      </c>
      <c r="I59" s="39">
        <f t="shared" si="4"/>
        <v>81683.954999999987</v>
      </c>
      <c r="J59" s="39">
        <f t="shared" si="5"/>
        <v>67173.971162589427</v>
      </c>
      <c r="K59" s="42">
        <f>SUM(J59:J$119)/C59</f>
        <v>16.832250553267968</v>
      </c>
    </row>
    <row r="60" spans="1:11" ht="14.25" x14ac:dyDescent="0.2">
      <c r="A60" s="62">
        <v>55</v>
      </c>
      <c r="C60" s="67">
        <v>81115.48</v>
      </c>
      <c r="D60" s="29">
        <f t="shared" si="0"/>
        <v>1199.1199999999953</v>
      </c>
      <c r="E60" s="33">
        <f>SUMPRODUCT(D60:D$119*$A60:$A$119)/C60+0.5-$A60</f>
        <v>20.765846520744958</v>
      </c>
      <c r="F60" s="35">
        <f t="shared" si="1"/>
        <v>1.4782874982678959E-2</v>
      </c>
      <c r="G60" s="34"/>
      <c r="H60" s="42">
        <f>'HRQOL scores'!G$12</f>
        <v>0.81280973920134214</v>
      </c>
      <c r="I60" s="39">
        <f t="shared" si="4"/>
        <v>80515.92</v>
      </c>
      <c r="J60" s="39">
        <f t="shared" si="5"/>
        <v>65444.123936756128</v>
      </c>
      <c r="K60" s="42">
        <f>SUM(J60:J$119)/C60</f>
        <v>16.240051087813882</v>
      </c>
    </row>
    <row r="61" spans="1:11" ht="14.25" x14ac:dyDescent="0.2">
      <c r="A61" s="62">
        <v>56</v>
      </c>
      <c r="C61" s="67">
        <v>79916.36</v>
      </c>
      <c r="D61" s="29">
        <f t="shared" si="0"/>
        <v>1270.0599999999977</v>
      </c>
      <c r="E61" s="33">
        <f>SUMPRODUCT(D61:D$119*$A61:$A$119)/C61+0.5-$A61</f>
        <v>20.069929212698852</v>
      </c>
      <c r="F61" s="35">
        <f t="shared" si="1"/>
        <v>1.5892365468096865E-2</v>
      </c>
      <c r="G61" s="34"/>
      <c r="H61" s="42">
        <f>'HRQOL scores'!G$12</f>
        <v>0.81280973920134214</v>
      </c>
      <c r="I61" s="39">
        <f t="shared" si="4"/>
        <v>79281.33</v>
      </c>
      <c r="J61" s="39">
        <f t="shared" si="5"/>
        <v>64440.637160835548</v>
      </c>
      <c r="K61" s="42">
        <f>SUM(J61:J$119)/C61</f>
        <v>15.664820260529748</v>
      </c>
    </row>
    <row r="62" spans="1:11" ht="14.25" x14ac:dyDescent="0.2">
      <c r="A62" s="62">
        <v>57</v>
      </c>
      <c r="C62" s="67">
        <v>78646.3</v>
      </c>
      <c r="D62" s="29">
        <f t="shared" si="0"/>
        <v>1347.6000000000058</v>
      </c>
      <c r="E62" s="33">
        <f>SUMPRODUCT(D62:D$119*$A62:$A$119)/C62+0.5-$A62</f>
        <v>19.385964223829433</v>
      </c>
      <c r="F62" s="35">
        <f t="shared" si="1"/>
        <v>1.713494468271242E-2</v>
      </c>
      <c r="G62" s="34"/>
      <c r="H62" s="42">
        <f>'HRQOL scores'!G$12</f>
        <v>0.81280973920134214</v>
      </c>
      <c r="I62" s="39">
        <f t="shared" si="4"/>
        <v>77972.5</v>
      </c>
      <c r="J62" s="39">
        <f t="shared" si="5"/>
        <v>63376.807389876652</v>
      </c>
      <c r="K62" s="42">
        <f>SUM(J62:J$119)/C62</f>
        <v>15.098418846340559</v>
      </c>
    </row>
    <row r="63" spans="1:11" ht="14.25" x14ac:dyDescent="0.2">
      <c r="A63" s="62">
        <v>58</v>
      </c>
      <c r="C63" s="67">
        <v>77298.7</v>
      </c>
      <c r="D63" s="29">
        <f t="shared" si="0"/>
        <v>1428.179999999993</v>
      </c>
      <c r="E63" s="33">
        <f>SUMPRODUCT(D63:D$119*$A63:$A$119)/C63+0.5-$A63</f>
        <v>18.715215885086792</v>
      </c>
      <c r="F63" s="35">
        <f t="shared" si="1"/>
        <v>1.8476119262031482E-2</v>
      </c>
      <c r="G63" s="34"/>
      <c r="H63" s="42">
        <f>'HRQOL scores'!G$12</f>
        <v>0.81280973920134214</v>
      </c>
      <c r="I63" s="39">
        <f t="shared" si="4"/>
        <v>76584.61</v>
      </c>
      <c r="J63" s="39">
        <f t="shared" si="5"/>
        <v>62248.716880936503</v>
      </c>
      <c r="K63" s="42">
        <f>SUM(J63:J$119)/C63</f>
        <v>14.541744825269724</v>
      </c>
    </row>
    <row r="64" spans="1:11" ht="14.25" x14ac:dyDescent="0.2">
      <c r="A64" s="62">
        <v>59</v>
      </c>
      <c r="C64" s="67">
        <v>75870.52</v>
      </c>
      <c r="D64" s="29">
        <f t="shared" si="0"/>
        <v>1507.6399999999994</v>
      </c>
      <c r="E64" s="33">
        <f>SUMPRODUCT(D64:D$119*$A64:$A$119)/C64+0.5-$A64</f>
        <v>18.058097507919513</v>
      </c>
      <c r="F64" s="35">
        <f t="shared" si="1"/>
        <v>1.9871222709426525E-2</v>
      </c>
      <c r="G64" s="34"/>
      <c r="H64" s="42">
        <f>'HRQOL scores'!G$12</f>
        <v>0.81280973920134214</v>
      </c>
      <c r="I64" s="39">
        <f t="shared" si="4"/>
        <v>75116.700000000012</v>
      </c>
      <c r="J64" s="39">
        <f t="shared" si="5"/>
        <v>61055.58533666547</v>
      </c>
      <c r="K64" s="42">
        <f>SUM(J64:J$119)/C64</f>
        <v>13.995017482997877</v>
      </c>
    </row>
    <row r="65" spans="1:11" ht="14.25" x14ac:dyDescent="0.2">
      <c r="A65" s="62">
        <v>60</v>
      </c>
      <c r="C65" s="67">
        <v>74362.880000000005</v>
      </c>
      <c r="D65" s="29">
        <f t="shared" si="0"/>
        <v>1587.5500000000029</v>
      </c>
      <c r="E65" s="33">
        <f>SUMPRODUCT(D65:D$119*$A65:$A$119)/C65+0.5-$A65</f>
        <v>17.414072022715601</v>
      </c>
      <c r="F65" s="35">
        <f t="shared" si="1"/>
        <v>2.1348689023340715E-2</v>
      </c>
      <c r="G65" s="34"/>
      <c r="H65" s="42">
        <f>'HRQOL scores'!G$12</f>
        <v>0.81280973920134214</v>
      </c>
      <c r="I65" s="39">
        <f t="shared" si="4"/>
        <v>73569.10500000001</v>
      </c>
      <c r="J65" s="39">
        <f t="shared" si="5"/>
        <v>59797.685048326166</v>
      </c>
      <c r="K65" s="42">
        <f>SUM(J65:J$119)/C65</f>
        <v>13.457704549736032</v>
      </c>
    </row>
    <row r="66" spans="1:11" ht="14.25" x14ac:dyDescent="0.2">
      <c r="A66" s="62">
        <v>61</v>
      </c>
      <c r="C66" s="67">
        <v>72775.33</v>
      </c>
      <c r="D66" s="29">
        <f t="shared" si="0"/>
        <v>1668.1500000000087</v>
      </c>
      <c r="E66" s="33">
        <f>SUMPRODUCT(D66:D$119*$A66:$A$119)/C66+0.5-$A66</f>
        <v>16.783042318551594</v>
      </c>
      <c r="F66" s="35">
        <f t="shared" si="1"/>
        <v>2.292191598444155E-2</v>
      </c>
      <c r="G66" s="34"/>
      <c r="H66" s="42">
        <f>'HRQOL scores'!G$12</f>
        <v>0.81280973920134214</v>
      </c>
      <c r="I66" s="39">
        <f t="shared" si="4"/>
        <v>71941.255000000005</v>
      </c>
      <c r="J66" s="39">
        <f t="shared" si="5"/>
        <v>58474.552714367252</v>
      </c>
      <c r="K66" s="42">
        <f>SUM(J66:J$119)/C66</f>
        <v>12.929601053806952</v>
      </c>
    </row>
    <row r="67" spans="1:11" ht="14.25" x14ac:dyDescent="0.2">
      <c r="A67" s="62">
        <v>62</v>
      </c>
      <c r="C67" s="67">
        <v>71107.179999999993</v>
      </c>
      <c r="D67" s="29">
        <f t="shared" si="0"/>
        <v>1742.8799999999901</v>
      </c>
      <c r="E67" s="33">
        <f>SUMPRODUCT(D67:D$119*$A67:$A$119)/C67+0.5-$A67</f>
        <v>16.165036894116156</v>
      </c>
      <c r="F67" s="35">
        <f t="shared" si="1"/>
        <v>2.4510604976881241E-2</v>
      </c>
      <c r="G67" s="34"/>
      <c r="H67" s="42">
        <f>'HRQOL scores'!G$12</f>
        <v>0.81280973920134214</v>
      </c>
      <c r="I67" s="39">
        <f t="shared" si="4"/>
        <v>70235.739999999991</v>
      </c>
      <c r="J67" s="39">
        <f t="shared" si="5"/>
        <v>57088.293512013268</v>
      </c>
      <c r="K67" s="42">
        <f>SUM(J67:J$119)/C67</f>
        <v>12.410581192290026</v>
      </c>
    </row>
    <row r="68" spans="1:11" ht="14.25" x14ac:dyDescent="0.2">
      <c r="A68" s="62">
        <v>63</v>
      </c>
      <c r="C68" s="67">
        <v>69364.3</v>
      </c>
      <c r="D68" s="29">
        <f t="shared" si="0"/>
        <v>1809.3800000000047</v>
      </c>
      <c r="E68" s="33">
        <f>SUMPRODUCT(D68:D$119*$A68:$A$119)/C68+0.5-$A68</f>
        <v>15.558643973002788</v>
      </c>
      <c r="F68" s="35">
        <f t="shared" si="1"/>
        <v>2.6085176380357109E-2</v>
      </c>
      <c r="G68" s="34"/>
      <c r="H68" s="42">
        <f>'HRQOL scores'!G$12</f>
        <v>0.81280973920134214</v>
      </c>
      <c r="I68" s="39">
        <f t="shared" si="4"/>
        <v>68459.61</v>
      </c>
      <c r="J68" s="39">
        <f t="shared" si="5"/>
        <v>55644.637749925598</v>
      </c>
      <c r="K68" s="42">
        <f>SUM(J68:J$119)/C68</f>
        <v>11.899394028812633</v>
      </c>
    </row>
    <row r="69" spans="1:11" ht="14.25" x14ac:dyDescent="0.2">
      <c r="A69" s="62">
        <v>64</v>
      </c>
      <c r="C69" s="67">
        <v>67554.92</v>
      </c>
      <c r="D69" s="29">
        <f t="shared" ref="D69:D119" si="6">C69-C70</f>
        <v>1868.9900000000052</v>
      </c>
      <c r="E69" s="33">
        <f>SUMPRODUCT(D69:D$119*$A69:$A$119)/C69+0.5-$A69</f>
        <v>14.961972246233998</v>
      </c>
      <c r="F69" s="35">
        <f t="shared" ref="F69:F115" si="7">D69/C69</f>
        <v>2.7666230675722884E-2</v>
      </c>
      <c r="G69" s="34"/>
      <c r="H69" s="42">
        <f>'HRQOL scores'!G$12</f>
        <v>0.81280973920134214</v>
      </c>
      <c r="I69" s="39">
        <f t="shared" ref="I69:I100" si="8">(D69*0.5+C70)</f>
        <v>66620.424999999988</v>
      </c>
      <c r="J69" s="39">
        <f t="shared" ref="J69:J100" si="9">I69*H69</f>
        <v>54149.730269732565</v>
      </c>
      <c r="K69" s="42">
        <f>SUM(J69:J$119)/C69</f>
        <v>11.394410643708001</v>
      </c>
    </row>
    <row r="70" spans="1:11" ht="14.25" x14ac:dyDescent="0.2">
      <c r="A70" s="62">
        <v>65</v>
      </c>
      <c r="C70" s="67">
        <v>65685.929999999993</v>
      </c>
      <c r="D70" s="29">
        <f t="shared" si="6"/>
        <v>1919.4599999999919</v>
      </c>
      <c r="E70" s="33">
        <f>SUMPRODUCT(D70:D$119*$A70:$A$119)/C70+0.5-$A70</f>
        <v>14.373464958729485</v>
      </c>
      <c r="F70" s="35">
        <f t="shared" si="7"/>
        <v>2.9221783112456382E-2</v>
      </c>
      <c r="G70" s="34"/>
      <c r="H70" s="42">
        <f>'HRQOL scores'!G$13</f>
        <v>0.79372093466761007</v>
      </c>
      <c r="I70" s="39">
        <f t="shared" si="8"/>
        <v>64726.2</v>
      </c>
      <c r="J70" s="39">
        <f t="shared" si="9"/>
        <v>51374.53996148266</v>
      </c>
      <c r="K70" s="42">
        <f>SUM(J70:J$119)/C70</f>
        <v>10.894247355759598</v>
      </c>
    </row>
    <row r="71" spans="1:11" ht="14.25" x14ac:dyDescent="0.2">
      <c r="A71" s="62">
        <v>66</v>
      </c>
      <c r="C71" s="67">
        <v>63766.47</v>
      </c>
      <c r="D71" s="29">
        <f t="shared" si="6"/>
        <v>1971.25</v>
      </c>
      <c r="E71" s="33">
        <f>SUMPRODUCT(D71:D$119*$A71:$A$119)/C71+0.5-$A71</f>
        <v>13.791075672474221</v>
      </c>
      <c r="F71" s="35">
        <f t="shared" si="7"/>
        <v>3.0913582012615719E-2</v>
      </c>
      <c r="G71" s="34"/>
      <c r="H71" s="42">
        <f>'HRQOL scores'!G$13</f>
        <v>0.79372093466761007</v>
      </c>
      <c r="I71" s="39">
        <f t="shared" si="8"/>
        <v>62780.845000000001</v>
      </c>
      <c r="J71" s="39">
        <f t="shared" si="9"/>
        <v>49830.470972622352</v>
      </c>
      <c r="K71" s="42">
        <f>SUM(J71:J$119)/C71</f>
        <v>10.41651245947325</v>
      </c>
    </row>
    <row r="72" spans="1:11" ht="14.25" x14ac:dyDescent="0.2">
      <c r="A72" s="62">
        <v>67</v>
      </c>
      <c r="C72" s="67">
        <v>61795.22</v>
      </c>
      <c r="D72" s="29">
        <f t="shared" si="6"/>
        <v>2039.6600000000035</v>
      </c>
      <c r="E72" s="33">
        <f>SUMPRODUCT(D72:D$119*$A72:$A$119)/C72+0.5-$A72</f>
        <v>13.215057218609431</v>
      </c>
      <c r="F72" s="35">
        <f t="shared" si="7"/>
        <v>3.3006760069791863E-2</v>
      </c>
      <c r="G72" s="34"/>
      <c r="H72" s="42">
        <f>'HRQOL scores'!G$13</f>
        <v>0.79372093466761007</v>
      </c>
      <c r="I72" s="39">
        <f t="shared" si="8"/>
        <v>60775.39</v>
      </c>
      <c r="J72" s="39">
        <f t="shared" si="9"/>
        <v>48238.69935558852</v>
      </c>
      <c r="K72" s="42">
        <f>SUM(J72:J$119)/C72</f>
        <v>9.9424155829367518</v>
      </c>
    </row>
    <row r="73" spans="1:11" ht="14.25" x14ac:dyDescent="0.2">
      <c r="A73" s="62">
        <v>68</v>
      </c>
      <c r="C73" s="67">
        <v>59755.56</v>
      </c>
      <c r="D73" s="29">
        <f t="shared" si="6"/>
        <v>2127.1100000000006</v>
      </c>
      <c r="E73" s="33">
        <f>SUMPRODUCT(D73:D$119*$A73:$A$119)/C73+0.5-$A73</f>
        <v>12.649065260815192</v>
      </c>
      <c r="F73" s="35">
        <f t="shared" si="7"/>
        <v>3.5596854920278559E-2</v>
      </c>
      <c r="G73" s="34"/>
      <c r="H73" s="42">
        <f>'HRQOL scores'!G$13</f>
        <v>0.79372093466761007</v>
      </c>
      <c r="I73" s="39">
        <f t="shared" si="8"/>
        <v>58692.004999999997</v>
      </c>
      <c r="J73" s="39">
        <f t="shared" si="9"/>
        <v>46585.073066116041</v>
      </c>
      <c r="K73" s="42">
        <f>SUM(J73:J$119)/C73</f>
        <v>9.4745168302902094</v>
      </c>
    </row>
    <row r="74" spans="1:11" ht="14.25" x14ac:dyDescent="0.2">
      <c r="A74" s="62">
        <v>69</v>
      </c>
      <c r="C74" s="67">
        <v>57628.45</v>
      </c>
      <c r="D74" s="29">
        <f t="shared" si="6"/>
        <v>2224.6199999999953</v>
      </c>
      <c r="E74" s="33">
        <f>SUMPRODUCT(D74:D$119*$A74:$A$119)/C74+0.5-$A74</f>
        <v>12.097496516678092</v>
      </c>
      <c r="F74" s="35">
        <f t="shared" si="7"/>
        <v>3.860280816159372E-2</v>
      </c>
      <c r="G74" s="34"/>
      <c r="H74" s="42">
        <f>'HRQOL scores'!G$13</f>
        <v>0.79372093466761007</v>
      </c>
      <c r="I74" s="39">
        <f t="shared" si="8"/>
        <v>56516.14</v>
      </c>
      <c r="J74" s="39">
        <f t="shared" si="9"/>
        <v>44858.0434646055</v>
      </c>
      <c r="K74" s="42">
        <f>SUM(J74:J$119)/C74</f>
        <v>9.0158591087787379</v>
      </c>
    </row>
    <row r="75" spans="1:11" ht="14.25" x14ac:dyDescent="0.2">
      <c r="A75" s="62">
        <v>70</v>
      </c>
      <c r="C75" s="67">
        <v>55403.83</v>
      </c>
      <c r="D75" s="29">
        <f t="shared" si="6"/>
        <v>2318.4300000000003</v>
      </c>
      <c r="E75" s="33">
        <f>SUMPRODUCT(D75:D$119*$A75:$A$119)/C75+0.5-$A75</f>
        <v>11.563168703978718</v>
      </c>
      <c r="F75" s="35">
        <f t="shared" si="7"/>
        <v>4.1846024002311757E-2</v>
      </c>
      <c r="G75" s="34"/>
      <c r="H75" s="42">
        <f>'HRQOL scores'!G$13</f>
        <v>0.79372093466761007</v>
      </c>
      <c r="I75" s="39">
        <f t="shared" si="8"/>
        <v>54244.615000000005</v>
      </c>
      <c r="J75" s="39">
        <f t="shared" si="9"/>
        <v>43055.086518484663</v>
      </c>
      <c r="K75" s="42">
        <f>SUM(J75:J$119)/C75</f>
        <v>8.5682152730721786</v>
      </c>
    </row>
    <row r="76" spans="1:11" ht="14.25" x14ac:dyDescent="0.2">
      <c r="A76" s="62">
        <v>71</v>
      </c>
      <c r="C76" s="67">
        <v>53085.4</v>
      </c>
      <c r="D76" s="29">
        <f t="shared" si="6"/>
        <v>2402.739999999998</v>
      </c>
      <c r="E76" s="33">
        <f>SUMPRODUCT(D76:D$119*$A76:$A$119)/C76+0.5-$A76</f>
        <v>11.046336999185414</v>
      </c>
      <c r="F76" s="35">
        <f t="shared" si="7"/>
        <v>4.526178572639554E-2</v>
      </c>
      <c r="G76" s="34"/>
      <c r="H76" s="42">
        <f>'HRQOL scores'!G$13</f>
        <v>0.79372093466761007</v>
      </c>
      <c r="I76" s="39">
        <f t="shared" si="8"/>
        <v>51884.03</v>
      </c>
      <c r="J76" s="39">
        <f t="shared" si="9"/>
        <v>41181.440785922321</v>
      </c>
      <c r="K76" s="42">
        <f>SUM(J76:J$119)/C76</f>
        <v>8.1313667387682838</v>
      </c>
    </row>
    <row r="77" spans="1:11" ht="14.25" x14ac:dyDescent="0.2">
      <c r="A77" s="62">
        <v>72</v>
      </c>
      <c r="C77" s="67">
        <v>50682.66</v>
      </c>
      <c r="D77" s="29">
        <f t="shared" si="6"/>
        <v>2479.2900000000009</v>
      </c>
      <c r="E77" s="33">
        <f>SUMPRODUCT(D77:D$119*$A77:$A$119)/C77+0.5-$A77</f>
        <v>10.546312844206653</v>
      </c>
      <c r="F77" s="35">
        <f t="shared" si="7"/>
        <v>4.8917913937429502E-2</v>
      </c>
      <c r="G77" s="34"/>
      <c r="H77" s="42">
        <f>'HRQOL scores'!G$13</f>
        <v>0.79372093466761007</v>
      </c>
      <c r="I77" s="39">
        <f t="shared" si="8"/>
        <v>49443.014999999999</v>
      </c>
      <c r="J77" s="39">
        <f t="shared" si="9"/>
        <v>39243.956078584662</v>
      </c>
      <c r="K77" s="42">
        <f>SUM(J77:J$119)/C77</f>
        <v>7.7043196842527122</v>
      </c>
    </row>
    <row r="78" spans="1:11" ht="14.25" x14ac:dyDescent="0.2">
      <c r="A78" s="62">
        <v>73</v>
      </c>
      <c r="C78" s="67">
        <v>48203.37</v>
      </c>
      <c r="D78" s="29">
        <f t="shared" si="6"/>
        <v>2545.3300000000017</v>
      </c>
      <c r="E78" s="33">
        <f>SUMPRODUCT(D78:D$119*$A78:$A$119)/C78+0.5-$A78</f>
        <v>10.063034454573582</v>
      </c>
      <c r="F78" s="35">
        <f t="shared" si="7"/>
        <v>5.2803984451709529E-2</v>
      </c>
      <c r="G78" s="34"/>
      <c r="H78" s="42">
        <f>'HRQOL scores'!G$13</f>
        <v>0.79372093466761007</v>
      </c>
      <c r="I78" s="39">
        <f t="shared" si="8"/>
        <v>46930.705000000002</v>
      </c>
      <c r="J78" s="39">
        <f t="shared" si="9"/>
        <v>37249.883037209882</v>
      </c>
      <c r="K78" s="42">
        <f>SUM(J78:J$119)/C78</f>
        <v>7.2864502836565785</v>
      </c>
    </row>
    <row r="79" spans="1:11" ht="14.25" x14ac:dyDescent="0.2">
      <c r="A79" s="62">
        <v>74</v>
      </c>
      <c r="C79" s="67">
        <v>45658.04</v>
      </c>
      <c r="D79" s="29">
        <f t="shared" si="6"/>
        <v>2599.9599999999991</v>
      </c>
      <c r="E79" s="33">
        <f>SUMPRODUCT(D79:D$119*$A79:$A$119)/C79+0.5-$A79</f>
        <v>9.5961514803648669</v>
      </c>
      <c r="F79" s="35">
        <f t="shared" si="7"/>
        <v>5.6944187704947455E-2</v>
      </c>
      <c r="G79" s="34"/>
      <c r="H79" s="42">
        <f>'HRQOL scores'!G$13</f>
        <v>0.79372093466761007</v>
      </c>
      <c r="I79" s="39">
        <f t="shared" si="8"/>
        <v>44358.06</v>
      </c>
      <c r="J79" s="39">
        <f t="shared" si="9"/>
        <v>35207.920843241925</v>
      </c>
      <c r="K79" s="42">
        <f>SUM(J79:J$119)/C79</f>
        <v>6.8768080270745999</v>
      </c>
    </row>
    <row r="80" spans="1:11" ht="14.25" x14ac:dyDescent="0.2">
      <c r="A80" s="62">
        <v>75</v>
      </c>
      <c r="C80" s="67">
        <v>43058.080000000002</v>
      </c>
      <c r="D80" s="29">
        <f t="shared" si="6"/>
        <v>2643.4599999999991</v>
      </c>
      <c r="E80" s="33">
        <f>SUMPRODUCT(D80:D$119*$A80:$A$119)/C80+0.5-$A80</f>
        <v>9.1454010057243096</v>
      </c>
      <c r="F80" s="35">
        <f t="shared" si="7"/>
        <v>6.1392890718768675E-2</v>
      </c>
      <c r="G80" s="34"/>
      <c r="H80" s="42">
        <f>'HRQOL scores'!G$14</f>
        <v>0.73775806312747993</v>
      </c>
      <c r="I80" s="39">
        <f t="shared" si="8"/>
        <v>41736.350000000006</v>
      </c>
      <c r="J80" s="39">
        <f t="shared" si="9"/>
        <v>30791.328738010601</v>
      </c>
      <c r="K80" s="42">
        <f>SUM(J80:J$119)/C80</f>
        <v>6.4743633512978569</v>
      </c>
    </row>
    <row r="81" spans="1:11" ht="14.25" x14ac:dyDescent="0.2">
      <c r="A81" s="62">
        <v>76</v>
      </c>
      <c r="C81" s="67">
        <v>40414.620000000003</v>
      </c>
      <c r="D81" s="29">
        <f t="shared" si="6"/>
        <v>2669.25</v>
      </c>
      <c r="E81" s="33">
        <f>SUMPRODUCT(D81:D$119*$A81:$A$119)/C81+0.5-$A81</f>
        <v>8.7108837875144616</v>
      </c>
      <c r="F81" s="35">
        <f t="shared" si="7"/>
        <v>6.6046643516628381E-2</v>
      </c>
      <c r="G81" s="34"/>
      <c r="H81" s="42">
        <f>'HRQOL scores'!G$14</f>
        <v>0.73775806312747993</v>
      </c>
      <c r="I81" s="39">
        <f t="shared" si="8"/>
        <v>39079.995000000003</v>
      </c>
      <c r="J81" s="39">
        <f t="shared" si="9"/>
        <v>28831.581418231603</v>
      </c>
      <c r="K81" s="42">
        <f>SUM(J81:J$119)/C81</f>
        <v>6.1359559088082678</v>
      </c>
    </row>
    <row r="82" spans="1:11" ht="14.25" x14ac:dyDescent="0.2">
      <c r="A82" s="62">
        <v>77</v>
      </c>
      <c r="C82" s="67">
        <v>37745.370000000003</v>
      </c>
      <c r="D82" s="29">
        <f t="shared" si="6"/>
        <v>2680.9200000000055</v>
      </c>
      <c r="E82" s="33">
        <f>SUMPRODUCT(D82:D$119*$A82:$A$119)/C82+0.5-$A82</f>
        <v>8.2915351773358736</v>
      </c>
      <c r="F82" s="35">
        <f t="shared" si="7"/>
        <v>7.1026459669093336E-2</v>
      </c>
      <c r="G82" s="34"/>
      <c r="H82" s="42">
        <f>'HRQOL scores'!G$14</f>
        <v>0.73775806312747993</v>
      </c>
      <c r="I82" s="39">
        <f t="shared" si="8"/>
        <v>36404.910000000003</v>
      </c>
      <c r="J82" s="39">
        <f t="shared" si="9"/>
        <v>26858.01588993023</v>
      </c>
      <c r="K82" s="42">
        <f>SUM(J82:J$119)/C82</f>
        <v>5.8060298514230793</v>
      </c>
    </row>
    <row r="83" spans="1:11" ht="14.25" x14ac:dyDescent="0.2">
      <c r="A83" s="62">
        <v>78</v>
      </c>
      <c r="C83" s="67">
        <v>35064.449999999997</v>
      </c>
      <c r="D83" s="29">
        <f t="shared" si="6"/>
        <v>2677.2199999999975</v>
      </c>
      <c r="E83" s="33">
        <f>SUMPRODUCT(D83:D$119*$A83:$A$119)/C83+0.5-$A83</f>
        <v>7.8872519927321889</v>
      </c>
      <c r="F83" s="35">
        <f t="shared" si="7"/>
        <v>7.6351404342574827E-2</v>
      </c>
      <c r="G83" s="34"/>
      <c r="H83" s="42">
        <f>'HRQOL scores'!G$14</f>
        <v>0.73775806312747993</v>
      </c>
      <c r="I83" s="39">
        <f t="shared" si="8"/>
        <v>33725.839999999997</v>
      </c>
      <c r="J83" s="39">
        <f t="shared" si="9"/>
        <v>24881.510395747286</v>
      </c>
      <c r="K83" s="42">
        <f>SUM(J83:J$119)/C83</f>
        <v>5.4839796170502888</v>
      </c>
    </row>
    <row r="84" spans="1:11" ht="14.25" x14ac:dyDescent="0.2">
      <c r="A84" s="62">
        <v>79</v>
      </c>
      <c r="C84" s="67">
        <v>32387.23</v>
      </c>
      <c r="D84" s="29">
        <f t="shared" si="6"/>
        <v>2657.0400000000009</v>
      </c>
      <c r="E84" s="33">
        <f>SUMPRODUCT(D84:D$119*$A84:$A$119)/C84+0.5-$A84</f>
        <v>7.4979031283798463</v>
      </c>
      <c r="F84" s="35">
        <f t="shared" si="7"/>
        <v>8.2039742207036567E-2</v>
      </c>
      <c r="G84" s="34"/>
      <c r="H84" s="42">
        <f>'HRQOL scores'!G$14</f>
        <v>0.73775806312747993</v>
      </c>
      <c r="I84" s="39">
        <f t="shared" si="8"/>
        <v>31058.71</v>
      </c>
      <c r="J84" s="39">
        <f t="shared" si="9"/>
        <v>22913.813732838091</v>
      </c>
      <c r="K84" s="42">
        <f>SUM(J84:J$119)/C84</f>
        <v>5.1690502302089953</v>
      </c>
    </row>
    <row r="85" spans="1:11" ht="14.25" x14ac:dyDescent="0.2">
      <c r="A85" s="62">
        <v>80</v>
      </c>
      <c r="C85" s="67">
        <v>29730.19</v>
      </c>
      <c r="D85" s="29">
        <f t="shared" si="6"/>
        <v>2619.59</v>
      </c>
      <c r="E85" s="33">
        <f>SUMPRODUCT(D85:D$119*$A85:$A$119)/C85+0.5-$A85</f>
        <v>7.1233181872217273</v>
      </c>
      <c r="F85" s="35">
        <f t="shared" si="7"/>
        <v>8.8112117682396254E-2</v>
      </c>
      <c r="G85" s="34"/>
      <c r="H85" s="42">
        <f>'HRQOL scores'!G$14</f>
        <v>0.73775806312747993</v>
      </c>
      <c r="I85" s="39">
        <f t="shared" si="8"/>
        <v>28420.394999999997</v>
      </c>
      <c r="J85" s="39">
        <f t="shared" si="9"/>
        <v>20967.375568517913</v>
      </c>
      <c r="K85" s="42">
        <f>SUM(J85:J$119)/C85</f>
        <v>4.8602920114030086</v>
      </c>
    </row>
    <row r="86" spans="1:11" ht="14.25" x14ac:dyDescent="0.2">
      <c r="A86" s="62">
        <v>81</v>
      </c>
      <c r="C86" s="67">
        <v>27110.6</v>
      </c>
      <c r="D86" s="29">
        <f t="shared" si="6"/>
        <v>2564.3099999999977</v>
      </c>
      <c r="E86" s="33">
        <f>SUMPRODUCT(D86:D$119*$A86:$A$119)/C86+0.5-$A86</f>
        <v>6.7633032148516889</v>
      </c>
      <c r="F86" s="35">
        <f t="shared" si="7"/>
        <v>9.4586988115349629E-2</v>
      </c>
      <c r="G86" s="34"/>
      <c r="H86" s="42">
        <f>'HRQOL scores'!G$14</f>
        <v>0.73775806312747993</v>
      </c>
      <c r="I86" s="39">
        <f t="shared" si="8"/>
        <v>25828.445</v>
      </c>
      <c r="J86" s="39">
        <f t="shared" si="9"/>
        <v>19055.143556794643</v>
      </c>
      <c r="K86" s="42">
        <f>SUM(J86:J$119)/C86</f>
        <v>4.5565214117716195</v>
      </c>
    </row>
    <row r="87" spans="1:11" ht="14.25" x14ac:dyDescent="0.2">
      <c r="A87" s="62">
        <v>82</v>
      </c>
      <c r="C87" s="67">
        <v>24546.29</v>
      </c>
      <c r="D87" s="29">
        <f t="shared" si="6"/>
        <v>2491.0800000000017</v>
      </c>
      <c r="E87" s="33">
        <f>SUMPRODUCT(D87:D$119*$A87:$A$119)/C87+0.5-$A87</f>
        <v>6.4176200613843264</v>
      </c>
      <c r="F87" s="35">
        <f t="shared" si="7"/>
        <v>0.1014849901960745</v>
      </c>
      <c r="G87" s="34"/>
      <c r="H87" s="42">
        <f>'HRQOL scores'!G$14</f>
        <v>0.73775806312747993</v>
      </c>
      <c r="I87" s="39">
        <f t="shared" si="8"/>
        <v>23300.75</v>
      </c>
      <c r="J87" s="39">
        <f t="shared" si="9"/>
        <v>17190.316189417626</v>
      </c>
      <c r="K87" s="42">
        <f>SUM(J87:J$119)/C87</f>
        <v>4.2562393677081554</v>
      </c>
    </row>
    <row r="88" spans="1:11" ht="14.25" x14ac:dyDescent="0.2">
      <c r="A88" s="62">
        <v>83</v>
      </c>
      <c r="C88" s="67">
        <v>22055.21</v>
      </c>
      <c r="D88" s="29">
        <f t="shared" si="6"/>
        <v>2400.1699999999983</v>
      </c>
      <c r="E88" s="33">
        <f>SUMPRODUCT(D88:D$119*$A88:$A$119)/C88+0.5-$A88</f>
        <v>6.0860002301749461</v>
      </c>
      <c r="F88" s="35">
        <f t="shared" si="7"/>
        <v>0.10882553374010033</v>
      </c>
      <c r="G88" s="34"/>
      <c r="H88" s="42">
        <f>'HRQOL scores'!G$14</f>
        <v>0.73775806312747993</v>
      </c>
      <c r="I88" s="39">
        <f t="shared" si="8"/>
        <v>20855.125</v>
      </c>
      <c r="J88" s="39">
        <f t="shared" si="9"/>
        <v>15386.036626281484</v>
      </c>
      <c r="K88" s="42">
        <f>SUM(J88:J$119)/C88</f>
        <v>3.9575487895949935</v>
      </c>
    </row>
    <row r="89" spans="1:11" ht="14.25" x14ac:dyDescent="0.2">
      <c r="A89" s="62">
        <v>84</v>
      </c>
      <c r="C89" s="67">
        <v>19655.04</v>
      </c>
      <c r="D89" s="29">
        <f t="shared" si="6"/>
        <v>2292.3300000000017</v>
      </c>
      <c r="E89" s="33">
        <f>SUMPRODUCT(D89:D$119*$A89:$A$119)/C89+0.5-$A89</f>
        <v>5.7681331677044057</v>
      </c>
      <c r="F89" s="35">
        <f t="shared" si="7"/>
        <v>0.11662810149457857</v>
      </c>
      <c r="G89" s="34"/>
      <c r="H89" s="42">
        <f>'HRQOL scores'!G$14</f>
        <v>0.73775806312747993</v>
      </c>
      <c r="I89" s="39">
        <f t="shared" si="8"/>
        <v>18508.875</v>
      </c>
      <c r="J89" s="39">
        <f t="shared" si="9"/>
        <v>13655.071770668636</v>
      </c>
      <c r="K89" s="42">
        <f>SUM(J89:J$119)/C89</f>
        <v>3.6580201827868022</v>
      </c>
    </row>
    <row r="90" spans="1:11" ht="14.25" x14ac:dyDescent="0.2">
      <c r="A90" s="62">
        <v>85</v>
      </c>
      <c r="C90" s="67">
        <v>17362.71</v>
      </c>
      <c r="D90" s="29">
        <f t="shared" si="6"/>
        <v>2168.8099999999995</v>
      </c>
      <c r="E90" s="33">
        <f>SUMPRODUCT(D90:D$119*$A90:$A$119)/C90+0.5-$A90</f>
        <v>5.4636639750682434</v>
      </c>
      <c r="F90" s="35">
        <f t="shared" si="7"/>
        <v>0.12491195210885855</v>
      </c>
      <c r="G90" s="34"/>
      <c r="H90" s="42">
        <f>'HRQOL scores'!G$15</f>
        <v>0.6139679243695001</v>
      </c>
      <c r="I90" s="39">
        <f t="shared" si="8"/>
        <v>16278.305</v>
      </c>
      <c r="J90" s="39">
        <f t="shared" si="9"/>
        <v>9994.3571331036546</v>
      </c>
      <c r="K90" s="42">
        <f>IF(C90=0,0,SUM(J90:J$119)/C90)</f>
        <v>3.3545144302250778</v>
      </c>
    </row>
    <row r="91" spans="1:11" ht="14.25" x14ac:dyDescent="0.2">
      <c r="A91" s="62">
        <v>86</v>
      </c>
      <c r="C91" s="67">
        <v>15193.9</v>
      </c>
      <c r="D91" s="29">
        <f t="shared" si="6"/>
        <v>2031.3400000000001</v>
      </c>
      <c r="E91" s="33">
        <f>SUMPRODUCT(D91:D$119*$A91:$A$119)/C91+0.5-$A91</f>
        <v>5.1721880581389144</v>
      </c>
      <c r="F91" s="35">
        <f t="shared" si="7"/>
        <v>0.13369444316469112</v>
      </c>
      <c r="G91" s="34"/>
      <c r="H91" s="42">
        <f>'HRQOL scores'!G$15</f>
        <v>0.6139679243695001</v>
      </c>
      <c r="I91" s="39">
        <f t="shared" si="8"/>
        <v>14178.23</v>
      </c>
      <c r="J91" s="39">
        <f t="shared" si="9"/>
        <v>8704.9784443333774</v>
      </c>
      <c r="K91" s="42">
        <f>IF(C91=0,0,SUM(J91:J$119)/C91)</f>
        <v>3.175557566504295</v>
      </c>
    </row>
    <row r="92" spans="1:11" ht="14.25" x14ac:dyDescent="0.2">
      <c r="A92" s="62">
        <v>87</v>
      </c>
      <c r="C92" s="67">
        <v>13162.56</v>
      </c>
      <c r="D92" s="29">
        <f t="shared" si="6"/>
        <v>1882.1800000000003</v>
      </c>
      <c r="E92" s="33">
        <f>SUMPRODUCT(D92:D$119*$A92:$A$119)/C92+0.5-$A92</f>
        <v>4.8932333935463106</v>
      </c>
      <c r="F92" s="35">
        <f t="shared" si="7"/>
        <v>0.14299497969999761</v>
      </c>
      <c r="G92" s="34"/>
      <c r="H92" s="42">
        <f>'HRQOL scores'!G$15</f>
        <v>0.6139679243695001</v>
      </c>
      <c r="I92" s="39">
        <f t="shared" si="8"/>
        <v>12221.47</v>
      </c>
      <c r="J92" s="39">
        <f t="shared" si="9"/>
        <v>7503.5905686441138</v>
      </c>
      <c r="K92" s="42">
        <f>IF(C92=0,0,SUM(J92:J$119)/C92)</f>
        <v>3.0042883500911852</v>
      </c>
    </row>
    <row r="93" spans="1:11" ht="14.25" x14ac:dyDescent="0.2">
      <c r="A93" s="62">
        <v>88</v>
      </c>
      <c r="C93" s="67">
        <v>11280.38</v>
      </c>
      <c r="D93" s="29">
        <f t="shared" si="6"/>
        <v>1723.9409999999989</v>
      </c>
      <c r="E93" s="33">
        <f>SUMPRODUCT(D93:D$119*$A93:$A$119)/C93+0.5-$A93</f>
        <v>4.6262633117463707</v>
      </c>
      <c r="F93" s="35">
        <f t="shared" si="7"/>
        <v>0.15282650052569141</v>
      </c>
      <c r="G93" s="34"/>
      <c r="H93" s="42">
        <f>'HRQOL scores'!G$15</f>
        <v>0.6139679243695001</v>
      </c>
      <c r="I93" s="39">
        <f t="shared" si="8"/>
        <v>10418.4095</v>
      </c>
      <c r="J93" s="39">
        <f t="shared" si="9"/>
        <v>6396.5692559464815</v>
      </c>
      <c r="K93" s="42">
        <f>IF(C93=0,0,SUM(J93:J$119)/C93)</f>
        <v>2.8403772830996941</v>
      </c>
    </row>
    <row r="94" spans="1:11" ht="14.25" x14ac:dyDescent="0.2">
      <c r="A94" s="62">
        <v>89</v>
      </c>
      <c r="C94" s="67">
        <v>9556.4390000000003</v>
      </c>
      <c r="D94" s="29">
        <f t="shared" si="6"/>
        <v>1559.6720000000005</v>
      </c>
      <c r="E94" s="33">
        <f>SUMPRODUCT(D94:D$119*$A94:$A$119)/C94+0.5-$A94</f>
        <v>4.3706236848848903</v>
      </c>
      <c r="F94" s="35">
        <f t="shared" si="7"/>
        <v>0.16320639937114656</v>
      </c>
      <c r="G94" s="34"/>
      <c r="H94" s="42">
        <f>'HRQOL scores'!G$15</f>
        <v>0.6139679243695001</v>
      </c>
      <c r="I94" s="39">
        <f t="shared" si="8"/>
        <v>8776.6029999999992</v>
      </c>
      <c r="J94" s="39">
        <f t="shared" si="9"/>
        <v>5388.552726925127</v>
      </c>
      <c r="K94" s="42">
        <f>IF(C94=0,0,SUM(J94:J$119)/C94)</f>
        <v>2.6834227520089486</v>
      </c>
    </row>
    <row r="95" spans="1:11" ht="14.25" x14ac:dyDescent="0.2">
      <c r="A95" s="62">
        <v>90</v>
      </c>
      <c r="B95" s="70" t="s">
        <v>31</v>
      </c>
      <c r="C95" s="67">
        <v>7996.7669999999998</v>
      </c>
      <c r="D95" s="29">
        <f t="shared" si="6"/>
        <v>1392.6059999999998</v>
      </c>
      <c r="E95" s="33">
        <f>SUMPRODUCT(D95:D$119*$A95:$A$119)/C95+0.5-$A95</f>
        <v>4.1255416891048213</v>
      </c>
      <c r="F95" s="35">
        <f t="shared" si="7"/>
        <v>0.17414612680349445</v>
      </c>
      <c r="G95" s="34"/>
      <c r="H95" s="42">
        <f>'HRQOL scores'!G$15</f>
        <v>0.6139679243695001</v>
      </c>
      <c r="I95" s="39">
        <f t="shared" si="8"/>
        <v>7300.4639999999999</v>
      </c>
      <c r="J95" s="39">
        <f t="shared" si="9"/>
        <v>4482.2507290142585</v>
      </c>
      <c r="K95" s="42">
        <f>IF(C95=0,0,SUM(J95:J$119)/C95)</f>
        <v>2.5329502677595221</v>
      </c>
    </row>
    <row r="96" spans="1:11" ht="14.25" x14ac:dyDescent="0.2">
      <c r="A96" s="62">
        <v>91</v>
      </c>
      <c r="B96" s="70" t="s">
        <v>32</v>
      </c>
      <c r="C96" s="67">
        <v>6604.1610000000001</v>
      </c>
      <c r="D96" s="29">
        <f t="shared" si="6"/>
        <v>1226.1050000000005</v>
      </c>
      <c r="E96" s="33">
        <f>SUMPRODUCT(D96:D$119*$A96:$A$119)/C96+0.5-$A96</f>
        <v>3.8900522922681091</v>
      </c>
      <c r="F96" s="35">
        <f t="shared" si="7"/>
        <v>0.18565643690394593</v>
      </c>
      <c r="G96" s="34"/>
      <c r="H96" s="42">
        <f>'HRQOL scores'!G$15</f>
        <v>0.6139679243695001</v>
      </c>
      <c r="I96" s="39">
        <f t="shared" si="8"/>
        <v>5991.1085000000003</v>
      </c>
      <c r="J96" s="39">
        <f t="shared" si="9"/>
        <v>3678.3484504174694</v>
      </c>
      <c r="K96" s="42">
        <f>IF(C96=0,0,SUM(J96:J$119)/C96)</f>
        <v>2.3883673315726641</v>
      </c>
    </row>
    <row r="97" spans="1:11" ht="14.25" x14ac:dyDescent="0.2">
      <c r="A97" s="62">
        <v>92</v>
      </c>
      <c r="B97" s="70" t="s">
        <v>19</v>
      </c>
      <c r="C97" s="67">
        <v>5378.0559999999996</v>
      </c>
      <c r="D97" s="29">
        <f t="shared" si="6"/>
        <v>1063.4859999999999</v>
      </c>
      <c r="E97" s="33">
        <f>SUMPRODUCT(D97:D$119*$A97:$A$119)/C97+0.5-$A97</f>
        <v>3.6629263690369953</v>
      </c>
      <c r="F97" s="35">
        <f t="shared" si="7"/>
        <v>0.19774543069094111</v>
      </c>
      <c r="G97" s="34"/>
      <c r="H97" s="42">
        <f>'HRQOL scores'!G$15</f>
        <v>0.6139679243695001</v>
      </c>
      <c r="I97" s="39">
        <f t="shared" si="8"/>
        <v>4846.3130000000001</v>
      </c>
      <c r="J97" s="39">
        <f t="shared" si="9"/>
        <v>2975.480733454925</v>
      </c>
      <c r="K97" s="42">
        <f>IF(C97=0,0,SUM(J97:J$119)/C97)</f>
        <v>2.2489192999159529</v>
      </c>
    </row>
    <row r="98" spans="1:11" ht="14.25" x14ac:dyDescent="0.2">
      <c r="A98" s="62">
        <v>93</v>
      </c>
      <c r="B98" s="77" t="s">
        <v>33</v>
      </c>
      <c r="C98" s="67">
        <v>4314.57</v>
      </c>
      <c r="D98" s="29">
        <f t="shared" si="6"/>
        <v>907.86399999999958</v>
      </c>
      <c r="E98" s="33">
        <f>SUMPRODUCT(D98:D$119*$A98:$A$119)/C98+0.5-$A98</f>
        <v>3.4425470293812879</v>
      </c>
      <c r="F98" s="35">
        <f t="shared" si="7"/>
        <v>0.21041818767571269</v>
      </c>
      <c r="G98" s="34"/>
      <c r="H98" s="42">
        <f>'HRQOL scores'!G$15</f>
        <v>0.6139679243695001</v>
      </c>
      <c r="I98" s="39">
        <f t="shared" si="8"/>
        <v>3860.6379999999999</v>
      </c>
      <c r="J98" s="39">
        <f t="shared" si="9"/>
        <v>2370.3078996020181</v>
      </c>
      <c r="K98" s="42">
        <f>IF(C98=0,0,SUM(J98:J$119)/C98)</f>
        <v>2.1136134541736169</v>
      </c>
    </row>
    <row r="99" spans="1:11" ht="14.25" x14ac:dyDescent="0.2">
      <c r="A99" s="62">
        <v>94</v>
      </c>
      <c r="B99" s="77" t="s">
        <v>34</v>
      </c>
      <c r="C99" s="67">
        <v>3406.7060000000001</v>
      </c>
      <c r="D99" s="29">
        <f t="shared" si="6"/>
        <v>762</v>
      </c>
      <c r="E99" s="33">
        <f>SUMPRODUCT(D99:D$119*$A99:$A$119)/C99+0.5-$A99</f>
        <v>3.2267158177305646</v>
      </c>
      <c r="F99" s="35">
        <f t="shared" si="7"/>
        <v>0.22367647809937222</v>
      </c>
      <c r="G99" s="34"/>
      <c r="H99" s="42">
        <f>'HRQOL scores'!G$15</f>
        <v>0.6139679243695001</v>
      </c>
      <c r="I99" s="39">
        <f t="shared" si="8"/>
        <v>3025.7060000000001</v>
      </c>
      <c r="J99" s="39">
        <f t="shared" si="9"/>
        <v>1857.6864325723427</v>
      </c>
      <c r="K99" s="42">
        <f>IF(C99=0,0,SUM(J99:J$119)/C99)</f>
        <v>1.9811000131422667</v>
      </c>
    </row>
    <row r="100" spans="1:11" ht="14.25" x14ac:dyDescent="0.2">
      <c r="A100" s="62">
        <v>95</v>
      </c>
      <c r="B100" s="77" t="s">
        <v>2</v>
      </c>
      <c r="C100" s="67">
        <v>2644.7060000000001</v>
      </c>
      <c r="D100" s="29">
        <f t="shared" si="6"/>
        <v>628.16800000000012</v>
      </c>
      <c r="E100" s="33">
        <f>SUMPRODUCT(D100:D$119*$A100:$A$119)/C100+0.5-$A100</f>
        <v>3.0123447130068968</v>
      </c>
      <c r="F100" s="35">
        <f t="shared" si="7"/>
        <v>0.23751902858011442</v>
      </c>
      <c r="G100" s="34"/>
      <c r="H100" s="42">
        <f>'HRQOL scores'!G$15</f>
        <v>0.6139679243695001</v>
      </c>
      <c r="I100" s="39">
        <f t="shared" si="8"/>
        <v>2330.6220000000003</v>
      </c>
      <c r="J100" s="39">
        <f t="shared" si="9"/>
        <v>1430.9271518298933</v>
      </c>
      <c r="K100" s="42">
        <f>IF(C100=0,0,SUM(J100:J$119)/C100)</f>
        <v>1.8494830309302794</v>
      </c>
    </row>
    <row r="101" spans="1:11" ht="14.25" x14ac:dyDescent="0.2">
      <c r="A101" s="62">
        <v>96</v>
      </c>
      <c r="B101" s="77" t="s">
        <v>54</v>
      </c>
      <c r="C101" s="67">
        <v>2016.538</v>
      </c>
      <c r="D101" s="29">
        <f t="shared" si="6"/>
        <v>508.04700000000003</v>
      </c>
      <c r="E101" s="33">
        <f>SUMPRODUCT(D101:D$119*$A101:$A$119)/C101+0.5-$A101</f>
        <v>2.7949605395770476</v>
      </c>
      <c r="F101" s="35">
        <f t="shared" si="7"/>
        <v>0.25194020643300546</v>
      </c>
      <c r="G101" s="34"/>
      <c r="H101" s="42">
        <f>'HRQOL scores'!G$15</f>
        <v>0.6139679243695001</v>
      </c>
      <c r="I101" s="39">
        <f t="shared" ref="I101:I119" si="10">(D101*0.5+C102)</f>
        <v>1762.5145</v>
      </c>
      <c r="J101" s="39">
        <f t="shared" ref="J101:J119" si="11">I101*H101</f>
        <v>1082.1273692361474</v>
      </c>
      <c r="K101" s="42">
        <f>IF(C101=0,0,SUM(J101:J$119)/C101)</f>
        <v>1.7160161211787748</v>
      </c>
    </row>
    <row r="102" spans="1:11" ht="14.25" x14ac:dyDescent="0.2">
      <c r="A102" s="62">
        <v>97</v>
      </c>
      <c r="C102" s="67">
        <v>1508.491</v>
      </c>
      <c r="D102" s="29">
        <f t="shared" si="6"/>
        <v>402.66300000000001</v>
      </c>
      <c r="E102" s="33">
        <f>SUMPRODUCT(D102:D$119*$A102:$A$119)/C102+0.5-$A102</f>
        <v>2.5678838233424131</v>
      </c>
      <c r="F102" s="35">
        <f t="shared" si="7"/>
        <v>0.26693099262773196</v>
      </c>
      <c r="G102" s="34"/>
      <c r="H102" s="42">
        <f>'HRQOL scores'!G$15</f>
        <v>0.6139679243695001</v>
      </c>
      <c r="I102" s="39">
        <f t="shared" si="10"/>
        <v>1307.1595</v>
      </c>
      <c r="J102" s="39">
        <f t="shared" si="11"/>
        <v>802.55400503487351</v>
      </c>
      <c r="K102" s="42">
        <f>IF(C102=0,0,SUM(J102:J$119)/C102)</f>
        <v>1.5765983010395532</v>
      </c>
    </row>
    <row r="103" spans="1:11" ht="14.25" x14ac:dyDescent="0.2">
      <c r="A103" s="62">
        <v>98</v>
      </c>
      <c r="C103" s="67">
        <v>1105.828</v>
      </c>
      <c r="D103" s="29">
        <f t="shared" si="6"/>
        <v>312.36950000000002</v>
      </c>
      <c r="E103" s="33">
        <f>SUMPRODUCT(D103:D$119*$A103:$A$119)/C103+0.5-$A103</f>
        <v>2.3208583401375478</v>
      </c>
      <c r="F103" s="35">
        <f t="shared" si="7"/>
        <v>0.28247566529333679</v>
      </c>
      <c r="G103" s="34"/>
      <c r="H103" s="42">
        <f>'HRQOL scores'!G$15</f>
        <v>0.6139679243695001</v>
      </c>
      <c r="I103" s="39">
        <f t="shared" si="10"/>
        <v>949.64324999999997</v>
      </c>
      <c r="J103" s="39">
        <f t="shared" si="11"/>
        <v>583.05049509400624</v>
      </c>
      <c r="K103" s="42">
        <f>IF(C103=0,0,SUM(J103:J$119)/C103)</f>
        <v>1.4249325778498856</v>
      </c>
    </row>
    <row r="104" spans="1:11" ht="14.25" x14ac:dyDescent="0.2">
      <c r="A104" s="62">
        <v>99</v>
      </c>
      <c r="B104" s="29">
        <v>703</v>
      </c>
      <c r="C104" s="67">
        <v>793.45849999999996</v>
      </c>
      <c r="D104" s="29">
        <f t="shared" si="6"/>
        <v>291.19814082503552</v>
      </c>
      <c r="E104" s="33">
        <f>SUMPRODUCT(D104:D$119*$A104:$A$119)/C104+0.5-$A104</f>
        <v>2.0376955903271607</v>
      </c>
      <c r="F104" s="35">
        <f t="shared" si="7"/>
        <v>0.36699857752489329</v>
      </c>
      <c r="G104" s="34"/>
      <c r="H104" s="42">
        <f>'HRQOL scores'!G$15</f>
        <v>0.6139679243695001</v>
      </c>
      <c r="I104" s="39">
        <f t="shared" si="10"/>
        <v>647.85942958748217</v>
      </c>
      <c r="J104" s="39">
        <f t="shared" si="11"/>
        <v>397.76490926703474</v>
      </c>
      <c r="K104" s="42">
        <f>IF(C104=0,0,SUM(J104:J$119)/C104)</f>
        <v>1.2510797320900555</v>
      </c>
    </row>
    <row r="105" spans="1:11" ht="14.25" x14ac:dyDescent="0.2">
      <c r="A105" s="62">
        <v>100</v>
      </c>
      <c r="B105" s="29">
        <v>445</v>
      </c>
      <c r="C105" s="24">
        <f t="shared" ref="C105:C119" si="12">C104*IF(B105=0,0,(B105/B104))</f>
        <v>502.26035917496444</v>
      </c>
      <c r="D105" s="29">
        <f t="shared" si="6"/>
        <v>194.13209388335707</v>
      </c>
      <c r="E105" s="33">
        <f>SUMPRODUCT(D105:D$119*$A105:$A$119)/C105+0.5-$A105</f>
        <v>1.9292134831460572</v>
      </c>
      <c r="F105" s="35">
        <f t="shared" si="7"/>
        <v>0.38651685393258434</v>
      </c>
      <c r="G105" s="34"/>
      <c r="H105" s="42">
        <f>'HRQOL scores'!G$15</f>
        <v>0.6139679243695001</v>
      </c>
      <c r="I105" s="39">
        <f t="shared" si="10"/>
        <v>405.19431223328593</v>
      </c>
      <c r="J105" s="39">
        <f t="shared" si="11"/>
        <v>248.77631084819771</v>
      </c>
      <c r="K105" s="42">
        <f>IF(C105=0,0,SUM(J105:J$119)/C105)</f>
        <v>1.1844751979128445</v>
      </c>
    </row>
    <row r="106" spans="1:11" ht="14.25" x14ac:dyDescent="0.2">
      <c r="A106" s="62">
        <v>101</v>
      </c>
      <c r="B106" s="29">
        <v>273</v>
      </c>
      <c r="C106" s="24">
        <f t="shared" si="12"/>
        <v>308.12826529160736</v>
      </c>
      <c r="D106" s="29">
        <f t="shared" si="6"/>
        <v>124.15424608819345</v>
      </c>
      <c r="E106" s="33">
        <f>SUMPRODUCT(D106:D$119*$A106:$A$119)/C106+0.5-$A106</f>
        <v>1.8296703296703498</v>
      </c>
      <c r="F106" s="35">
        <f t="shared" si="7"/>
        <v>0.40293040293040294</v>
      </c>
      <c r="G106" s="34"/>
      <c r="H106" s="42">
        <f>'HRQOL scores'!G$15</f>
        <v>0.6139679243695001</v>
      </c>
      <c r="I106" s="39">
        <f t="shared" si="10"/>
        <v>246.05114224751065</v>
      </c>
      <c r="J106" s="39">
        <f t="shared" si="11"/>
        <v>151.06750909444872</v>
      </c>
      <c r="K106" s="42">
        <f>IF(C106=0,0,SUM(J106:J$119)/C106)</f>
        <v>1.1233588945881514</v>
      </c>
    </row>
    <row r="107" spans="1:11" ht="14.25" x14ac:dyDescent="0.2">
      <c r="A107" s="62">
        <v>102</v>
      </c>
      <c r="B107" s="29">
        <v>163</v>
      </c>
      <c r="C107" s="24">
        <f t="shared" si="12"/>
        <v>183.97401920341392</v>
      </c>
      <c r="D107" s="29">
        <f t="shared" si="6"/>
        <v>77.87857254623043</v>
      </c>
      <c r="E107" s="33">
        <f>SUMPRODUCT(D107:D$119*$A107:$A$119)/C107+0.5-$A107</f>
        <v>1.7269938650306926</v>
      </c>
      <c r="F107" s="35">
        <f t="shared" si="7"/>
        <v>0.42331288343558282</v>
      </c>
      <c r="G107" s="34"/>
      <c r="H107" s="42">
        <f>'HRQOL scores'!G$15</f>
        <v>0.6139679243695001</v>
      </c>
      <c r="I107" s="39">
        <f t="shared" si="10"/>
        <v>145.0347329302987</v>
      </c>
      <c r="J107" s="39">
        <f t="shared" si="11"/>
        <v>89.04667393870028</v>
      </c>
      <c r="K107" s="42">
        <f>IF(C107=0,0,SUM(J107:J$119)/C107)</f>
        <v>1.0603188387117439</v>
      </c>
    </row>
    <row r="108" spans="1:11" ht="14.25" x14ac:dyDescent="0.2">
      <c r="A108" s="62">
        <v>103</v>
      </c>
      <c r="B108" s="29">
        <v>94</v>
      </c>
      <c r="C108" s="24">
        <f t="shared" si="12"/>
        <v>106.09544665718349</v>
      </c>
      <c r="D108" s="29">
        <f t="shared" si="6"/>
        <v>47.404348506401128</v>
      </c>
      <c r="E108" s="33">
        <f>SUMPRODUCT(D108:D$119*$A108:$A$119)/C108+0.5-$A108</f>
        <v>1.6276595744680975</v>
      </c>
      <c r="F108" s="35">
        <f t="shared" si="7"/>
        <v>0.44680851063829785</v>
      </c>
      <c r="G108" s="34"/>
      <c r="H108" s="42">
        <f>'HRQOL scores'!G$15</f>
        <v>0.6139679243695001</v>
      </c>
      <c r="I108" s="39">
        <f t="shared" si="10"/>
        <v>82.39327240398292</v>
      </c>
      <c r="J108" s="39">
        <f t="shared" si="11"/>
        <v>50.586826439884206</v>
      </c>
      <c r="K108" s="42">
        <f>IF(C108=0,0,SUM(J108:J$119)/C108)</f>
        <v>0.99933077051631392</v>
      </c>
    </row>
    <row r="109" spans="1:11" ht="14.25" x14ac:dyDescent="0.2">
      <c r="A109" s="62">
        <v>104</v>
      </c>
      <c r="B109" s="29">
        <v>52</v>
      </c>
      <c r="C109" s="24">
        <f t="shared" si="12"/>
        <v>58.691098150782359</v>
      </c>
      <c r="D109" s="29">
        <f t="shared" si="6"/>
        <v>27.088199146514938</v>
      </c>
      <c r="E109" s="33">
        <f>SUMPRODUCT(D109:D$119*$A109:$A$119)/C109+0.5-$A109</f>
        <v>1.5384615384615472</v>
      </c>
      <c r="F109" s="35">
        <f t="shared" si="7"/>
        <v>0.46153846153846162</v>
      </c>
      <c r="G109" s="34"/>
      <c r="H109" s="42">
        <f>'HRQOL scores'!G$15</f>
        <v>0.6139679243695001</v>
      </c>
      <c r="I109" s="39">
        <f t="shared" si="10"/>
        <v>45.14699857752489</v>
      </c>
      <c r="J109" s="39">
        <f t="shared" si="11"/>
        <v>27.718809008155731</v>
      </c>
      <c r="K109" s="42">
        <f>IF(C109=0,0,SUM(J109:J$119)/C109)</f>
        <v>0.94456603749153867</v>
      </c>
    </row>
    <row r="110" spans="1:11" ht="14.25" x14ac:dyDescent="0.2">
      <c r="A110" s="62">
        <v>105</v>
      </c>
      <c r="B110" s="29">
        <v>28</v>
      </c>
      <c r="C110" s="24">
        <f t="shared" si="12"/>
        <v>31.602899004267421</v>
      </c>
      <c r="D110" s="29">
        <f t="shared" si="6"/>
        <v>15.80144950213371</v>
      </c>
      <c r="E110" s="33">
        <f>SUMPRODUCT(D110:D$119*$A110:$A$119)/C110+0.5-$A110</f>
        <v>1.4285714285714306</v>
      </c>
      <c r="F110" s="35">
        <f t="shared" si="7"/>
        <v>0.5</v>
      </c>
      <c r="G110" s="34"/>
      <c r="H110" s="42">
        <f>'HRQOL scores'!G$15</f>
        <v>0.6139679243695001</v>
      </c>
      <c r="I110" s="39">
        <f t="shared" si="10"/>
        <v>23.702174253200567</v>
      </c>
      <c r="J110" s="39">
        <f t="shared" si="11"/>
        <v>14.552374729281759</v>
      </c>
      <c r="K110" s="42">
        <f>IF(C110=0,0,SUM(J110:J$119)/C110)</f>
        <v>0.8770970348135716</v>
      </c>
    </row>
    <row r="111" spans="1:11" ht="14.25" x14ac:dyDescent="0.2">
      <c r="A111" s="62">
        <v>106</v>
      </c>
      <c r="B111" s="29">
        <v>14</v>
      </c>
      <c r="C111" s="24">
        <f t="shared" si="12"/>
        <v>15.80144950213371</v>
      </c>
      <c r="D111" s="29">
        <f t="shared" si="6"/>
        <v>7.9007247510668552</v>
      </c>
      <c r="E111" s="33">
        <f>SUMPRODUCT(D111:D$119*$A111:$A$119)/C111+0.5-$A111</f>
        <v>1.3571428571428612</v>
      </c>
      <c r="F111" s="35">
        <f t="shared" si="7"/>
        <v>0.5</v>
      </c>
      <c r="G111" s="34"/>
      <c r="H111" s="42">
        <f>'HRQOL scores'!G$15</f>
        <v>0.6139679243695001</v>
      </c>
      <c r="I111" s="39">
        <f t="shared" si="10"/>
        <v>11.851087126600284</v>
      </c>
      <c r="J111" s="39">
        <f t="shared" si="11"/>
        <v>7.2761873646408795</v>
      </c>
      <c r="K111" s="42">
        <f>IF(C111=0,0,SUM(J111:J$119)/C111)</f>
        <v>0.83324218307289299</v>
      </c>
    </row>
    <row r="112" spans="1:11" ht="14.25" x14ac:dyDescent="0.2">
      <c r="A112" s="62">
        <v>107</v>
      </c>
      <c r="B112" s="29">
        <v>7</v>
      </c>
      <c r="C112" s="24">
        <f t="shared" si="12"/>
        <v>7.9007247510668552</v>
      </c>
      <c r="D112" s="29">
        <f t="shared" si="6"/>
        <v>4.5146998577524888</v>
      </c>
      <c r="E112" s="33">
        <f>SUMPRODUCT(D112:D$119*$A112:$A$119)/C112+0.5-$A112</f>
        <v>1.2142857142857224</v>
      </c>
      <c r="F112" s="35">
        <f t="shared" si="7"/>
        <v>0.5714285714285714</v>
      </c>
      <c r="G112" s="34"/>
      <c r="H112" s="42">
        <f>'HRQOL scores'!G$15</f>
        <v>0.6139679243695001</v>
      </c>
      <c r="I112" s="39">
        <f t="shared" si="10"/>
        <v>5.6433748221906104</v>
      </c>
      <c r="J112" s="39">
        <f t="shared" si="11"/>
        <v>3.4648511260194659</v>
      </c>
      <c r="K112" s="42">
        <f>IF(C112=0,0,SUM(J112:J$119)/C112)</f>
        <v>0.74553247959153568</v>
      </c>
    </row>
    <row r="113" spans="1:11" ht="14.25" x14ac:dyDescent="0.2">
      <c r="A113" s="62">
        <v>108</v>
      </c>
      <c r="B113" s="29">
        <v>3</v>
      </c>
      <c r="C113" s="24">
        <f t="shared" si="12"/>
        <v>3.3860248933143664</v>
      </c>
      <c r="D113" s="29">
        <f t="shared" si="6"/>
        <v>2.2573499288762444</v>
      </c>
      <c r="E113" s="33">
        <f>SUMPRODUCT(D113:D$119*$A113:$A$119)/C113+0.5-$A113</f>
        <v>1.1666666666666572</v>
      </c>
      <c r="F113" s="35">
        <f t="shared" si="7"/>
        <v>0.66666666666666674</v>
      </c>
      <c r="G113" s="34"/>
      <c r="H113" s="42">
        <f>'HRQOL scores'!G$15</f>
        <v>0.6139679243695001</v>
      </c>
      <c r="I113" s="39">
        <f t="shared" si="10"/>
        <v>2.257349928876244</v>
      </c>
      <c r="J113" s="39">
        <f t="shared" si="11"/>
        <v>1.3859404504077861</v>
      </c>
      <c r="K113" s="42">
        <f>IF(C113=0,0,SUM(J113:J$119)/C113)</f>
        <v>0.71629591176441654</v>
      </c>
    </row>
    <row r="114" spans="1:11" ht="14.25" x14ac:dyDescent="0.2">
      <c r="A114" s="62">
        <v>109</v>
      </c>
      <c r="B114" s="29">
        <v>1</v>
      </c>
      <c r="C114" s="24">
        <f t="shared" si="12"/>
        <v>1.128674964438122</v>
      </c>
      <c r="D114" s="29">
        <f t="shared" si="6"/>
        <v>0</v>
      </c>
      <c r="E114" s="33">
        <f>SUMPRODUCT(D114:D$119*$A114:$A$119)/C114+0.5-$A114</f>
        <v>1.5</v>
      </c>
      <c r="F114" s="35">
        <f t="shared" si="7"/>
        <v>0</v>
      </c>
      <c r="G114" s="34"/>
      <c r="H114" s="42">
        <f>'HRQOL scores'!G$15</f>
        <v>0.6139679243695001</v>
      </c>
      <c r="I114" s="39">
        <f t="shared" si="10"/>
        <v>1.128674964438122</v>
      </c>
      <c r="J114" s="39">
        <f t="shared" si="11"/>
        <v>0.69297022520389306</v>
      </c>
      <c r="K114" s="42">
        <f>IF(C114=0,0,SUM(J114:J$119)/C114)</f>
        <v>0.92095188655425009</v>
      </c>
    </row>
    <row r="115" spans="1:11" ht="14.25" x14ac:dyDescent="0.2">
      <c r="A115" s="62">
        <v>110</v>
      </c>
      <c r="B115" s="29">
        <v>1</v>
      </c>
      <c r="C115" s="24">
        <f t="shared" si="12"/>
        <v>1.128674964438122</v>
      </c>
      <c r="D115" s="29">
        <f t="shared" si="6"/>
        <v>1.128674964438122</v>
      </c>
      <c r="E115" s="33">
        <f>SUMPRODUCT(D115:D$119*$A115:$A$119)/C115+0.5-$A115</f>
        <v>0.5</v>
      </c>
      <c r="F115" s="35">
        <f t="shared" si="7"/>
        <v>1</v>
      </c>
      <c r="G115" s="34"/>
      <c r="H115" s="42">
        <f>'HRQOL scores'!G$15</f>
        <v>0.6139679243695001</v>
      </c>
      <c r="I115" s="39">
        <f t="shared" si="10"/>
        <v>0.56433748221906099</v>
      </c>
      <c r="J115" s="39">
        <f t="shared" si="11"/>
        <v>0.34648511260194653</v>
      </c>
      <c r="K115" s="42">
        <f>IF(C115=0,0,SUM(J115:J$119)/C115)</f>
        <v>0.30698396218475005</v>
      </c>
    </row>
    <row r="116" spans="1:11" ht="14.25" x14ac:dyDescent="0.2">
      <c r="A116" s="62">
        <v>111</v>
      </c>
      <c r="B116" s="29">
        <v>0</v>
      </c>
      <c r="C116" s="24">
        <f t="shared" si="12"/>
        <v>0</v>
      </c>
      <c r="D116" s="29">
        <f t="shared" si="6"/>
        <v>0</v>
      </c>
      <c r="E116" s="33">
        <f>IF($C116=0,0,SUMPRODUCT(D116:D$119*$A116:$A$119)/C116+0.5-$A116)</f>
        <v>0</v>
      </c>
      <c r="F116" s="35">
        <f>IF(D116=0,0,D116/C116)</f>
        <v>0</v>
      </c>
      <c r="G116" s="34"/>
      <c r="H116" s="42">
        <f>'HRQOL scores'!G$15</f>
        <v>0.6139679243695001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</row>
    <row r="117" spans="1:11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scores'!G$15</f>
        <v>0.6139679243695001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scores'!G$15</f>
        <v>0.6139679243695001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scores'!G$15</f>
        <v>0.6139679243695001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1" spans="1:11" x14ac:dyDescent="0.2">
      <c r="E121" s="33">
        <f xml:space="preserve"> AVERAGE(E5:E119)</f>
        <v>25.116131461625319</v>
      </c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/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2.42578125" style="61" customWidth="1"/>
    <col min="9" max="9" width="8.85546875" style="61"/>
    <col min="10" max="10" width="9.140625" style="61" customWidth="1"/>
    <col min="11" max="11" width="13.28515625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20" width="8.42578125" style="61" customWidth="1"/>
    <col min="121" max="121" width="3.140625" style="61" customWidth="1"/>
    <col min="122" max="122" width="9.140625" style="61" customWidth="1"/>
    <col min="123" max="123" width="7.7109375" style="61" customWidth="1"/>
    <col min="124" max="124" width="10.7109375" style="61" customWidth="1"/>
    <col min="125" max="127" width="9.140625" style="61" customWidth="1"/>
    <col min="128" max="128" width="8.85546875" style="61"/>
    <col min="129" max="129" width="12.140625" style="61" customWidth="1"/>
    <col min="130" max="130" width="2.7109375" style="61" customWidth="1"/>
    <col min="131" max="131" width="9.140625" style="61" customWidth="1"/>
    <col min="132" max="132" width="6.7109375" style="61" customWidth="1"/>
    <col min="133" max="133" width="11.140625" style="61" customWidth="1"/>
    <col min="134" max="136" width="9.140625" style="61" customWidth="1"/>
    <col min="137" max="137" width="10" style="61" customWidth="1"/>
    <col min="138" max="138" width="12.140625" style="61" customWidth="1"/>
    <col min="139" max="139" width="8.85546875" style="61"/>
    <col min="140" max="140" width="9.140625" style="61" customWidth="1"/>
    <col min="141" max="141" width="6.7109375" style="61" customWidth="1"/>
    <col min="142" max="142" width="10.42578125" style="61" customWidth="1"/>
    <col min="143" max="145" width="9.140625" style="61" customWidth="1"/>
    <col min="146" max="146" width="8.85546875" style="61"/>
    <col min="147" max="147" width="12.140625" style="61" customWidth="1"/>
    <col min="148" max="148" width="2.7109375" style="61" customWidth="1"/>
    <col min="149" max="149" width="9.140625" style="61" customWidth="1"/>
    <col min="150" max="150" width="6.7109375" style="61" customWidth="1"/>
    <col min="151" max="151" width="10.42578125" style="61" customWidth="1"/>
    <col min="152" max="154" width="9.140625" style="61" customWidth="1"/>
    <col min="155" max="155" width="10" style="61" customWidth="1"/>
    <col min="156" max="156" width="12.140625" style="61" customWidth="1"/>
    <col min="157" max="157" width="8.85546875" style="61"/>
    <col min="158" max="158" width="9.140625" style="61" customWidth="1"/>
    <col min="159" max="159" width="6.7109375" style="61" customWidth="1"/>
    <col min="160" max="160" width="10.85546875" style="61" customWidth="1"/>
    <col min="161" max="163" width="9.140625" style="61" customWidth="1"/>
    <col min="164" max="164" width="8.85546875" style="61"/>
    <col min="165" max="165" width="12.140625" style="61" customWidth="1"/>
    <col min="166" max="166" width="2.7109375" style="61" customWidth="1"/>
    <col min="167" max="167" width="9.140625" style="61" customWidth="1"/>
    <col min="168" max="168" width="6.7109375" style="61" customWidth="1"/>
    <col min="169" max="169" width="11.42578125" style="61" customWidth="1"/>
    <col min="170" max="172" width="9.140625" style="61" customWidth="1"/>
    <col min="173" max="173" width="10" style="61" customWidth="1"/>
    <col min="174" max="174" width="12.140625" style="61" customWidth="1"/>
    <col min="175" max="16384" width="8.85546875" style="61"/>
  </cols>
  <sheetData>
    <row r="1" spans="1:14" x14ac:dyDescent="0.2">
      <c r="A1" t="s">
        <v>49</v>
      </c>
      <c r="C1" s="64"/>
    </row>
    <row r="2" spans="1:14" s="70" customFormat="1" x14ac:dyDescent="0.2">
      <c r="C2" s="64"/>
      <c r="F2" s="8"/>
      <c r="K2" s="71"/>
    </row>
    <row r="3" spans="1:14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4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</row>
    <row r="5" spans="1:14" ht="15" x14ac:dyDescent="0.2">
      <c r="A5" s="62">
        <v>0</v>
      </c>
      <c r="C5" s="22">
        <v>100000</v>
      </c>
      <c r="D5" s="29">
        <f t="shared" ref="D5:D68" si="0">C5-C6</f>
        <v>1556.5200000000041</v>
      </c>
      <c r="E5" s="33">
        <f>SUMPRODUCT(D5:D$119*$A5:$A$119)/C5+0.5-$A5</f>
        <v>68.77840512833032</v>
      </c>
      <c r="F5" s="35">
        <f t="shared" ref="F5:F68" si="1">D5/C5</f>
        <v>1.5565200000000041E-2</v>
      </c>
      <c r="G5" s="52"/>
      <c r="H5" s="42">
        <f>'HRQOL scores'!H$6</f>
        <v>0.91718566485507003</v>
      </c>
      <c r="I5" s="39">
        <f t="shared" ref="I5:I36" si="2">(D5*0.5+C6)</f>
        <v>99221.739999999991</v>
      </c>
      <c r="J5" s="39">
        <f t="shared" ref="J5:J36" si="3">I5*H5</f>
        <v>91004.757569976893</v>
      </c>
      <c r="K5" s="42">
        <f>SUM(J5:J$119)/C5</f>
        <v>58.113705077603889</v>
      </c>
      <c r="N5" s="87"/>
    </row>
    <row r="6" spans="1:14" ht="15" x14ac:dyDescent="0.2">
      <c r="A6" s="62">
        <v>1</v>
      </c>
      <c r="C6" s="22">
        <v>98443.48</v>
      </c>
      <c r="D6" s="29">
        <f t="shared" si="0"/>
        <v>84.459999999991851</v>
      </c>
      <c r="E6" s="33">
        <f>SUMPRODUCT(D6:D$119*$A6:$A$119)/C6+0.5-$A6</f>
        <v>68.85797589472692</v>
      </c>
      <c r="F6" s="35">
        <f t="shared" si="1"/>
        <v>8.5795422916776058E-4</v>
      </c>
      <c r="G6" s="34"/>
      <c r="H6" s="42">
        <f>'HRQOL scores'!H$6</f>
        <v>0.91718566485507003</v>
      </c>
      <c r="I6" s="39">
        <f t="shared" si="2"/>
        <v>98401.25</v>
      </c>
      <c r="J6" s="39">
        <f t="shared" si="3"/>
        <v>90252.215903819961</v>
      </c>
      <c r="K6" s="42">
        <f>SUM(J6:J$119)/C6</f>
        <v>58.108122043129853</v>
      </c>
    </row>
    <row r="7" spans="1:14" ht="15" x14ac:dyDescent="0.2">
      <c r="A7" s="62">
        <v>2</v>
      </c>
      <c r="C7" s="22">
        <v>98359.02</v>
      </c>
      <c r="D7" s="29">
        <f t="shared" si="0"/>
        <v>53.370000000009895</v>
      </c>
      <c r="E7" s="33">
        <f>SUMPRODUCT(D7:D$119*$A7:$A$119)/C7+0.5-$A7</f>
        <v>67.916674269762254</v>
      </c>
      <c r="F7" s="35">
        <f t="shared" si="1"/>
        <v>5.4260402350501144E-4</v>
      </c>
      <c r="G7" s="34"/>
      <c r="H7" s="42">
        <f>'HRQOL scores'!H$6</f>
        <v>0.91718566485507003</v>
      </c>
      <c r="I7" s="39">
        <f t="shared" si="2"/>
        <v>98332.334999999992</v>
      </c>
      <c r="J7" s="39">
        <f t="shared" si="3"/>
        <v>90189.008053726458</v>
      </c>
      <c r="K7" s="42">
        <f>SUM(J7:J$119)/C7</f>
        <v>57.240439507089363</v>
      </c>
    </row>
    <row r="8" spans="1:14" ht="15" x14ac:dyDescent="0.2">
      <c r="A8" s="62">
        <v>3</v>
      </c>
      <c r="C8" s="22">
        <v>98305.65</v>
      </c>
      <c r="D8" s="29">
        <f t="shared" si="0"/>
        <v>42.919999999998254</v>
      </c>
      <c r="E8" s="33">
        <f>SUMPRODUCT(D8:D$119*$A8:$A$119)/C8+0.5-$A8</f>
        <v>66.953274688006559</v>
      </c>
      <c r="F8" s="35">
        <f t="shared" si="1"/>
        <v>4.3659748956441727E-4</v>
      </c>
      <c r="G8" s="34"/>
      <c r="H8" s="42">
        <f>'HRQOL scores'!H$6</f>
        <v>0.91718566485507003</v>
      </c>
      <c r="I8" s="39">
        <f t="shared" si="2"/>
        <v>98284.19</v>
      </c>
      <c r="J8" s="39">
        <f t="shared" si="3"/>
        <v>90144.850149892023</v>
      </c>
      <c r="K8" s="42">
        <f>SUM(J8:J$119)/C8</f>
        <v>56.354080627439686</v>
      </c>
    </row>
    <row r="9" spans="1:14" ht="15" x14ac:dyDescent="0.2">
      <c r="A9" s="62">
        <v>4</v>
      </c>
      <c r="C9" s="22">
        <v>98262.73</v>
      </c>
      <c r="D9" s="29">
        <f t="shared" si="0"/>
        <v>28.479999999995925</v>
      </c>
      <c r="E9" s="33">
        <f>SUMPRODUCT(D9:D$119*$A9:$A$119)/C9+0.5-$A9</f>
        <v>65.982300693589849</v>
      </c>
      <c r="F9" s="35">
        <f t="shared" si="1"/>
        <v>2.8983522033222491E-4</v>
      </c>
      <c r="G9" s="34"/>
      <c r="H9" s="42">
        <f>'HRQOL scores'!H$6</f>
        <v>0.91718566485507003</v>
      </c>
      <c r="I9" s="39">
        <f t="shared" si="2"/>
        <v>98248.489999999991</v>
      </c>
      <c r="J9" s="39">
        <f t="shared" si="3"/>
        <v>90112.106621656683</v>
      </c>
      <c r="K9" s="42">
        <f>SUM(J9:J$119)/C9</f>
        <v>55.461309451538469</v>
      </c>
    </row>
    <row r="10" spans="1:14" ht="15" x14ac:dyDescent="0.2">
      <c r="A10" s="62">
        <v>5</v>
      </c>
      <c r="C10" s="22">
        <v>98234.25</v>
      </c>
      <c r="D10" s="29">
        <f t="shared" si="0"/>
        <v>27</v>
      </c>
      <c r="E10" s="33">
        <f>SUMPRODUCT(D10:D$119*$A10:$A$119)/C10+0.5-$A10</f>
        <v>65.001285273039002</v>
      </c>
      <c r="F10" s="35">
        <f t="shared" si="1"/>
        <v>2.748532207453103E-4</v>
      </c>
      <c r="G10" s="34"/>
      <c r="H10" s="42">
        <f>'HRQOL scores'!H$7</f>
        <v>0.90784840060878491</v>
      </c>
      <c r="I10" s="39">
        <f t="shared" si="2"/>
        <v>98220.75</v>
      </c>
      <c r="J10" s="39">
        <f t="shared" si="3"/>
        <v>89169.55079409531</v>
      </c>
      <c r="K10" s="42">
        <f>SUM(J10:J$119)/C10</f>
        <v>54.560070132986368</v>
      </c>
    </row>
    <row r="11" spans="1:14" ht="15" x14ac:dyDescent="0.2">
      <c r="A11" s="62">
        <v>6</v>
      </c>
      <c r="C11" s="22">
        <v>98207.25</v>
      </c>
      <c r="D11" s="29">
        <f t="shared" si="0"/>
        <v>23.429999999993015</v>
      </c>
      <c r="E11" s="33">
        <f>SUMPRODUCT(D11:D$119*$A11:$A$119)/C11+0.5-$A11</f>
        <v>64.019018533082146</v>
      </c>
      <c r="F11" s="35">
        <f t="shared" si="1"/>
        <v>2.3857709079516039E-4</v>
      </c>
      <c r="G11" s="34"/>
      <c r="H11" s="42">
        <f>'HRQOL scores'!H$7</f>
        <v>0.90784840060878491</v>
      </c>
      <c r="I11" s="39">
        <f t="shared" si="2"/>
        <v>98195.535000000003</v>
      </c>
      <c r="J11" s="39">
        <f t="shared" si="3"/>
        <v>89146.65939667396</v>
      </c>
      <c r="K11" s="42">
        <f>SUM(J11:J$119)/C11</f>
        <v>53.667097069383587</v>
      </c>
    </row>
    <row r="12" spans="1:14" ht="15" x14ac:dyDescent="0.2">
      <c r="A12" s="62">
        <v>7</v>
      </c>
      <c r="C12" s="22">
        <v>98183.82</v>
      </c>
      <c r="D12" s="29">
        <f t="shared" si="0"/>
        <v>20.80000000000291</v>
      </c>
      <c r="E12" s="33">
        <f>SUMPRODUCT(D12:D$119*$A12:$A$119)/C12+0.5-$A12</f>
        <v>63.034176332037518</v>
      </c>
      <c r="F12" s="35">
        <f t="shared" si="1"/>
        <v>2.1184753251607963E-4</v>
      </c>
      <c r="G12" s="34"/>
      <c r="H12" s="42">
        <f>'HRQOL scores'!H$7</f>
        <v>0.90784840060878491</v>
      </c>
      <c r="I12" s="39">
        <f t="shared" si="2"/>
        <v>98173.420000000013</v>
      </c>
      <c r="J12" s="39">
        <f t="shared" si="3"/>
        <v>89126.582329294513</v>
      </c>
      <c r="K12" s="42">
        <f>SUM(J12:J$119)/C12</f>
        <v>52.771947142314744</v>
      </c>
    </row>
    <row r="13" spans="1:14" ht="15" x14ac:dyDescent="0.2">
      <c r="A13" s="62">
        <v>8</v>
      </c>
      <c r="C13" s="22">
        <v>98163.02</v>
      </c>
      <c r="D13" s="29">
        <f t="shared" si="0"/>
        <v>18.559999999997672</v>
      </c>
      <c r="E13" s="33">
        <f>SUMPRODUCT(D13:D$119*$A13:$A$119)/C13+0.5-$A13</f>
        <v>62.047426850080939</v>
      </c>
      <c r="F13" s="35">
        <f t="shared" si="1"/>
        <v>1.8907323755929341E-4</v>
      </c>
      <c r="G13" s="34"/>
      <c r="H13" s="42">
        <f>'HRQOL scores'!H$7</f>
        <v>0.90784840060878491</v>
      </c>
      <c r="I13" s="39">
        <f t="shared" si="2"/>
        <v>98153.74</v>
      </c>
      <c r="J13" s="39">
        <f t="shared" si="3"/>
        <v>89108.715872770525</v>
      </c>
      <c r="K13" s="42">
        <f>SUM(J13:J$119)/C13</f>
        <v>51.875184534270161</v>
      </c>
    </row>
    <row r="14" spans="1:14" ht="15" x14ac:dyDescent="0.2">
      <c r="A14" s="62">
        <v>9</v>
      </c>
      <c r="C14" s="22">
        <v>98144.46</v>
      </c>
      <c r="D14" s="29">
        <f t="shared" si="0"/>
        <v>16.860000000000582</v>
      </c>
      <c r="E14" s="33">
        <f>SUMPRODUCT(D14:D$119*$A14:$A$119)/C14+0.5-$A14</f>
        <v>61.059066021994838</v>
      </c>
      <c r="F14" s="35">
        <f t="shared" si="1"/>
        <v>1.7178758739923354E-4</v>
      </c>
      <c r="G14" s="34"/>
      <c r="H14" s="42">
        <f>'HRQOL scores'!H$7</f>
        <v>0.90784840060878491</v>
      </c>
      <c r="I14" s="39">
        <f t="shared" si="2"/>
        <v>98136.03</v>
      </c>
      <c r="J14" s="39">
        <f t="shared" si="3"/>
        <v>89092.637877595727</v>
      </c>
      <c r="K14" s="42">
        <f>SUM(J14:J$119)/C14</f>
        <v>50.977060356422385</v>
      </c>
    </row>
    <row r="15" spans="1:14" ht="15" x14ac:dyDescent="0.2">
      <c r="A15" s="62">
        <v>10</v>
      </c>
      <c r="C15" s="22">
        <v>98127.6</v>
      </c>
      <c r="D15" s="29">
        <f t="shared" si="0"/>
        <v>16.560000000012224</v>
      </c>
      <c r="E15" s="33">
        <f>SUMPRODUCT(D15:D$119*$A15:$A$119)/C15+0.5-$A15</f>
        <v>60.069471105306064</v>
      </c>
      <c r="F15" s="35">
        <f t="shared" si="1"/>
        <v>1.6875985961148772E-4</v>
      </c>
      <c r="G15" s="34"/>
      <c r="H15" s="42">
        <f>'HRQOL scores'!H$7</f>
        <v>0.90784840060878491</v>
      </c>
      <c r="I15" s="39">
        <f t="shared" si="2"/>
        <v>98119.32</v>
      </c>
      <c r="J15" s="39">
        <f t="shared" si="3"/>
        <v>89077.467730821561</v>
      </c>
      <c r="K15" s="42">
        <f>SUM(J15:J$119)/C15</f>
        <v>50.077892694724909</v>
      </c>
    </row>
    <row r="16" spans="1:14" ht="15" x14ac:dyDescent="0.2">
      <c r="A16" s="62">
        <v>11</v>
      </c>
      <c r="C16" s="22">
        <v>98111.039999999994</v>
      </c>
      <c r="D16" s="29">
        <f t="shared" si="0"/>
        <v>18.989999999990687</v>
      </c>
      <c r="E16" s="33">
        <f>SUMPRODUCT(D16:D$119*$A16:$A$119)/C16+0.5-$A16</f>
        <v>59.079525737705282</v>
      </c>
      <c r="F16" s="35">
        <f t="shared" si="1"/>
        <v>1.9355619917993619E-4</v>
      </c>
      <c r="G16" s="34"/>
      <c r="H16" s="42">
        <f>'HRQOL scores'!H$7</f>
        <v>0.90784840060878491</v>
      </c>
      <c r="I16" s="39">
        <f t="shared" si="2"/>
        <v>98101.544999999998</v>
      </c>
      <c r="J16" s="39">
        <f t="shared" si="3"/>
        <v>89061.330725500738</v>
      </c>
      <c r="K16" s="42">
        <f>SUM(J16:J$119)/C16</f>
        <v>49.178420241596321</v>
      </c>
    </row>
    <row r="17" spans="1:11" ht="15" x14ac:dyDescent="0.2">
      <c r="A17" s="62">
        <v>12</v>
      </c>
      <c r="C17" s="22">
        <v>98092.05</v>
      </c>
      <c r="D17" s="29">
        <f t="shared" si="0"/>
        <v>25.680000000007567</v>
      </c>
      <c r="E17" s="33">
        <f>SUMPRODUCT(D17:D$119*$A17:$A$119)/C17+0.5-$A17</f>
        <v>58.090866363105192</v>
      </c>
      <c r="F17" s="35">
        <f t="shared" si="1"/>
        <v>2.6179491610184074E-4</v>
      </c>
      <c r="G17" s="34"/>
      <c r="H17" s="42">
        <f>'HRQOL scores'!H$7</f>
        <v>0.90784840060878491</v>
      </c>
      <c r="I17" s="39">
        <f t="shared" si="2"/>
        <v>98079.209999999992</v>
      </c>
      <c r="J17" s="39">
        <f t="shared" si="3"/>
        <v>89041.053931473129</v>
      </c>
      <c r="K17" s="42">
        <f>SUM(J17:J$119)/C17</f>
        <v>48.280004595016266</v>
      </c>
    </row>
    <row r="18" spans="1:11" ht="15" x14ac:dyDescent="0.2">
      <c r="A18" s="62">
        <v>13</v>
      </c>
      <c r="C18" s="22">
        <v>98066.37</v>
      </c>
      <c r="D18" s="29">
        <f t="shared" si="0"/>
        <v>37.94999999999709</v>
      </c>
      <c r="E18" s="33">
        <f>SUMPRODUCT(D18:D$119*$A18:$A$119)/C18+0.5-$A18</f>
        <v>57.105947307247447</v>
      </c>
      <c r="F18" s="35">
        <f t="shared" si="1"/>
        <v>3.8698281582154098E-4</v>
      </c>
      <c r="G18" s="34"/>
      <c r="H18" s="42">
        <f>'HRQOL scores'!H$7</f>
        <v>0.90784840060878491</v>
      </c>
      <c r="I18" s="39">
        <f t="shared" si="2"/>
        <v>98047.39499999999</v>
      </c>
      <c r="J18" s="39">
        <f t="shared" si="3"/>
        <v>89012.17073460776</v>
      </c>
      <c r="K18" s="42">
        <f>SUM(J18:J$119)/C18</f>
        <v>47.384680097806132</v>
      </c>
    </row>
    <row r="19" spans="1:11" ht="15" x14ac:dyDescent="0.2">
      <c r="A19" s="62">
        <v>14</v>
      </c>
      <c r="C19" s="22">
        <v>98028.42</v>
      </c>
      <c r="D19" s="29">
        <f t="shared" si="0"/>
        <v>55.220000000001164</v>
      </c>
      <c r="E19" s="33">
        <f>SUMPRODUCT(D19:D$119*$A19:$A$119)/C19+0.5-$A19</f>
        <v>56.127861316473641</v>
      </c>
      <c r="F19" s="35">
        <f t="shared" si="1"/>
        <v>5.6330602900670195E-4</v>
      </c>
      <c r="G19" s="34"/>
      <c r="H19" s="42">
        <f>'HRQOL scores'!H$7</f>
        <v>0.90784840060878491</v>
      </c>
      <c r="I19" s="39">
        <f t="shared" si="2"/>
        <v>98000.81</v>
      </c>
      <c r="J19" s="39">
        <f t="shared" si="3"/>
        <v>88969.878616865419</v>
      </c>
      <c r="K19" s="42">
        <f>SUM(J19:J$119)/C19</f>
        <v>46.495000124132218</v>
      </c>
    </row>
    <row r="20" spans="1:11" ht="15" x14ac:dyDescent="0.2">
      <c r="A20" s="62">
        <v>15</v>
      </c>
      <c r="C20" s="22">
        <v>97973.2</v>
      </c>
      <c r="D20" s="29">
        <f t="shared" si="0"/>
        <v>74.919999999998254</v>
      </c>
      <c r="E20" s="33">
        <f>SUMPRODUCT(D20:D$119*$A20:$A$119)/C20+0.5-$A20</f>
        <v>55.15921448756427</v>
      </c>
      <c r="F20" s="35">
        <f t="shared" si="1"/>
        <v>7.6469891766317989E-4</v>
      </c>
      <c r="G20" s="34"/>
      <c r="H20" s="42">
        <f>'HRQOL scores'!H$8</f>
        <v>0.86950000772634894</v>
      </c>
      <c r="I20" s="39">
        <f t="shared" si="2"/>
        <v>97935.739999999991</v>
      </c>
      <c r="J20" s="39">
        <f t="shared" si="3"/>
        <v>85155.126686685689</v>
      </c>
      <c r="K20" s="42">
        <f>SUM(J20:J$119)/C20</f>
        <v>45.613101556870845</v>
      </c>
    </row>
    <row r="21" spans="1:11" ht="15" x14ac:dyDescent="0.2">
      <c r="A21" s="62">
        <v>16</v>
      </c>
      <c r="C21" s="22">
        <v>97898.28</v>
      </c>
      <c r="D21" s="29">
        <f t="shared" si="0"/>
        <v>95.619999999995343</v>
      </c>
      <c r="E21" s="33">
        <f>SUMPRODUCT(D21:D$119*$A21:$A$119)/C21+0.5-$A21</f>
        <v>54.201044316948483</v>
      </c>
      <c r="F21" s="35">
        <f t="shared" si="1"/>
        <v>9.7672808960479543E-4</v>
      </c>
      <c r="G21" s="34"/>
      <c r="H21" s="42">
        <f>'HRQOL scores'!H$8</f>
        <v>0.86950000772634894</v>
      </c>
      <c r="I21" s="39">
        <f t="shared" si="2"/>
        <v>97850.47</v>
      </c>
      <c r="J21" s="39">
        <f t="shared" si="3"/>
        <v>85080.984421026878</v>
      </c>
      <c r="K21" s="42">
        <f>SUM(J21:J$119)/C21</f>
        <v>44.778175824589901</v>
      </c>
    </row>
    <row r="22" spans="1:11" ht="15" x14ac:dyDescent="0.2">
      <c r="A22" s="62">
        <v>17</v>
      </c>
      <c r="C22" s="22">
        <v>97802.66</v>
      </c>
      <c r="D22" s="29">
        <f t="shared" si="0"/>
        <v>118.35000000000582</v>
      </c>
      <c r="E22" s="33">
        <f>SUMPRODUCT(D22:D$119*$A22:$A$119)/C22+0.5-$A22</f>
        <v>53.253546916137367</v>
      </c>
      <c r="F22" s="35">
        <f t="shared" si="1"/>
        <v>1.2100897869240551E-3</v>
      </c>
      <c r="G22" s="34"/>
      <c r="H22" s="42">
        <f>'HRQOL scores'!H$8</f>
        <v>0.86950000772634894</v>
      </c>
      <c r="I22" s="39">
        <f t="shared" si="2"/>
        <v>97743.485000000001</v>
      </c>
      <c r="J22" s="39">
        <f t="shared" si="3"/>
        <v>84987.960962700279</v>
      </c>
      <c r="K22" s="42">
        <f>SUM(J22:J$119)/C22</f>
        <v>43.952029631340345</v>
      </c>
    </row>
    <row r="23" spans="1:11" ht="15" x14ac:dyDescent="0.2">
      <c r="A23" s="62">
        <v>18</v>
      </c>
      <c r="C23" s="22">
        <v>97684.31</v>
      </c>
      <c r="D23" s="29">
        <f t="shared" si="0"/>
        <v>141.64999999999418</v>
      </c>
      <c r="E23" s="33">
        <f>SUMPRODUCT(D23:D$119*$A23:$A$119)/C23+0.5-$A23</f>
        <v>52.317460786005768</v>
      </c>
      <c r="F23" s="35">
        <f t="shared" si="1"/>
        <v>1.4500793423221619E-3</v>
      </c>
      <c r="G23" s="34"/>
      <c r="H23" s="42">
        <f>'HRQOL scores'!H$8</f>
        <v>0.86950000772634894</v>
      </c>
      <c r="I23" s="39">
        <f t="shared" si="2"/>
        <v>97613.485000000001</v>
      </c>
      <c r="J23" s="39">
        <f t="shared" si="3"/>
        <v>84874.925961695844</v>
      </c>
      <c r="K23" s="42">
        <f>SUM(J23:J$119)/C23</f>
        <v>43.135253239555119</v>
      </c>
    </row>
    <row r="24" spans="1:11" ht="15" x14ac:dyDescent="0.2">
      <c r="A24" s="62">
        <v>19</v>
      </c>
      <c r="C24" s="22">
        <v>97542.66</v>
      </c>
      <c r="D24" s="29">
        <f t="shared" si="0"/>
        <v>164.01000000000931</v>
      </c>
      <c r="E24" s="33">
        <f>SUMPRODUCT(D24:D$119*$A24:$A$119)/C24+0.5-$A24</f>
        <v>51.392709331824975</v>
      </c>
      <c r="F24" s="35">
        <f t="shared" si="1"/>
        <v>1.681418161038558E-3</v>
      </c>
      <c r="G24" s="34"/>
      <c r="H24" s="42">
        <f>'HRQOL scores'!H$8</f>
        <v>0.86950000772634894</v>
      </c>
      <c r="I24" s="39">
        <f t="shared" si="2"/>
        <v>97460.654999999999</v>
      </c>
      <c r="J24" s="39">
        <f t="shared" si="3"/>
        <v>84742.040275515028</v>
      </c>
      <c r="K24" s="42">
        <f>SUM(J24:J$119)/C24</f>
        <v>42.327762267499281</v>
      </c>
    </row>
    <row r="25" spans="1:11" ht="15" x14ac:dyDescent="0.2">
      <c r="A25" s="62">
        <v>20</v>
      </c>
      <c r="C25" s="22">
        <v>97378.65</v>
      </c>
      <c r="D25" s="29">
        <f t="shared" si="0"/>
        <v>187.1299999999901</v>
      </c>
      <c r="E25" s="33">
        <f>SUMPRODUCT(D25:D$119*$A25:$A$119)/C25+0.5-$A25</f>
        <v>50.478425382083572</v>
      </c>
      <c r="F25" s="35">
        <f t="shared" si="1"/>
        <v>1.9216737960527294E-3</v>
      </c>
      <c r="G25" s="34"/>
      <c r="H25" s="42">
        <f>'HRQOL scores'!H$8</f>
        <v>0.86950000772634894</v>
      </c>
      <c r="I25" s="39">
        <f t="shared" si="2"/>
        <v>97285.084999999992</v>
      </c>
      <c r="J25" s="39">
        <f t="shared" si="3"/>
        <v>84589.3821591585</v>
      </c>
      <c r="K25" s="42">
        <f>SUM(J25:J$119)/C25</f>
        <v>41.52882056943691</v>
      </c>
    </row>
    <row r="26" spans="1:11" ht="15" x14ac:dyDescent="0.2">
      <c r="A26" s="62">
        <v>21</v>
      </c>
      <c r="C26" s="22">
        <v>97191.52</v>
      </c>
      <c r="D26" s="29">
        <f t="shared" si="0"/>
        <v>208.90000000000873</v>
      </c>
      <c r="E26" s="33">
        <f>SUMPRODUCT(D26:D$119*$A26:$A$119)/C26+0.5-$A26</f>
        <v>49.574652529696323</v>
      </c>
      <c r="F26" s="35">
        <f t="shared" si="1"/>
        <v>2.149364471303759E-3</v>
      </c>
      <c r="G26" s="34"/>
      <c r="H26" s="42">
        <f>'HRQOL scores'!H$8</f>
        <v>0.86950000772634894</v>
      </c>
      <c r="I26" s="39">
        <f t="shared" si="2"/>
        <v>97087.07</v>
      </c>
      <c r="J26" s="39">
        <f t="shared" si="3"/>
        <v>84417.208115128582</v>
      </c>
      <c r="K26" s="42">
        <f>SUM(J26:J$119)/C26</f>
        <v>40.738442005895564</v>
      </c>
    </row>
    <row r="27" spans="1:11" ht="15" x14ac:dyDescent="0.2">
      <c r="A27" s="62">
        <v>22</v>
      </c>
      <c r="C27" s="22">
        <v>96982.62</v>
      </c>
      <c r="D27" s="29">
        <f t="shared" si="0"/>
        <v>224.75999999999476</v>
      </c>
      <c r="E27" s="33">
        <f>SUMPRODUCT(D27:D$119*$A27:$A$119)/C27+0.5-$A27</f>
        <v>48.680359046116024</v>
      </c>
      <c r="F27" s="35">
        <f t="shared" si="1"/>
        <v>2.317528645854224E-3</v>
      </c>
      <c r="G27" s="34"/>
      <c r="H27" s="42">
        <f>'HRQOL scores'!H$8</f>
        <v>0.86950000772634894</v>
      </c>
      <c r="I27" s="39">
        <f t="shared" si="2"/>
        <v>96870.239999999991</v>
      </c>
      <c r="J27" s="39">
        <f t="shared" si="3"/>
        <v>84228.674428453261</v>
      </c>
      <c r="K27" s="42">
        <f>SUM(J27:J$119)/C27</f>
        <v>39.955755916572578</v>
      </c>
    </row>
    <row r="28" spans="1:11" ht="15" x14ac:dyDescent="0.2">
      <c r="A28" s="62">
        <v>23</v>
      </c>
      <c r="C28" s="22">
        <v>96757.86</v>
      </c>
      <c r="D28" s="29">
        <f t="shared" si="0"/>
        <v>233.22999999999593</v>
      </c>
      <c r="E28" s="33">
        <f>SUMPRODUCT(D28:D$119*$A28:$A$119)/C28+0.5-$A28</f>
        <v>47.79227778325226</v>
      </c>
      <c r="F28" s="35">
        <f t="shared" si="1"/>
        <v>2.4104501691128342E-3</v>
      </c>
      <c r="G28" s="34"/>
      <c r="H28" s="42">
        <f>'HRQOL scores'!H$8</f>
        <v>0.86950000772634894</v>
      </c>
      <c r="I28" s="39">
        <f t="shared" si="2"/>
        <v>96641.244999999995</v>
      </c>
      <c r="J28" s="39">
        <f t="shared" si="3"/>
        <v>84029.56327418398</v>
      </c>
      <c r="K28" s="42">
        <f>SUM(J28:J$119)/C28</f>
        <v>39.178059730147581</v>
      </c>
    </row>
    <row r="29" spans="1:11" ht="15" x14ac:dyDescent="0.2">
      <c r="A29" s="62">
        <v>24</v>
      </c>
      <c r="C29" s="22">
        <v>96524.63</v>
      </c>
      <c r="D29" s="29">
        <f t="shared" si="0"/>
        <v>236.07000000000698</v>
      </c>
      <c r="E29" s="33">
        <f>SUMPRODUCT(D29:D$119*$A29:$A$119)/C29+0.5-$A29</f>
        <v>46.906548907082382</v>
      </c>
      <c r="F29" s="35">
        <f t="shared" si="1"/>
        <v>2.4456970205429121E-3</v>
      </c>
      <c r="G29" s="34"/>
      <c r="H29" s="42">
        <f>'HRQOL scores'!H$8</f>
        <v>0.86950000772634894</v>
      </c>
      <c r="I29" s="39">
        <f t="shared" si="2"/>
        <v>96406.595000000001</v>
      </c>
      <c r="J29" s="39">
        <f t="shared" si="3"/>
        <v>83825.535097371001</v>
      </c>
      <c r="K29" s="42">
        <f>SUM(J29:J$119)/C29</f>
        <v>38.402174192919183</v>
      </c>
    </row>
    <row r="30" spans="1:11" ht="15" x14ac:dyDescent="0.2">
      <c r="A30" s="62">
        <v>25</v>
      </c>
      <c r="C30" s="22">
        <v>96288.56</v>
      </c>
      <c r="D30" s="29">
        <f t="shared" si="0"/>
        <v>237.27999999999884</v>
      </c>
      <c r="E30" s="33">
        <f>SUMPRODUCT(D30:D$119*$A30:$A$119)/C30+0.5-$A30</f>
        <v>46.020323523719043</v>
      </c>
      <c r="F30" s="35">
        <f t="shared" si="1"/>
        <v>2.4642595132796548E-3</v>
      </c>
      <c r="G30" s="34"/>
      <c r="H30" s="42">
        <f>'HRQOL scores'!H$9</f>
        <v>0.8526563890066261</v>
      </c>
      <c r="I30" s="39">
        <f t="shared" si="2"/>
        <v>96169.919999999998</v>
      </c>
      <c r="J30" s="39">
        <f t="shared" si="3"/>
        <v>81999.896718256117</v>
      </c>
      <c r="K30" s="42">
        <f>SUM(J30:J$119)/C30</f>
        <v>37.625758657827078</v>
      </c>
    </row>
    <row r="31" spans="1:11" ht="15" x14ac:dyDescent="0.2">
      <c r="A31" s="62">
        <v>26</v>
      </c>
      <c r="C31" s="22">
        <v>96051.28</v>
      </c>
      <c r="D31" s="29">
        <f t="shared" si="0"/>
        <v>239.06999999999243</v>
      </c>
      <c r="E31" s="33">
        <f>SUMPRODUCT(D31:D$119*$A31:$A$119)/C31+0.5-$A31</f>
        <v>45.132774522453346</v>
      </c>
      <c r="F31" s="35">
        <f t="shared" si="1"/>
        <v>2.4889829682643735E-3</v>
      </c>
      <c r="G31" s="34"/>
      <c r="H31" s="42">
        <f>'HRQOL scores'!H$9</f>
        <v>0.8526563890066261</v>
      </c>
      <c r="I31" s="39">
        <f t="shared" si="2"/>
        <v>95931.744999999995</v>
      </c>
      <c r="J31" s="39">
        <f t="shared" si="3"/>
        <v>81796.815282804455</v>
      </c>
      <c r="K31" s="42">
        <f>SUM(J31:J$119)/C31</f>
        <v>36.864997773600173</v>
      </c>
    </row>
    <row r="32" spans="1:11" ht="15" x14ac:dyDescent="0.2">
      <c r="A32" s="62">
        <v>27</v>
      </c>
      <c r="C32" s="22">
        <v>95812.21</v>
      </c>
      <c r="D32" s="29">
        <f t="shared" si="0"/>
        <v>239.66000000000349</v>
      </c>
      <c r="E32" s="33">
        <f>SUMPRODUCT(D32:D$119*$A32:$A$119)/C32+0.5-$A32</f>
        <v>44.244141929645835</v>
      </c>
      <c r="F32" s="35">
        <f t="shared" si="1"/>
        <v>2.5013513413374294E-3</v>
      </c>
      <c r="G32" s="34"/>
      <c r="H32" s="42">
        <f>'HRQOL scores'!H$9</f>
        <v>0.8526563890066261</v>
      </c>
      <c r="I32" s="39">
        <f t="shared" si="2"/>
        <v>95692.38</v>
      </c>
      <c r="J32" s="39">
        <f t="shared" si="3"/>
        <v>81592.719186249888</v>
      </c>
      <c r="K32" s="42">
        <f>SUM(J32:J$119)/C32</f>
        <v>36.103262914702015</v>
      </c>
    </row>
    <row r="33" spans="1:11" ht="15" x14ac:dyDescent="0.2">
      <c r="A33" s="62">
        <v>28</v>
      </c>
      <c r="C33" s="22">
        <v>95572.55</v>
      </c>
      <c r="D33" s="29">
        <f t="shared" si="0"/>
        <v>239.5</v>
      </c>
      <c r="E33" s="33">
        <f>SUMPRODUCT(D33:D$119*$A33:$A$119)/C33+0.5-$A33</f>
        <v>43.353835780598416</v>
      </c>
      <c r="F33" s="35">
        <f t="shared" si="1"/>
        <v>2.5059496686025431E-3</v>
      </c>
      <c r="G33" s="34"/>
      <c r="H33" s="42">
        <f>'HRQOL scores'!H$9</f>
        <v>0.8526563890066261</v>
      </c>
      <c r="I33" s="39">
        <f t="shared" si="2"/>
        <v>95452.800000000003</v>
      </c>
      <c r="J33" s="39">
        <f t="shared" si="3"/>
        <v>81388.439768571683</v>
      </c>
      <c r="K33" s="42">
        <f>SUM(J33:J$119)/C33</f>
        <v>35.340070855935011</v>
      </c>
    </row>
    <row r="34" spans="1:11" ht="15" x14ac:dyDescent="0.2">
      <c r="A34" s="62">
        <v>29</v>
      </c>
      <c r="C34" s="22">
        <v>95333.05</v>
      </c>
      <c r="D34" s="29">
        <f t="shared" si="0"/>
        <v>239.27999999999884</v>
      </c>
      <c r="E34" s="33">
        <f>SUMPRODUCT(D34:D$119*$A34:$A$119)/C34+0.5-$A34</f>
        <v>42.461495125069774</v>
      </c>
      <c r="F34" s="35">
        <f t="shared" si="1"/>
        <v>2.5099375295346035E-3</v>
      </c>
      <c r="G34" s="34"/>
      <c r="H34" s="42">
        <f>'HRQOL scores'!H$9</f>
        <v>0.8526563890066261</v>
      </c>
      <c r="I34" s="39">
        <f t="shared" si="2"/>
        <v>95213.41</v>
      </c>
      <c r="J34" s="39">
        <f t="shared" si="3"/>
        <v>81184.322355607394</v>
      </c>
      <c r="K34" s="42">
        <f>SUM(J34:J$119)/C34</f>
        <v>34.575126350345663</v>
      </c>
    </row>
    <row r="35" spans="1:11" ht="15" x14ac:dyDescent="0.2">
      <c r="A35" s="62">
        <v>30</v>
      </c>
      <c r="C35" s="22">
        <v>95093.77</v>
      </c>
      <c r="D35" s="29">
        <f t="shared" si="0"/>
        <v>238.83000000000175</v>
      </c>
      <c r="E35" s="33">
        <f>SUMPRODUCT(D35:D$119*$A35:$A$119)/C35+0.5-$A35</f>
        <v>41.567080870103609</v>
      </c>
      <c r="F35" s="35">
        <f t="shared" si="1"/>
        <v>2.5115209965910672E-3</v>
      </c>
      <c r="G35" s="34"/>
      <c r="H35" s="42">
        <f>'HRQOL scores'!H$9</f>
        <v>0.8526563890066261</v>
      </c>
      <c r="I35" s="39">
        <f t="shared" si="2"/>
        <v>94974.35500000001</v>
      </c>
      <c r="J35" s="39">
        <f t="shared" si="3"/>
        <v>80980.490582533414</v>
      </c>
      <c r="K35" s="42">
        <f>SUM(J35:J$119)/C35</f>
        <v>33.808396982875038</v>
      </c>
    </row>
    <row r="36" spans="1:11" ht="15" x14ac:dyDescent="0.2">
      <c r="A36" s="62">
        <v>31</v>
      </c>
      <c r="C36" s="22">
        <v>94854.94</v>
      </c>
      <c r="D36" s="29">
        <f t="shared" si="0"/>
        <v>239.58000000000175</v>
      </c>
      <c r="E36" s="33">
        <f>SUMPRODUCT(D36:D$119*$A36:$A$119)/C36+0.5-$A36</f>
        <v>40.670481398575888</v>
      </c>
      <c r="F36" s="35">
        <f t="shared" si="1"/>
        <v>2.525751426335853E-3</v>
      </c>
      <c r="G36" s="34"/>
      <c r="H36" s="42">
        <f>'HRQOL scores'!H$9</f>
        <v>0.8526563890066261</v>
      </c>
      <c r="I36" s="39">
        <f t="shared" si="2"/>
        <v>94735.15</v>
      </c>
      <c r="J36" s="39">
        <f t="shared" si="3"/>
        <v>80776.530911001071</v>
      </c>
      <c r="K36" s="42">
        <f>SUM(J36:J$119)/C36</f>
        <v>33.039791456045194</v>
      </c>
    </row>
    <row r="37" spans="1:11" ht="15" x14ac:dyDescent="0.2">
      <c r="A37" s="62">
        <v>32</v>
      </c>
      <c r="C37" s="22">
        <v>94615.360000000001</v>
      </c>
      <c r="D37" s="29">
        <f t="shared" si="0"/>
        <v>250.5</v>
      </c>
      <c r="E37" s="33">
        <f>SUMPRODUCT(D37:D$119*$A37:$A$119)/C37+0.5-$A37</f>
        <v>39.772198962547236</v>
      </c>
      <c r="F37" s="35">
        <f t="shared" si="1"/>
        <v>2.6475616644062866E-3</v>
      </c>
      <c r="G37" s="34"/>
      <c r="H37" s="42">
        <f>'HRQOL scores'!H$9</f>
        <v>0.8526563890066261</v>
      </c>
      <c r="I37" s="39">
        <f t="shared" ref="I37:I68" si="4">(D37*0.5+C38)</f>
        <v>94490.11</v>
      </c>
      <c r="J37" s="39">
        <f t="shared" ref="J37:J68" si="5">I37*H37</f>
        <v>80567.595989438894</v>
      </c>
      <c r="K37" s="42">
        <f>SUM(J37:J$119)/C37</f>
        <v>32.269717150203505</v>
      </c>
    </row>
    <row r="38" spans="1:11" ht="15" x14ac:dyDescent="0.2">
      <c r="A38" s="62">
        <v>33</v>
      </c>
      <c r="C38" s="22">
        <v>94364.86</v>
      </c>
      <c r="D38" s="29">
        <f t="shared" si="0"/>
        <v>252.43000000000757</v>
      </c>
      <c r="E38" s="33">
        <f>SUMPRODUCT(D38:D$119*$A38:$A$119)/C38+0.5-$A38</f>
        <v>38.876450543486555</v>
      </c>
      <c r="F38" s="35">
        <f t="shared" si="1"/>
        <v>2.6750423833618526E-3</v>
      </c>
      <c r="G38" s="34"/>
      <c r="H38" s="42">
        <f>'HRQOL scores'!H$9</f>
        <v>0.8526563890066261</v>
      </c>
      <c r="I38" s="39">
        <f t="shared" si="4"/>
        <v>94238.64499999999</v>
      </c>
      <c r="J38" s="39">
        <f t="shared" si="5"/>
        <v>80353.182750577325</v>
      </c>
      <c r="K38" s="42">
        <f>SUM(J38:J$119)/C38</f>
        <v>31.501591898459232</v>
      </c>
    </row>
    <row r="39" spans="1:11" ht="15" x14ac:dyDescent="0.2">
      <c r="A39" s="62">
        <v>34</v>
      </c>
      <c r="C39" s="22">
        <v>94112.43</v>
      </c>
      <c r="D39" s="29">
        <f t="shared" si="0"/>
        <v>265.32999999998719</v>
      </c>
      <c r="E39" s="33">
        <f>SUMPRODUCT(D39:D$119*$A39:$A$119)/C39+0.5-$A39</f>
        <v>37.979384527984593</v>
      </c>
      <c r="F39" s="35">
        <f t="shared" si="1"/>
        <v>2.8192875266315749E-3</v>
      </c>
      <c r="G39" s="34"/>
      <c r="H39" s="42">
        <f>'HRQOL scores'!H$9</f>
        <v>0.8526563890066261</v>
      </c>
      <c r="I39" s="39">
        <f t="shared" si="4"/>
        <v>93979.764999999999</v>
      </c>
      <c r="J39" s="39">
        <f t="shared" si="5"/>
        <v>80132.44706459131</v>
      </c>
      <c r="K39" s="42">
        <f>SUM(J39:J$119)/C39</f>
        <v>30.732286123359717</v>
      </c>
    </row>
    <row r="40" spans="1:11" ht="15" x14ac:dyDescent="0.2">
      <c r="A40" s="62">
        <v>35</v>
      </c>
      <c r="C40" s="22">
        <v>93847.1</v>
      </c>
      <c r="D40" s="29">
        <f t="shared" si="0"/>
        <v>280.55000000000291</v>
      </c>
      <c r="E40" s="33">
        <f>SUMPRODUCT(D40:D$119*$A40:$A$119)/C40+0.5-$A40</f>
        <v>37.08534843200303</v>
      </c>
      <c r="F40" s="35">
        <f t="shared" si="1"/>
        <v>2.989437073708222E-3</v>
      </c>
      <c r="G40" s="34"/>
      <c r="H40" s="42">
        <f>'HRQOL scores'!H$10</f>
        <v>0.83925766345905473</v>
      </c>
      <c r="I40" s="39">
        <f t="shared" si="4"/>
        <v>93706.825000000012</v>
      </c>
      <c r="J40" s="39">
        <f t="shared" si="5"/>
        <v>78644.170999666545</v>
      </c>
      <c r="K40" s="42">
        <f>SUM(J40:J$119)/C40</f>
        <v>29.965312507899242</v>
      </c>
    </row>
    <row r="41" spans="1:11" ht="15" x14ac:dyDescent="0.2">
      <c r="A41" s="62">
        <v>36</v>
      </c>
      <c r="C41" s="22">
        <v>93566.55</v>
      </c>
      <c r="D41" s="29">
        <f t="shared" si="0"/>
        <v>297.57000000000698</v>
      </c>
      <c r="E41" s="33">
        <f>SUMPRODUCT(D41:D$119*$A41:$A$119)/C41+0.5-$A41</f>
        <v>36.195045962825731</v>
      </c>
      <c r="F41" s="35">
        <f t="shared" si="1"/>
        <v>3.1803032173357568E-3</v>
      </c>
      <c r="G41" s="34"/>
      <c r="H41" s="42">
        <f>'HRQOL scores'!H$10</f>
        <v>0.83925766345905473</v>
      </c>
      <c r="I41" s="39">
        <f t="shared" si="4"/>
        <v>93417.764999999999</v>
      </c>
      <c r="J41" s="39">
        <f t="shared" si="5"/>
        <v>78401.575179467065</v>
      </c>
      <c r="K41" s="42">
        <f>SUM(J41:J$119)/C41</f>
        <v>29.214644640209606</v>
      </c>
    </row>
    <row r="42" spans="1:11" ht="15" x14ac:dyDescent="0.2">
      <c r="A42" s="62">
        <v>37</v>
      </c>
      <c r="C42" s="22">
        <v>93268.98</v>
      </c>
      <c r="D42" s="29">
        <f t="shared" si="0"/>
        <v>317.69000000000233</v>
      </c>
      <c r="E42" s="33">
        <f>SUMPRODUCT(D42:D$119*$A42:$A$119)/C42+0.5-$A42</f>
        <v>35.308929215619514</v>
      </c>
      <c r="F42" s="35">
        <f t="shared" si="1"/>
        <v>3.4061699827745767E-3</v>
      </c>
      <c r="G42" s="34"/>
      <c r="H42" s="42">
        <f>'HRQOL scores'!H$10</f>
        <v>0.83925766345905473</v>
      </c>
      <c r="I42" s="39">
        <f t="shared" si="4"/>
        <v>93110.134999999995</v>
      </c>
      <c r="J42" s="39">
        <f t="shared" si="5"/>
        <v>78143.394344457149</v>
      </c>
      <c r="K42" s="42">
        <f>SUM(J42:J$119)/C42</f>
        <v>28.467256029613893</v>
      </c>
    </row>
    <row r="43" spans="1:11" ht="15" x14ac:dyDescent="0.2">
      <c r="A43" s="62">
        <v>38</v>
      </c>
      <c r="C43" s="22">
        <v>92951.29</v>
      </c>
      <c r="D43" s="29">
        <f t="shared" si="0"/>
        <v>340.81999999999243</v>
      </c>
      <c r="E43" s="33">
        <f>SUMPRODUCT(D43:D$119*$A43:$A$119)/C43+0.5-$A43</f>
        <v>34.427899578725942</v>
      </c>
      <c r="F43" s="35">
        <f t="shared" si="1"/>
        <v>3.6666516408754785E-3</v>
      </c>
      <c r="G43" s="34"/>
      <c r="H43" s="42">
        <f>'HRQOL scores'!H$10</f>
        <v>0.83925766345905473</v>
      </c>
      <c r="I43" s="39">
        <f t="shared" si="4"/>
        <v>92780.88</v>
      </c>
      <c r="J43" s="39">
        <f t="shared" si="5"/>
        <v>77867.064562474945</v>
      </c>
      <c r="K43" s="42">
        <f>SUM(J43:J$119)/C43</f>
        <v>27.723859872590044</v>
      </c>
    </row>
    <row r="44" spans="1:11" ht="15" x14ac:dyDescent="0.2">
      <c r="A44" s="62">
        <v>39</v>
      </c>
      <c r="C44" s="22">
        <v>92610.47</v>
      </c>
      <c r="D44" s="29">
        <f t="shared" si="0"/>
        <v>366.50999999999476</v>
      </c>
      <c r="E44" s="33">
        <f>SUMPRODUCT(D44:D$119*$A44:$A$119)/C44+0.5-$A44</f>
        <v>33.552759184064527</v>
      </c>
      <c r="F44" s="35">
        <f t="shared" si="1"/>
        <v>3.9575438932552094E-3</v>
      </c>
      <c r="G44" s="34"/>
      <c r="H44" s="42">
        <f>'HRQOL scores'!H$10</f>
        <v>0.83925766345905473</v>
      </c>
      <c r="I44" s="39">
        <f t="shared" si="4"/>
        <v>92427.214999999997</v>
      </c>
      <c r="J44" s="39">
        <f t="shared" si="5"/>
        <v>77570.248500927686</v>
      </c>
      <c r="K44" s="42">
        <f>SUM(J44:J$119)/C44</f>
        <v>26.985085750822822</v>
      </c>
    </row>
    <row r="45" spans="1:11" ht="15" x14ac:dyDescent="0.2">
      <c r="A45" s="62">
        <v>40</v>
      </c>
      <c r="C45" s="22">
        <v>92243.96</v>
      </c>
      <c r="D45" s="29">
        <f t="shared" si="0"/>
        <v>393.08000000000175</v>
      </c>
      <c r="E45" s="33">
        <f>SUMPRODUCT(D45:D$119*$A45:$A$119)/C45+0.5-$A45</f>
        <v>32.684086663593291</v>
      </c>
      <c r="F45" s="35">
        <f t="shared" si="1"/>
        <v>4.2613088163170982E-3</v>
      </c>
      <c r="G45" s="34"/>
      <c r="H45" s="42">
        <f>'HRQOL scores'!H$10</f>
        <v>0.83925766345905473</v>
      </c>
      <c r="I45" s="39">
        <f t="shared" si="4"/>
        <v>92047.420000000013</v>
      </c>
      <c r="J45" s="39">
        <f t="shared" si="5"/>
        <v>77251.502636634279</v>
      </c>
      <c r="K45" s="42">
        <f>SUM(J45:J$119)/C45</f>
        <v>26.251379774600711</v>
      </c>
    </row>
    <row r="46" spans="1:11" ht="15" x14ac:dyDescent="0.2">
      <c r="A46" s="62">
        <v>41</v>
      </c>
      <c r="C46" s="22">
        <v>91850.880000000005</v>
      </c>
      <c r="D46" s="29">
        <f t="shared" si="0"/>
        <v>421.82000000000698</v>
      </c>
      <c r="E46" s="33">
        <f>SUMPRODUCT(D46:D$119*$A46:$A$119)/C46+0.5-$A46</f>
        <v>31.821819919776843</v>
      </c>
      <c r="F46" s="35">
        <f t="shared" si="1"/>
        <v>4.5924437523081644E-3</v>
      </c>
      <c r="G46" s="34"/>
      <c r="H46" s="42">
        <f>'HRQOL scores'!H$10</f>
        <v>0.83925766345905473</v>
      </c>
      <c r="I46" s="39">
        <f t="shared" si="4"/>
        <v>91639.97</v>
      </c>
      <c r="J46" s="39">
        <f t="shared" si="5"/>
        <v>76909.547101657867</v>
      </c>
      <c r="K46" s="42">
        <f>SUM(J46:J$119)/C46</f>
        <v>25.522670258972404</v>
      </c>
    </row>
    <row r="47" spans="1:11" ht="15" x14ac:dyDescent="0.2">
      <c r="A47" s="62">
        <v>42</v>
      </c>
      <c r="C47" s="22">
        <v>91429.06</v>
      </c>
      <c r="D47" s="29">
        <f t="shared" si="0"/>
        <v>455.86000000000058</v>
      </c>
      <c r="E47" s="33">
        <f>SUMPRODUCT(D47:D$119*$A47:$A$119)/C47+0.5-$A47</f>
        <v>30.966327257800017</v>
      </c>
      <c r="F47" s="35">
        <f t="shared" si="1"/>
        <v>4.9859421063718759E-3</v>
      </c>
      <c r="G47" s="34"/>
      <c r="H47" s="42">
        <f>'HRQOL scores'!H$10</f>
        <v>0.83925766345905473</v>
      </c>
      <c r="I47" s="39">
        <f t="shared" si="4"/>
        <v>91201.13</v>
      </c>
      <c r="J47" s="39">
        <f t="shared" si="5"/>
        <v>76541.247268625506</v>
      </c>
      <c r="K47" s="42">
        <f>SUM(J47:J$119)/C47</f>
        <v>24.799228780595421</v>
      </c>
    </row>
    <row r="48" spans="1:11" ht="15" x14ac:dyDescent="0.2">
      <c r="A48" s="62">
        <v>43</v>
      </c>
      <c r="C48" s="22">
        <v>90973.2</v>
      </c>
      <c r="D48" s="29">
        <f t="shared" si="0"/>
        <v>497.17999999999302</v>
      </c>
      <c r="E48" s="33">
        <f>SUMPRODUCT(D48:D$119*$A48:$A$119)/C48+0.5-$A48</f>
        <v>30.118991778161401</v>
      </c>
      <c r="F48" s="35">
        <f t="shared" si="1"/>
        <v>5.4651259931495543E-3</v>
      </c>
      <c r="G48" s="34"/>
      <c r="H48" s="42">
        <f>'HRQOL scores'!H$10</f>
        <v>0.83925766345905473</v>
      </c>
      <c r="I48" s="39">
        <f t="shared" si="4"/>
        <v>90724.61</v>
      </c>
      <c r="J48" s="39">
        <f t="shared" si="5"/>
        <v>76141.32420683399</v>
      </c>
      <c r="K48" s="42">
        <f>SUM(J48:J$119)/C48</f>
        <v>24.082135495576292</v>
      </c>
    </row>
    <row r="49" spans="1:11" ht="15" x14ac:dyDescent="0.2">
      <c r="A49" s="62">
        <v>44</v>
      </c>
      <c r="C49" s="22">
        <v>90476.02</v>
      </c>
      <c r="D49" s="29">
        <f t="shared" si="0"/>
        <v>545.16000000000349</v>
      </c>
      <c r="E49" s="33">
        <f>SUMPRODUCT(D49:D$119*$A49:$A$119)/C49+0.5-$A49</f>
        <v>29.281752809562491</v>
      </c>
      <c r="F49" s="35">
        <f t="shared" si="1"/>
        <v>6.0254639848216522E-3</v>
      </c>
      <c r="G49" s="34"/>
      <c r="H49" s="42">
        <f>'HRQOL scores'!H$10</f>
        <v>0.83925766345905473</v>
      </c>
      <c r="I49" s="39">
        <f t="shared" si="4"/>
        <v>90203.44</v>
      </c>
      <c r="J49" s="39">
        <f t="shared" si="5"/>
        <v>75703.928290369033</v>
      </c>
      <c r="K49" s="42">
        <f>SUM(J49:J$119)/C49</f>
        <v>23.372907038343708</v>
      </c>
    </row>
    <row r="50" spans="1:11" ht="15" x14ac:dyDescent="0.2">
      <c r="A50" s="62">
        <v>45</v>
      </c>
      <c r="C50" s="22">
        <v>89930.86</v>
      </c>
      <c r="D50" s="29">
        <f t="shared" si="0"/>
        <v>596.13999999999942</v>
      </c>
      <c r="E50" s="33">
        <f>SUMPRODUCT(D50:D$119*$A50:$A$119)/C50+0.5-$A50</f>
        <v>28.456227515594009</v>
      </c>
      <c r="F50" s="35">
        <f t="shared" si="1"/>
        <v>6.6288702231914543E-3</v>
      </c>
      <c r="G50" s="34"/>
      <c r="H50" s="42">
        <f>'HRQOL scores'!H$11</f>
        <v>0.82129619339159488</v>
      </c>
      <c r="I50" s="39">
        <f t="shared" si="4"/>
        <v>89632.790000000008</v>
      </c>
      <c r="J50" s="39">
        <f t="shared" si="5"/>
        <v>73615.069230068213</v>
      </c>
      <c r="K50" s="42">
        <f>SUM(J50:J$119)/C50</f>
        <v>22.672791924473501</v>
      </c>
    </row>
    <row r="51" spans="1:11" ht="15" x14ac:dyDescent="0.2">
      <c r="A51" s="62">
        <v>46</v>
      </c>
      <c r="C51" s="22">
        <v>89334.720000000001</v>
      </c>
      <c r="D51" s="29">
        <f t="shared" si="0"/>
        <v>648.69999999999709</v>
      </c>
      <c r="E51" s="33">
        <f>SUMPRODUCT(D51:D$119*$A51:$A$119)/C51+0.5-$A51</f>
        <v>27.642782367628541</v>
      </c>
      <c r="F51" s="35">
        <f t="shared" si="1"/>
        <v>7.2614544490652352E-3</v>
      </c>
      <c r="G51" s="34"/>
      <c r="H51" s="42">
        <f>'HRQOL scores'!H$11</f>
        <v>0.82129619339159488</v>
      </c>
      <c r="I51" s="39">
        <f t="shared" si="4"/>
        <v>89010.37</v>
      </c>
      <c r="J51" s="39">
        <f t="shared" si="5"/>
        <v>73103.878053377412</v>
      </c>
      <c r="K51" s="42">
        <f>SUM(J51:J$119)/C51</f>
        <v>22.000053362666709</v>
      </c>
    </row>
    <row r="52" spans="1:11" ht="15" x14ac:dyDescent="0.2">
      <c r="A52" s="62">
        <v>47</v>
      </c>
      <c r="C52" s="22">
        <v>88686.02</v>
      </c>
      <c r="D52" s="29">
        <f t="shared" si="0"/>
        <v>705.69000000000233</v>
      </c>
      <c r="E52" s="33">
        <f>SUMPRODUCT(D52:D$119*$A52:$A$119)/C52+0.5-$A52</f>
        <v>26.841320118244482</v>
      </c>
      <c r="F52" s="35">
        <f t="shared" si="1"/>
        <v>7.9571729569102578E-3</v>
      </c>
      <c r="G52" s="34"/>
      <c r="H52" s="42">
        <f>'HRQOL scores'!H$11</f>
        <v>0.82129619339159488</v>
      </c>
      <c r="I52" s="39">
        <f t="shared" si="4"/>
        <v>88333.175000000003</v>
      </c>
      <c r="J52" s="39">
        <f t="shared" si="5"/>
        <v>72547.700377693589</v>
      </c>
      <c r="K52" s="42">
        <f>SUM(J52:J$119)/C52</f>
        <v>21.336674360688544</v>
      </c>
    </row>
    <row r="53" spans="1:11" ht="15" x14ac:dyDescent="0.2">
      <c r="A53" s="62">
        <v>48</v>
      </c>
      <c r="C53" s="22">
        <v>87980.33</v>
      </c>
      <c r="D53" s="29">
        <f t="shared" si="0"/>
        <v>767.44999999999709</v>
      </c>
      <c r="E53" s="33">
        <f>SUMPRODUCT(D53:D$119*$A53:$A$119)/C53+0.5-$A53</f>
        <v>26.052603778970052</v>
      </c>
      <c r="F53" s="35">
        <f t="shared" si="1"/>
        <v>8.7229725098780277E-3</v>
      </c>
      <c r="G53" s="34"/>
      <c r="H53" s="42">
        <f>'HRQOL scores'!H$11</f>
        <v>0.82129619339159488</v>
      </c>
      <c r="I53" s="39">
        <f t="shared" si="4"/>
        <v>87596.60500000001</v>
      </c>
      <c r="J53" s="39">
        <f t="shared" si="5"/>
        <v>71942.758240527153</v>
      </c>
      <c r="K53" s="42">
        <f>SUM(J53:J$119)/C53</f>
        <v>20.683225769985377</v>
      </c>
    </row>
    <row r="54" spans="1:11" ht="15" x14ac:dyDescent="0.2">
      <c r="A54" s="62">
        <v>49</v>
      </c>
      <c r="C54" s="22">
        <v>87212.88</v>
      </c>
      <c r="D54" s="29">
        <f t="shared" si="0"/>
        <v>833.04000000000815</v>
      </c>
      <c r="E54" s="33">
        <f>SUMPRODUCT(D54:D$119*$A54:$A$119)/C54+0.5-$A54</f>
        <v>25.277459852639097</v>
      </c>
      <c r="F54" s="35">
        <f t="shared" si="1"/>
        <v>9.5518001469508639E-3</v>
      </c>
      <c r="G54" s="34"/>
      <c r="H54" s="42">
        <f>'HRQOL scores'!H$11</f>
        <v>0.82129619339159488</v>
      </c>
      <c r="I54" s="39">
        <f t="shared" si="4"/>
        <v>86796.36</v>
      </c>
      <c r="J54" s="39">
        <f t="shared" si="5"/>
        <v>71285.520068246493</v>
      </c>
      <c r="K54" s="42">
        <f>SUM(J54:J$119)/C54</f>
        <v>20.040322833820998</v>
      </c>
    </row>
    <row r="55" spans="1:11" ht="15" x14ac:dyDescent="0.2">
      <c r="A55" s="62">
        <v>50</v>
      </c>
      <c r="C55" s="22">
        <v>86379.839999999997</v>
      </c>
      <c r="D55" s="29">
        <f t="shared" si="0"/>
        <v>905.30000000000291</v>
      </c>
      <c r="E55" s="33">
        <f>SUMPRODUCT(D55:D$119*$A55:$A$119)/C55+0.5-$A55</f>
        <v>24.516411616796603</v>
      </c>
      <c r="F55" s="35">
        <f t="shared" si="1"/>
        <v>1.0480454698688987E-2</v>
      </c>
      <c r="G55" s="34"/>
      <c r="H55" s="42">
        <f>'HRQOL scores'!H$11</f>
        <v>0.82129619339159488</v>
      </c>
      <c r="I55" s="39">
        <f t="shared" si="4"/>
        <v>85927.19</v>
      </c>
      <c r="J55" s="39">
        <f t="shared" si="5"/>
        <v>70571.674055836324</v>
      </c>
      <c r="K55" s="42">
        <f>SUM(J55:J$119)/C55</f>
        <v>19.408333592642038</v>
      </c>
    </row>
    <row r="56" spans="1:11" ht="15" x14ac:dyDescent="0.2">
      <c r="A56" s="62">
        <v>51</v>
      </c>
      <c r="C56" s="22">
        <v>85474.54</v>
      </c>
      <c r="D56" s="29">
        <f t="shared" si="0"/>
        <v>979.51999999998952</v>
      </c>
      <c r="E56" s="33">
        <f>SUMPRODUCT(D56:D$119*$A56:$A$119)/C56+0.5-$A56</f>
        <v>23.770780431611939</v>
      </c>
      <c r="F56" s="35">
        <f t="shared" si="1"/>
        <v>1.1459786738834623E-2</v>
      </c>
      <c r="G56" s="34"/>
      <c r="H56" s="42">
        <f>'HRQOL scores'!H$11</f>
        <v>0.82129619339159488</v>
      </c>
      <c r="I56" s="39">
        <f t="shared" si="4"/>
        <v>84984.78</v>
      </c>
      <c r="J56" s="39">
        <f t="shared" si="5"/>
        <v>69797.676310222145</v>
      </c>
      <c r="K56" s="42">
        <f>SUM(J56:J$119)/C56</f>
        <v>18.788250587171429</v>
      </c>
    </row>
    <row r="57" spans="1:11" ht="15" x14ac:dyDescent="0.2">
      <c r="A57" s="62">
        <v>52</v>
      </c>
      <c r="C57" s="22">
        <v>84495.02</v>
      </c>
      <c r="D57" s="29">
        <f t="shared" si="0"/>
        <v>1046.6699999999983</v>
      </c>
      <c r="E57" s="33">
        <f>SUMPRODUCT(D57:D$119*$A57:$A$119)/C57+0.5-$A57</f>
        <v>23.040550115652167</v>
      </c>
      <c r="F57" s="35">
        <f t="shared" si="1"/>
        <v>1.2387357266735935E-2</v>
      </c>
      <c r="G57" s="34"/>
      <c r="H57" s="42">
        <f>'HRQOL scores'!H$11</f>
        <v>0.82129619339159488</v>
      </c>
      <c r="I57" s="39">
        <f t="shared" si="4"/>
        <v>83971.684999999998</v>
      </c>
      <c r="J57" s="39">
        <f t="shared" si="5"/>
        <v>68965.625243178089</v>
      </c>
      <c r="K57" s="42">
        <f>SUM(J57:J$119)/C57</f>
        <v>18.179999247683302</v>
      </c>
    </row>
    <row r="58" spans="1:11" ht="15" x14ac:dyDescent="0.2">
      <c r="A58" s="62">
        <v>53</v>
      </c>
      <c r="C58" s="22">
        <v>83448.350000000006</v>
      </c>
      <c r="D58" s="29">
        <f t="shared" si="0"/>
        <v>1101.9400000000023</v>
      </c>
      <c r="E58" s="33">
        <f>SUMPRODUCT(D58:D$119*$A58:$A$119)/C58+0.5-$A58</f>
        <v>22.323270116581483</v>
      </c>
      <c r="F58" s="35">
        <f t="shared" si="1"/>
        <v>1.3205054383939313E-2</v>
      </c>
      <c r="G58" s="34"/>
      <c r="H58" s="42">
        <f>'HRQOL scores'!H$11</f>
        <v>0.82129619339159488</v>
      </c>
      <c r="I58" s="39">
        <f t="shared" si="4"/>
        <v>82897.38</v>
      </c>
      <c r="J58" s="39">
        <f t="shared" si="5"/>
        <v>68083.302636136534</v>
      </c>
      <c r="K58" s="42">
        <f>SUM(J58:J$119)/C58</f>
        <v>17.581579201863278</v>
      </c>
    </row>
    <row r="59" spans="1:11" ht="15" x14ac:dyDescent="0.2">
      <c r="A59" s="62">
        <v>54</v>
      </c>
      <c r="C59" s="22">
        <v>82346.41</v>
      </c>
      <c r="D59" s="29">
        <f t="shared" si="0"/>
        <v>1149.2700000000041</v>
      </c>
      <c r="E59" s="33">
        <f>SUMPRODUCT(D59:D$119*$A59:$A$119)/C59+0.5-$A59</f>
        <v>21.615303907395997</v>
      </c>
      <c r="F59" s="35">
        <f t="shared" si="1"/>
        <v>1.3956528280953645E-2</v>
      </c>
      <c r="G59" s="34"/>
      <c r="H59" s="42">
        <f>'HRQOL scores'!H$11</f>
        <v>0.82129619339159488</v>
      </c>
      <c r="I59" s="39">
        <f t="shared" si="4"/>
        <v>81771.774999999994</v>
      </c>
      <c r="J59" s="39">
        <f t="shared" si="5"/>
        <v>67158.847534373985</v>
      </c>
      <c r="K59" s="42">
        <f>SUM(J59:J$119)/C59</f>
        <v>16.990060309291817</v>
      </c>
    </row>
    <row r="60" spans="1:11" ht="15" x14ac:dyDescent="0.2">
      <c r="A60" s="62">
        <v>55</v>
      </c>
      <c r="C60" s="22">
        <v>81197.14</v>
      </c>
      <c r="D60" s="29">
        <f t="shared" si="0"/>
        <v>1196.4700000000012</v>
      </c>
      <c r="E60" s="33">
        <f>SUMPRODUCT(D60:D$119*$A60:$A$119)/C60+0.5-$A60</f>
        <v>20.914171396098837</v>
      </c>
      <c r="F60" s="35">
        <f t="shared" si="1"/>
        <v>1.4735371221203126E-2</v>
      </c>
      <c r="G60" s="34"/>
      <c r="H60" s="42">
        <f>'HRQOL scores'!H$12</f>
        <v>0.81374156393968244</v>
      </c>
      <c r="I60" s="39">
        <f t="shared" si="4"/>
        <v>80598.904999999999</v>
      </c>
      <c r="J60" s="39">
        <f t="shared" si="5"/>
        <v>65586.679006525883</v>
      </c>
      <c r="K60" s="42">
        <f>SUM(J60:J$119)/C60</f>
        <v>16.403430276230132</v>
      </c>
    </row>
    <row r="61" spans="1:11" ht="15" x14ac:dyDescent="0.2">
      <c r="A61" s="62">
        <v>56</v>
      </c>
      <c r="C61" s="22">
        <v>80000.67</v>
      </c>
      <c r="D61" s="29">
        <f t="shared" si="0"/>
        <v>1251.8399999999965</v>
      </c>
      <c r="E61" s="33">
        <f>SUMPRODUCT(D61:D$119*$A61:$A$119)/C61+0.5-$A61</f>
        <v>20.21948063476259</v>
      </c>
      <c r="F61" s="35">
        <f t="shared" si="1"/>
        <v>1.5647868949097508E-2</v>
      </c>
      <c r="G61" s="34"/>
      <c r="H61" s="42">
        <f>'HRQOL scores'!H$12</f>
        <v>0.81374156393968244</v>
      </c>
      <c r="I61" s="39">
        <f t="shared" si="4"/>
        <v>79374.75</v>
      </c>
      <c r="J61" s="39">
        <f t="shared" si="5"/>
        <v>64590.533202321312</v>
      </c>
      <c r="K61" s="42">
        <f>SUM(J61:J$119)/C61</f>
        <v>15.828929252877145</v>
      </c>
    </row>
    <row r="62" spans="1:11" ht="15" x14ac:dyDescent="0.2">
      <c r="A62" s="62">
        <v>57</v>
      </c>
      <c r="C62" s="22">
        <v>78748.83</v>
      </c>
      <c r="D62" s="29">
        <f t="shared" si="0"/>
        <v>1316.6500000000087</v>
      </c>
      <c r="E62" s="33">
        <f>SUMPRODUCT(D62:D$119*$A62:$A$119)/C62+0.5-$A62</f>
        <v>19.532953668429514</v>
      </c>
      <c r="F62" s="35">
        <f t="shared" si="1"/>
        <v>1.6719613485051254E-2</v>
      </c>
      <c r="G62" s="34"/>
      <c r="H62" s="42">
        <f>'HRQOL scores'!H$12</f>
        <v>0.81374156393968244</v>
      </c>
      <c r="I62" s="39">
        <f t="shared" si="4"/>
        <v>78090.505000000005</v>
      </c>
      <c r="J62" s="39">
        <f t="shared" si="5"/>
        <v>63545.489667539594</v>
      </c>
      <c r="K62" s="42">
        <f>SUM(J62:J$119)/C62</f>
        <v>15.260346247816628</v>
      </c>
    </row>
    <row r="63" spans="1:11" ht="15" x14ac:dyDescent="0.2">
      <c r="A63" s="62">
        <v>58</v>
      </c>
      <c r="C63" s="22">
        <v>77432.179999999993</v>
      </c>
      <c r="D63" s="29">
        <f t="shared" si="0"/>
        <v>1393.5399999999936</v>
      </c>
      <c r="E63" s="33">
        <f>SUMPRODUCT(D63:D$119*$A63:$A$119)/C63+0.5-$A63</f>
        <v>18.856588343929261</v>
      </c>
      <c r="F63" s="35">
        <f t="shared" si="1"/>
        <v>1.7996910328496419E-2</v>
      </c>
      <c r="G63" s="34"/>
      <c r="H63" s="42">
        <f>'HRQOL scores'!H$12</f>
        <v>0.81374156393968244</v>
      </c>
      <c r="I63" s="39">
        <f t="shared" si="4"/>
        <v>76735.41</v>
      </c>
      <c r="J63" s="39">
        <f t="shared" si="5"/>
        <v>62442.792542952753</v>
      </c>
      <c r="K63" s="42">
        <f>SUM(J63:J$119)/C63</f>
        <v>14.699171878447821</v>
      </c>
    </row>
    <row r="64" spans="1:11" ht="15" x14ac:dyDescent="0.2">
      <c r="A64" s="62">
        <v>59</v>
      </c>
      <c r="C64" s="22">
        <v>76038.64</v>
      </c>
      <c r="D64" s="29">
        <f t="shared" si="0"/>
        <v>1479.1900000000023</v>
      </c>
      <c r="E64" s="33">
        <f>SUMPRODUCT(D64:D$119*$A64:$A$119)/C64+0.5-$A64</f>
        <v>18.193004672795738</v>
      </c>
      <c r="F64" s="35">
        <f t="shared" si="1"/>
        <v>1.9453135931942003E-2</v>
      </c>
      <c r="G64" s="34"/>
      <c r="H64" s="42">
        <f>'HRQOL scores'!H$12</f>
        <v>0.81374156393968244</v>
      </c>
      <c r="I64" s="39">
        <f t="shared" si="4"/>
        <v>75299.044999999998</v>
      </c>
      <c r="J64" s="39">
        <f t="shared" si="5"/>
        <v>61273.962641464524</v>
      </c>
      <c r="K64" s="42">
        <f>SUM(J64:J$119)/C64</f>
        <v>14.147361528296097</v>
      </c>
    </row>
    <row r="65" spans="1:11" ht="15" x14ac:dyDescent="0.2">
      <c r="A65" s="62">
        <v>60</v>
      </c>
      <c r="C65" s="22">
        <v>74559.45</v>
      </c>
      <c r="D65" s="29">
        <f t="shared" si="0"/>
        <v>1571.2599999999948</v>
      </c>
      <c r="E65" s="33">
        <f>SUMPRODUCT(D65:D$119*$A65:$A$119)/C65+0.5-$A65</f>
        <v>17.544017395957624</v>
      </c>
      <c r="F65" s="35">
        <f t="shared" si="1"/>
        <v>2.1073921548509206E-2</v>
      </c>
      <c r="G65" s="34"/>
      <c r="H65" s="42">
        <f>'HRQOL scores'!H$12</f>
        <v>0.81374156393968244</v>
      </c>
      <c r="I65" s="39">
        <f t="shared" si="4"/>
        <v>73773.820000000007</v>
      </c>
      <c r="J65" s="39">
        <f t="shared" si="5"/>
        <v>60032.823664604628</v>
      </c>
      <c r="K65" s="42">
        <f>SUM(J65:J$119)/C65</f>
        <v>13.60621849488551</v>
      </c>
    </row>
    <row r="66" spans="1:11" ht="15" x14ac:dyDescent="0.2">
      <c r="A66" s="62">
        <v>61</v>
      </c>
      <c r="C66" s="22">
        <v>72988.19</v>
      </c>
      <c r="D66" s="29">
        <f t="shared" si="0"/>
        <v>1664.0599999999977</v>
      </c>
      <c r="E66" s="33">
        <f>SUMPRODUCT(D66:D$119*$A66:$A$119)/C66+0.5-$A66</f>
        <v>16.910934054304292</v>
      </c>
      <c r="F66" s="35">
        <f t="shared" si="1"/>
        <v>2.279903091171322E-2</v>
      </c>
      <c r="G66" s="34"/>
      <c r="H66" s="42">
        <f>'HRQOL scores'!H$12</f>
        <v>0.81374156393968244</v>
      </c>
      <c r="I66" s="39">
        <f t="shared" si="4"/>
        <v>72156.160000000003</v>
      </c>
      <c r="J66" s="39">
        <f t="shared" si="5"/>
        <v>58716.466486281963</v>
      </c>
      <c r="K66" s="42">
        <f>SUM(J66:J$119)/C66</f>
        <v>13.076627107671623</v>
      </c>
    </row>
    <row r="67" spans="1:11" ht="15" x14ac:dyDescent="0.2">
      <c r="A67" s="62">
        <v>62</v>
      </c>
      <c r="C67" s="22">
        <v>71324.13</v>
      </c>
      <c r="D67" s="29">
        <f t="shared" si="0"/>
        <v>1749.0500000000029</v>
      </c>
      <c r="E67" s="33">
        <f>SUMPRODUCT(D67:D$119*$A67:$A$119)/C67+0.5-$A67</f>
        <v>16.293816802715043</v>
      </c>
      <c r="F67" s="35">
        <f t="shared" si="1"/>
        <v>2.4522556391504569E-2</v>
      </c>
      <c r="G67" s="34"/>
      <c r="H67" s="42">
        <f>'HRQOL scores'!H$12</f>
        <v>0.81374156393968244</v>
      </c>
      <c r="I67" s="39">
        <f t="shared" si="4"/>
        <v>70449.60500000001</v>
      </c>
      <c r="J67" s="39">
        <f t="shared" si="5"/>
        <v>57327.771751632878</v>
      </c>
      <c r="K67" s="42">
        <f>SUM(J67:J$119)/C67</f>
        <v>12.558483046447323</v>
      </c>
    </row>
    <row r="68" spans="1:11" ht="15" x14ac:dyDescent="0.2">
      <c r="A68" s="62">
        <v>63</v>
      </c>
      <c r="C68" s="22">
        <v>69575.08</v>
      </c>
      <c r="D68" s="29">
        <f t="shared" si="0"/>
        <v>1818.4199999999983</v>
      </c>
      <c r="E68" s="33">
        <f>SUMPRODUCT(D68:D$119*$A68:$A$119)/C68+0.5-$A68</f>
        <v>15.690858031827375</v>
      </c>
      <c r="F68" s="35">
        <f t="shared" si="1"/>
        <v>2.6136082056966346E-2</v>
      </c>
      <c r="G68" s="34"/>
      <c r="H68" s="42">
        <f>'HRQOL scores'!H$12</f>
        <v>0.81374156393968244</v>
      </c>
      <c r="I68" s="39">
        <f t="shared" si="4"/>
        <v>68665.87</v>
      </c>
      <c r="J68" s="39">
        <f t="shared" si="5"/>
        <v>55876.272443078917</v>
      </c>
      <c r="K68" s="42">
        <f>SUM(J68:J$119)/C68</f>
        <v>12.05022122369061</v>
      </c>
    </row>
    <row r="69" spans="1:11" ht="15" x14ac:dyDescent="0.2">
      <c r="A69" s="62">
        <v>64</v>
      </c>
      <c r="C69" s="22">
        <v>67756.66</v>
      </c>
      <c r="D69" s="29">
        <f t="shared" ref="D69:D119" si="6">C69-C70</f>
        <v>1873.8800000000047</v>
      </c>
      <c r="E69" s="33">
        <f>SUMPRODUCT(D69:D$119*$A69:$A$119)/C69+0.5-$A69</f>
        <v>15.098542827126252</v>
      </c>
      <c r="F69" s="35">
        <f t="shared" ref="F69:F115" si="7">D69/C69</f>
        <v>2.7656026728590289E-2</v>
      </c>
      <c r="G69" s="34"/>
      <c r="H69" s="42">
        <f>'HRQOL scores'!H$12</f>
        <v>0.81374156393968244</v>
      </c>
      <c r="I69" s="39">
        <f t="shared" ref="I69:I100" si="8">(D69*0.5+C70)</f>
        <v>66819.72</v>
      </c>
      <c r="J69" s="39">
        <f t="shared" ref="J69:J100" si="9">I69*H69</f>
        <v>54373.983454811678</v>
      </c>
      <c r="K69" s="42">
        <f>SUM(J69:J$119)/C69</f>
        <v>11.54895818673608</v>
      </c>
    </row>
    <row r="70" spans="1:11" ht="15" x14ac:dyDescent="0.2">
      <c r="A70" s="62">
        <v>65</v>
      </c>
      <c r="C70" s="22">
        <v>65882.78</v>
      </c>
      <c r="D70" s="29">
        <f t="shared" si="6"/>
        <v>1918.6299999999974</v>
      </c>
      <c r="E70" s="33">
        <f>SUMPRODUCT(D70:D$119*$A70:$A$119)/C70+0.5-$A70</f>
        <v>14.513763882353345</v>
      </c>
      <c r="F70" s="35">
        <f t="shared" si="7"/>
        <v>2.912187372785419E-2</v>
      </c>
      <c r="G70" s="34"/>
      <c r="H70" s="42">
        <f>'HRQOL scores'!H$13</f>
        <v>0.79513931068478005</v>
      </c>
      <c r="I70" s="39">
        <f t="shared" si="8"/>
        <v>64923.464999999997</v>
      </c>
      <c r="J70" s="39">
        <f t="shared" si="9"/>
        <v>51623.199207367441</v>
      </c>
      <c r="K70" s="42">
        <f>SUM(J70:J$119)/C70</f>
        <v>11.052126970933548</v>
      </c>
    </row>
    <row r="71" spans="1:11" ht="15" x14ac:dyDescent="0.2">
      <c r="A71" s="62">
        <v>66</v>
      </c>
      <c r="C71" s="22">
        <v>63964.15</v>
      </c>
      <c r="D71" s="29">
        <f t="shared" si="6"/>
        <v>1970.2700000000041</v>
      </c>
      <c r="E71" s="33">
        <f>SUMPRODUCT(D71:D$119*$A71:$A$119)/C71+0.5-$A71</f>
        <v>13.934112277471527</v>
      </c>
      <c r="F71" s="35">
        <f t="shared" si="7"/>
        <v>3.0802723087854745E-2</v>
      </c>
      <c r="G71" s="34"/>
      <c r="H71" s="42">
        <f>'HRQOL scores'!H$13</f>
        <v>0.79513931068478005</v>
      </c>
      <c r="I71" s="39">
        <f t="shared" si="8"/>
        <v>62979.014999999999</v>
      </c>
      <c r="J71" s="39">
        <f t="shared" si="9"/>
        <v>50077.090574706424</v>
      </c>
      <c r="K71" s="42">
        <f>SUM(J71:J$119)/C71</f>
        <v>10.576575324626591</v>
      </c>
    </row>
    <row r="72" spans="1:11" ht="15" x14ac:dyDescent="0.2">
      <c r="A72" s="62">
        <v>67</v>
      </c>
      <c r="C72" s="22">
        <v>61993.88</v>
      </c>
      <c r="D72" s="29">
        <f t="shared" si="6"/>
        <v>2038.2999999999956</v>
      </c>
      <c r="E72" s="33">
        <f>SUMPRODUCT(D72:D$119*$A72:$A$119)/C72+0.5-$A72</f>
        <v>13.361071009477556</v>
      </c>
      <c r="F72" s="35">
        <f t="shared" si="7"/>
        <v>3.2879051932222916E-2</v>
      </c>
      <c r="G72" s="34"/>
      <c r="H72" s="42">
        <f>'HRQOL scores'!H$13</f>
        <v>0.79513931068478005</v>
      </c>
      <c r="I72" s="39">
        <f t="shared" si="8"/>
        <v>60974.729999999996</v>
      </c>
      <c r="J72" s="39">
        <f t="shared" si="9"/>
        <v>48483.404781390578</v>
      </c>
      <c r="K72" s="42">
        <f>SUM(J72:J$119)/C72</f>
        <v>10.104941971304386</v>
      </c>
    </row>
    <row r="73" spans="1:11" ht="15" x14ac:dyDescent="0.2">
      <c r="A73" s="62">
        <v>68</v>
      </c>
      <c r="C73" s="22">
        <v>59955.58</v>
      </c>
      <c r="D73" s="29">
        <f t="shared" si="6"/>
        <v>2125.4500000000044</v>
      </c>
      <c r="E73" s="33">
        <f>SUMPRODUCT(D73:D$119*$A73:$A$119)/C73+0.5-$A73</f>
        <v>12.798306726964043</v>
      </c>
      <c r="F73" s="35">
        <f t="shared" si="7"/>
        <v>3.5450411788193928E-2</v>
      </c>
      <c r="G73" s="34"/>
      <c r="H73" s="42">
        <f>'HRQOL scores'!H$13</f>
        <v>0.79513931068478005</v>
      </c>
      <c r="I73" s="39">
        <f t="shared" si="8"/>
        <v>58892.854999999996</v>
      </c>
      <c r="J73" s="39">
        <f t="shared" si="9"/>
        <v>46828.024128958699</v>
      </c>
      <c r="K73" s="42">
        <f>SUM(J73:J$119)/C73</f>
        <v>9.6398226019098985</v>
      </c>
    </row>
    <row r="74" spans="1:11" ht="15" x14ac:dyDescent="0.2">
      <c r="A74" s="62">
        <v>69</v>
      </c>
      <c r="C74" s="22">
        <v>57830.13</v>
      </c>
      <c r="D74" s="29">
        <f t="shared" si="6"/>
        <v>2222.1399999999994</v>
      </c>
      <c r="E74" s="33">
        <f>SUMPRODUCT(D74:D$119*$A74:$A$119)/C74+0.5-$A74</f>
        <v>12.250310484050971</v>
      </c>
      <c r="F74" s="35">
        <f t="shared" si="7"/>
        <v>3.8425298369552337E-2</v>
      </c>
      <c r="G74" s="34"/>
      <c r="H74" s="42">
        <f>'HRQOL scores'!H$13</f>
        <v>0.79513931068478005</v>
      </c>
      <c r="I74" s="39">
        <f t="shared" si="8"/>
        <v>56719.06</v>
      </c>
      <c r="J74" s="39">
        <f t="shared" si="9"/>
        <v>45099.55427108868</v>
      </c>
      <c r="K74" s="42">
        <f>SUM(J74:J$119)/C74</f>
        <v>9.1843668873934501</v>
      </c>
    </row>
    <row r="75" spans="1:11" ht="15" x14ac:dyDescent="0.2">
      <c r="A75" s="62">
        <v>70</v>
      </c>
      <c r="C75" s="22">
        <v>55607.99</v>
      </c>
      <c r="D75" s="29">
        <f t="shared" si="6"/>
        <v>2314.0299999999988</v>
      </c>
      <c r="E75" s="33">
        <f>SUMPRODUCT(D75:D$119*$A75:$A$119)/C75+0.5-$A75</f>
        <v>11.719862340520294</v>
      </c>
      <c r="F75" s="35">
        <f t="shared" si="7"/>
        <v>4.161326456863481E-2</v>
      </c>
      <c r="G75" s="34"/>
      <c r="H75" s="42">
        <f>'HRQOL scores'!H$13</f>
        <v>0.79513931068478005</v>
      </c>
      <c r="I75" s="39">
        <f t="shared" si="8"/>
        <v>54450.974999999999</v>
      </c>
      <c r="J75" s="39">
        <f t="shared" si="9"/>
        <v>43296.110727614192</v>
      </c>
      <c r="K75" s="42">
        <f>SUM(J75:J$119)/C75</f>
        <v>8.7403550603891613</v>
      </c>
    </row>
    <row r="76" spans="1:11" ht="15" x14ac:dyDescent="0.2">
      <c r="A76" s="62">
        <v>71</v>
      </c>
      <c r="C76" s="22">
        <v>53293.96</v>
      </c>
      <c r="D76" s="29">
        <f t="shared" si="6"/>
        <v>2395.3499999999985</v>
      </c>
      <c r="E76" s="33">
        <f>SUMPRODUCT(D76:D$119*$A76:$A$119)/C76+0.5-$A76</f>
        <v>11.207030080576317</v>
      </c>
      <c r="F76" s="35">
        <f t="shared" si="7"/>
        <v>4.4945993879981869E-2</v>
      </c>
      <c r="G76" s="34"/>
      <c r="H76" s="42">
        <f>'HRQOL scores'!H$13</f>
        <v>0.79513931068478005</v>
      </c>
      <c r="I76" s="39">
        <f t="shared" si="8"/>
        <v>52096.285000000003</v>
      </c>
      <c r="J76" s="39">
        <f t="shared" si="9"/>
        <v>41423.804144137852</v>
      </c>
      <c r="K76" s="42">
        <f>SUM(J76:J$119)/C76</f>
        <v>8.3074604714484668</v>
      </c>
    </row>
    <row r="77" spans="1:11" ht="15" x14ac:dyDescent="0.2">
      <c r="A77" s="62">
        <v>72</v>
      </c>
      <c r="C77" s="22">
        <v>50898.61</v>
      </c>
      <c r="D77" s="29">
        <f t="shared" si="6"/>
        <v>2468.8499999999985</v>
      </c>
      <c r="E77" s="33">
        <f>SUMPRODUCT(D77:D$119*$A77:$A$119)/C77+0.5-$A77</f>
        <v>10.710915835089224</v>
      </c>
      <c r="F77" s="35">
        <f t="shared" si="7"/>
        <v>4.8505253876284606E-2</v>
      </c>
      <c r="G77" s="34"/>
      <c r="H77" s="42">
        <f>'HRQOL scores'!H$13</f>
        <v>0.79513931068478005</v>
      </c>
      <c r="I77" s="39">
        <f t="shared" si="8"/>
        <v>49664.184999999998</v>
      </c>
      <c r="J77" s="39">
        <f t="shared" si="9"/>
        <v>39489.945826621391</v>
      </c>
      <c r="K77" s="42">
        <f>SUM(J77:J$119)/C77</f>
        <v>7.8845701665098096</v>
      </c>
    </row>
    <row r="78" spans="1:11" ht="15" x14ac:dyDescent="0.2">
      <c r="A78" s="62">
        <v>73</v>
      </c>
      <c r="C78" s="22">
        <v>48429.760000000002</v>
      </c>
      <c r="D78" s="29">
        <f t="shared" si="6"/>
        <v>2532.3100000000049</v>
      </c>
      <c r="E78" s="33">
        <f>SUMPRODUCT(D78:D$119*$A78:$A$119)/C78+0.5-$A78</f>
        <v>10.231447416485864</v>
      </c>
      <c r="F78" s="35">
        <f t="shared" si="7"/>
        <v>5.2288303720687546E-2</v>
      </c>
      <c r="G78" s="34"/>
      <c r="H78" s="42">
        <f>'HRQOL scores'!H$13</f>
        <v>0.79513931068478005</v>
      </c>
      <c r="I78" s="39">
        <f t="shared" si="8"/>
        <v>47163.604999999996</v>
      </c>
      <c r="J78" s="39">
        <f t="shared" si="9"/>
        <v>37501.636369109241</v>
      </c>
      <c r="K78" s="42">
        <f>SUM(J78:J$119)/C78</f>
        <v>7.4711028114984774</v>
      </c>
    </row>
    <row r="79" spans="1:11" ht="15" x14ac:dyDescent="0.2">
      <c r="A79" s="62">
        <v>74</v>
      </c>
      <c r="C79" s="22">
        <v>45897.45</v>
      </c>
      <c r="D79" s="29">
        <f t="shared" si="6"/>
        <v>2584.489999999998</v>
      </c>
      <c r="E79" s="33">
        <f>SUMPRODUCT(D79:D$119*$A79:$A$119)/C79+0.5-$A79</f>
        <v>9.7683626831780543</v>
      </c>
      <c r="F79" s="35">
        <f t="shared" si="7"/>
        <v>5.6310100016449677E-2</v>
      </c>
      <c r="G79" s="34"/>
      <c r="H79" s="42">
        <f>'HRQOL scores'!H$13</f>
        <v>0.79513931068478005</v>
      </c>
      <c r="I79" s="39">
        <f t="shared" si="8"/>
        <v>44605.205000000002</v>
      </c>
      <c r="J79" s="39">
        <f t="shared" si="9"/>
        <v>35467.351956653307</v>
      </c>
      <c r="K79" s="42">
        <f>SUM(J79:J$119)/C79</f>
        <v>7.0662330854347521</v>
      </c>
    </row>
    <row r="80" spans="1:11" ht="15" x14ac:dyDescent="0.2">
      <c r="A80" s="62">
        <v>75</v>
      </c>
      <c r="C80" s="22">
        <v>43312.959999999999</v>
      </c>
      <c r="D80" s="29">
        <f t="shared" si="6"/>
        <v>2624.9199999999983</v>
      </c>
      <c r="E80" s="33">
        <f>SUMPRODUCT(D80:D$119*$A80:$A$119)/C80+0.5-$A80</f>
        <v>9.3214070992384279</v>
      </c>
      <c r="F80" s="35">
        <f t="shared" si="7"/>
        <v>6.0603569924567571E-2</v>
      </c>
      <c r="G80" s="34"/>
      <c r="H80" s="42">
        <f>'HRQOL scores'!H$14</f>
        <v>0.74446160400579997</v>
      </c>
      <c r="I80" s="39">
        <f t="shared" si="8"/>
        <v>42000.5</v>
      </c>
      <c r="J80" s="39">
        <f t="shared" si="9"/>
        <v>31267.759599045603</v>
      </c>
      <c r="K80" s="42">
        <f>SUM(J80:J$119)/C80</f>
        <v>6.6690137956499385</v>
      </c>
    </row>
    <row r="81" spans="1:11" ht="15" x14ac:dyDescent="0.2">
      <c r="A81" s="62">
        <v>76</v>
      </c>
      <c r="C81" s="22">
        <v>40688.04</v>
      </c>
      <c r="D81" s="29">
        <f t="shared" si="6"/>
        <v>2646.3899999999994</v>
      </c>
      <c r="E81" s="33">
        <f>SUMPRODUCT(D81:D$119*$A81:$A$119)/C81+0.5-$A81</f>
        <v>8.8905052401892561</v>
      </c>
      <c r="F81" s="35">
        <f t="shared" si="7"/>
        <v>6.5040980101277901E-2</v>
      </c>
      <c r="G81" s="34"/>
      <c r="H81" s="42">
        <f>'HRQOL scores'!H$14</f>
        <v>0.74446160400579997</v>
      </c>
      <c r="I81" s="39">
        <f t="shared" si="8"/>
        <v>39364.845000000001</v>
      </c>
      <c r="J81" s="39">
        <f t="shared" si="9"/>
        <v>29305.615650139694</v>
      </c>
      <c r="K81" s="42">
        <f>SUM(J81:J$119)/C81</f>
        <v>6.330778483588503</v>
      </c>
    </row>
    <row r="82" spans="1:11" ht="15" x14ac:dyDescent="0.2">
      <c r="A82" s="62">
        <v>77</v>
      </c>
      <c r="C82" s="22">
        <v>38041.65</v>
      </c>
      <c r="D82" s="29">
        <f t="shared" si="6"/>
        <v>2654.489999999998</v>
      </c>
      <c r="E82" s="33">
        <f>SUMPRODUCT(D82:D$119*$A82:$A$119)/C82+0.5-$A82</f>
        <v>8.4741957258171254</v>
      </c>
      <c r="F82" s="35">
        <f t="shared" si="7"/>
        <v>6.9778519070544998E-2</v>
      </c>
      <c r="G82" s="34"/>
      <c r="H82" s="42">
        <f>'HRQOL scores'!H$14</f>
        <v>0.74446160400579997</v>
      </c>
      <c r="I82" s="39">
        <f t="shared" si="8"/>
        <v>36714.404999999999</v>
      </c>
      <c r="J82" s="39">
        <f t="shared" si="9"/>
        <v>27332.464836418563</v>
      </c>
      <c r="K82" s="42">
        <f>SUM(J82:J$119)/C82</f>
        <v>6.000826791720355</v>
      </c>
    </row>
    <row r="83" spans="1:11" ht="15" x14ac:dyDescent="0.2">
      <c r="A83" s="62">
        <v>78</v>
      </c>
      <c r="C83" s="22">
        <v>35387.160000000003</v>
      </c>
      <c r="D83" s="29">
        <f t="shared" si="6"/>
        <v>2648.1700000000019</v>
      </c>
      <c r="E83" s="33">
        <f>SUMPRODUCT(D83:D$119*$A83:$A$119)/C83+0.5-$A83</f>
        <v>8.0723624849530324</v>
      </c>
      <c r="F83" s="35">
        <f t="shared" si="7"/>
        <v>7.4834205401055121E-2</v>
      </c>
      <c r="G83" s="34"/>
      <c r="H83" s="42">
        <f>'HRQOL scores'!H$14</f>
        <v>0.74446160400579997</v>
      </c>
      <c r="I83" s="39">
        <f t="shared" si="8"/>
        <v>34063.075000000004</v>
      </c>
      <c r="J83" s="39">
        <f t="shared" si="9"/>
        <v>25358.651451869868</v>
      </c>
      <c r="K83" s="42">
        <f>SUM(J83:J$119)/C83</f>
        <v>5.6785819400265538</v>
      </c>
    </row>
    <row r="84" spans="1:11" ht="15" x14ac:dyDescent="0.2">
      <c r="A84" s="62">
        <v>79</v>
      </c>
      <c r="C84" s="22">
        <v>32738.99</v>
      </c>
      <c r="D84" s="29">
        <f t="shared" si="6"/>
        <v>2626.4600000000028</v>
      </c>
      <c r="E84" s="33">
        <f>SUMPRODUCT(D84:D$119*$A84:$A$119)/C84+0.5-$A84</f>
        <v>7.6848707865768091</v>
      </c>
      <c r="F84" s="35">
        <f t="shared" si="7"/>
        <v>8.0224221944537766E-2</v>
      </c>
      <c r="G84" s="34"/>
      <c r="H84" s="42">
        <f>'HRQOL scores'!H$14</f>
        <v>0.74446160400579997</v>
      </c>
      <c r="I84" s="39">
        <f t="shared" si="8"/>
        <v>31425.760000000002</v>
      </c>
      <c r="J84" s="39">
        <f t="shared" si="9"/>
        <v>23395.271696701311</v>
      </c>
      <c r="K84" s="42">
        <f>SUM(J84:J$119)/C84</f>
        <v>5.3633369946036886</v>
      </c>
    </row>
    <row r="85" spans="1:11" ht="15" x14ac:dyDescent="0.2">
      <c r="A85" s="62">
        <v>80</v>
      </c>
      <c r="C85" s="22">
        <v>30112.53</v>
      </c>
      <c r="D85" s="29">
        <f t="shared" si="6"/>
        <v>2588.6699999999983</v>
      </c>
      <c r="E85" s="33">
        <f>SUMPRODUCT(D85:D$119*$A85:$A$119)/C85+0.5-$A85</f>
        <v>7.3115459854429332</v>
      </c>
      <c r="F85" s="35">
        <f t="shared" si="7"/>
        <v>8.5966539510296827E-2</v>
      </c>
      <c r="G85" s="34"/>
      <c r="H85" s="42">
        <f>'HRQOL scores'!H$14</f>
        <v>0.74446160400579997</v>
      </c>
      <c r="I85" s="39">
        <f t="shared" si="8"/>
        <v>28818.195</v>
      </c>
      <c r="J85" s="39">
        <f t="shared" si="9"/>
        <v>21454.039674251926</v>
      </c>
      <c r="K85" s="42">
        <f>SUM(J85:J$119)/C85</f>
        <v>5.0542071535091502</v>
      </c>
    </row>
    <row r="86" spans="1:11" ht="15" x14ac:dyDescent="0.2">
      <c r="A86" s="62">
        <v>81</v>
      </c>
      <c r="C86" s="22">
        <v>27523.86</v>
      </c>
      <c r="D86" s="29">
        <f t="shared" si="6"/>
        <v>2534.3600000000006</v>
      </c>
      <c r="E86" s="33">
        <f>SUMPRODUCT(D86:D$119*$A86:$A$119)/C86+0.5-$A86</f>
        <v>6.9521844985779495</v>
      </c>
      <c r="F86" s="35">
        <f t="shared" si="7"/>
        <v>9.2078654665443016E-2</v>
      </c>
      <c r="G86" s="34"/>
      <c r="H86" s="42">
        <f>'HRQOL scores'!H$14</f>
        <v>0.74446160400579997</v>
      </c>
      <c r="I86" s="39">
        <f t="shared" si="8"/>
        <v>26256.68</v>
      </c>
      <c r="J86" s="39">
        <f t="shared" si="9"/>
        <v>19547.090108667009</v>
      </c>
      <c r="K86" s="42">
        <f>SUM(J86:J$119)/C86</f>
        <v>4.7500940951598709</v>
      </c>
    </row>
    <row r="87" spans="1:11" ht="15" x14ac:dyDescent="0.2">
      <c r="A87" s="62">
        <v>82</v>
      </c>
      <c r="C87" s="22">
        <v>24989.5</v>
      </c>
      <c r="D87" s="29">
        <f t="shared" si="6"/>
        <v>2463.4199999999983</v>
      </c>
      <c r="E87" s="33">
        <f>SUMPRODUCT(D87:D$119*$A87:$A$119)/C87+0.5-$A87</f>
        <v>6.606545662499471</v>
      </c>
      <c r="F87" s="35">
        <f t="shared" si="7"/>
        <v>9.8578202845194918E-2</v>
      </c>
      <c r="G87" s="34"/>
      <c r="H87" s="42">
        <f>'HRQOL scores'!H$14</f>
        <v>0.74446160400579997</v>
      </c>
      <c r="I87" s="39">
        <f t="shared" si="8"/>
        <v>23757.79</v>
      </c>
      <c r="J87" s="39">
        <f t="shared" si="9"/>
        <v>17686.762451032955</v>
      </c>
      <c r="K87" s="42">
        <f>SUM(J87:J$119)/C87</f>
        <v>4.4496222314708147</v>
      </c>
    </row>
    <row r="88" spans="1:11" ht="15" x14ac:dyDescent="0.2">
      <c r="A88" s="62">
        <v>83</v>
      </c>
      <c r="C88" s="22">
        <v>22526.080000000002</v>
      </c>
      <c r="D88" s="29">
        <f t="shared" si="6"/>
        <v>2376.1400000000031</v>
      </c>
      <c r="E88" s="33">
        <f>SUMPRODUCT(D88:D$119*$A88:$A$119)/C88+0.5-$A88</f>
        <v>6.2743487918461511</v>
      </c>
      <c r="F88" s="35">
        <f t="shared" si="7"/>
        <v>0.1054839545984034</v>
      </c>
      <c r="G88" s="34"/>
      <c r="H88" s="42">
        <f>'HRQOL scores'!H$14</f>
        <v>0.74446160400579997</v>
      </c>
      <c r="I88" s="39">
        <f t="shared" si="8"/>
        <v>21338.010000000002</v>
      </c>
      <c r="J88" s="39">
        <f t="shared" si="9"/>
        <v>15885.329150891801</v>
      </c>
      <c r="K88" s="42">
        <f>SUM(J88:J$119)/C88</f>
        <v>4.151058342255153</v>
      </c>
    </row>
    <row r="89" spans="1:11" ht="15" x14ac:dyDescent="0.2">
      <c r="A89" s="62">
        <v>84</v>
      </c>
      <c r="C89" s="22">
        <v>20149.939999999999</v>
      </c>
      <c r="D89" s="29">
        <f t="shared" si="6"/>
        <v>2273.16</v>
      </c>
      <c r="E89" s="33">
        <f>SUMPRODUCT(D89:D$119*$A89:$A$119)/C89+0.5-$A89</f>
        <v>5.9552769305034872</v>
      </c>
      <c r="F89" s="35">
        <f t="shared" si="7"/>
        <v>0.11281224658733476</v>
      </c>
      <c r="G89" s="34"/>
      <c r="H89" s="42">
        <f>'HRQOL scores'!H$14</f>
        <v>0.74446160400579997</v>
      </c>
      <c r="I89" s="39">
        <f t="shared" si="8"/>
        <v>19013.36</v>
      </c>
      <c r="J89" s="39">
        <f t="shared" si="9"/>
        <v>14154.716483139717</v>
      </c>
      <c r="K89" s="42">
        <f>SUM(J89:J$119)/C89</f>
        <v>3.8522071604885757</v>
      </c>
    </row>
    <row r="90" spans="1:11" ht="15" x14ac:dyDescent="0.2">
      <c r="A90" s="62">
        <v>85</v>
      </c>
      <c r="C90" s="22">
        <v>17876.78</v>
      </c>
      <c r="D90" s="29">
        <f t="shared" si="6"/>
        <v>2155.5999999999985</v>
      </c>
      <c r="E90" s="33">
        <f>SUMPRODUCT(D90:D$119*$A90:$A$119)/C90+0.5-$A90</f>
        <v>5.6489542766107519</v>
      </c>
      <c r="F90" s="35">
        <f t="shared" si="7"/>
        <v>0.12058099948648462</v>
      </c>
      <c r="G90" s="34"/>
      <c r="H90" s="42">
        <f>'HRQOL scores'!H$15</f>
        <v>0.62847903901650004</v>
      </c>
      <c r="I90" s="39">
        <f t="shared" si="8"/>
        <v>16798.98</v>
      </c>
      <c r="J90" s="39">
        <f t="shared" si="9"/>
        <v>10557.806806857403</v>
      </c>
      <c r="K90" s="42">
        <f>IF(C90=0,0,SUM(J90:J$119)/C90)</f>
        <v>3.5502493552124861</v>
      </c>
    </row>
    <row r="91" spans="1:11" ht="15" x14ac:dyDescent="0.2">
      <c r="A91" s="62">
        <v>86</v>
      </c>
      <c r="C91" s="22">
        <v>15721.18</v>
      </c>
      <c r="D91" s="29">
        <f t="shared" si="6"/>
        <v>2025.0100000000002</v>
      </c>
      <c r="E91" s="33">
        <f>SUMPRODUCT(D91:D$119*$A91:$A$119)/C91+0.5-$A91</f>
        <v>5.3549499994930301</v>
      </c>
      <c r="F91" s="35">
        <f t="shared" si="7"/>
        <v>0.12880776124947366</v>
      </c>
      <c r="G91" s="34"/>
      <c r="H91" s="42">
        <f>'HRQOL scores'!H$15</f>
        <v>0.62847903901650004</v>
      </c>
      <c r="I91" s="39">
        <f t="shared" si="8"/>
        <v>14708.674999999999</v>
      </c>
      <c r="J91" s="39">
        <f t="shared" si="9"/>
        <v>9244.0939292060175</v>
      </c>
      <c r="K91" s="42">
        <f>IF(C91=0,0,SUM(J91:J$119)/C91)</f>
        <v>3.3654738296627897</v>
      </c>
    </row>
    <row r="92" spans="1:11" ht="15" x14ac:dyDescent="0.2">
      <c r="A92" s="62">
        <v>87</v>
      </c>
      <c r="C92" s="22">
        <v>13696.17</v>
      </c>
      <c r="D92" s="29">
        <f t="shared" si="6"/>
        <v>1883.33</v>
      </c>
      <c r="E92" s="33">
        <f>SUMPRODUCT(D92:D$119*$A92:$A$119)/C92+0.5-$A92</f>
        <v>5.0727654397564663</v>
      </c>
      <c r="F92" s="35">
        <f t="shared" si="7"/>
        <v>0.13750778502311228</v>
      </c>
      <c r="G92" s="34"/>
      <c r="H92" s="42">
        <f>'HRQOL scores'!H$15</f>
        <v>0.62847903901650004</v>
      </c>
      <c r="I92" s="39">
        <f t="shared" si="8"/>
        <v>12754.505000000001</v>
      </c>
      <c r="J92" s="39">
        <f t="shared" si="9"/>
        <v>8015.9390455311459</v>
      </c>
      <c r="K92" s="42">
        <f>IF(C92=0,0,SUM(J92:J$119)/C92)</f>
        <v>3.1881267487342844</v>
      </c>
    </row>
    <row r="93" spans="1:11" ht="15" x14ac:dyDescent="0.2">
      <c r="A93" s="62">
        <v>88</v>
      </c>
      <c r="C93" s="22">
        <v>11812.84</v>
      </c>
      <c r="D93" s="29">
        <f t="shared" si="6"/>
        <v>1732.8899999999994</v>
      </c>
      <c r="E93" s="33">
        <f>SUMPRODUCT(D93:D$119*$A93:$A$119)/C93+0.5-$A93</f>
        <v>4.801804886295713</v>
      </c>
      <c r="F93" s="35">
        <f t="shared" si="7"/>
        <v>0.14669546019416155</v>
      </c>
      <c r="G93" s="34"/>
      <c r="H93" s="42">
        <f>'HRQOL scores'!H$15</f>
        <v>0.62847903901650004</v>
      </c>
      <c r="I93" s="39">
        <f t="shared" si="8"/>
        <v>10946.395</v>
      </c>
      <c r="J93" s="39">
        <f t="shared" si="9"/>
        <v>6879.5798102950212</v>
      </c>
      <c r="K93" s="42">
        <f>IF(C93=0,0,SUM(J93:J$119)/C93)</f>
        <v>3.0178337204838876</v>
      </c>
    </row>
    <row r="94" spans="1:11" ht="15" x14ac:dyDescent="0.2">
      <c r="A94" s="62">
        <v>89</v>
      </c>
      <c r="C94" s="22">
        <v>10079.950000000001</v>
      </c>
      <c r="D94" s="29">
        <f t="shared" si="6"/>
        <v>1576.380000000001</v>
      </c>
      <c r="E94" s="33">
        <f>SUMPRODUCT(D94:D$119*$A94:$A$119)/C94+0.5-$A94</f>
        <v>4.5413477083745448</v>
      </c>
      <c r="F94" s="35">
        <f t="shared" si="7"/>
        <v>0.15638768049444698</v>
      </c>
      <c r="G94" s="34"/>
      <c r="H94" s="42">
        <f>'HRQOL scores'!H$15</f>
        <v>0.62847903901650004</v>
      </c>
      <c r="I94" s="39">
        <f t="shared" si="8"/>
        <v>9291.76</v>
      </c>
      <c r="J94" s="39">
        <f t="shared" si="9"/>
        <v>5839.6763955719543</v>
      </c>
      <c r="K94" s="42">
        <f>IF(C94=0,0,SUM(J94:J$119)/C94)</f>
        <v>2.8541418435990136</v>
      </c>
    </row>
    <row r="95" spans="1:11" ht="15" x14ac:dyDescent="0.2">
      <c r="A95" s="62">
        <v>90</v>
      </c>
      <c r="B95" s="70" t="s">
        <v>31</v>
      </c>
      <c r="C95" s="22">
        <v>8503.57</v>
      </c>
      <c r="D95" s="29">
        <f t="shared" si="6"/>
        <v>1416.6399999999994</v>
      </c>
      <c r="E95" s="33">
        <f>SUMPRODUCT(D95:D$119*$A95:$A$119)/C95+0.5-$A95</f>
        <v>4.2905271354301817</v>
      </c>
      <c r="F95" s="35">
        <f t="shared" si="7"/>
        <v>0.16659356011651572</v>
      </c>
      <c r="G95" s="34"/>
      <c r="H95" s="42">
        <f>'HRQOL scores'!H$15</f>
        <v>0.62847903901650004</v>
      </c>
      <c r="I95" s="39">
        <f t="shared" si="8"/>
        <v>7795.25</v>
      </c>
      <c r="J95" s="39">
        <f t="shared" si="9"/>
        <v>4899.1512288933718</v>
      </c>
      <c r="K95" s="42">
        <f>IF(C95=0,0,SUM(J95:J$119)/C95)</f>
        <v>2.6965063709493688</v>
      </c>
    </row>
    <row r="96" spans="1:11" ht="15" x14ac:dyDescent="0.2">
      <c r="A96" s="62">
        <v>91</v>
      </c>
      <c r="B96" s="70" t="s">
        <v>32</v>
      </c>
      <c r="C96" s="22">
        <v>7086.93</v>
      </c>
      <c r="D96" s="29">
        <f t="shared" si="6"/>
        <v>1256.6990000000005</v>
      </c>
      <c r="E96" s="33">
        <f>SUMPRODUCT(D96:D$119*$A96:$A$119)/C96+0.5-$A96</f>
        <v>4.0482335557187668</v>
      </c>
      <c r="F96" s="35">
        <f t="shared" si="7"/>
        <v>0.17732628938059222</v>
      </c>
      <c r="G96" s="34"/>
      <c r="H96" s="42">
        <f>'HRQOL scores'!H$15</f>
        <v>0.62847903901650004</v>
      </c>
      <c r="I96" s="39">
        <f t="shared" si="8"/>
        <v>6458.5805</v>
      </c>
      <c r="J96" s="39">
        <f t="shared" si="9"/>
        <v>4059.0824660507064</v>
      </c>
      <c r="K96" s="42">
        <f>IF(C96=0,0,SUM(J96:J$119)/C96)</f>
        <v>2.5442299348124715</v>
      </c>
    </row>
    <row r="97" spans="1:11" ht="15" x14ac:dyDescent="0.2">
      <c r="A97" s="62">
        <v>92</v>
      </c>
      <c r="B97" s="70" t="s">
        <v>19</v>
      </c>
      <c r="C97" s="22">
        <v>5830.2309999999998</v>
      </c>
      <c r="D97" s="29">
        <f t="shared" si="6"/>
        <v>1099.5439999999999</v>
      </c>
      <c r="E97" s="33">
        <f>SUMPRODUCT(D97:D$119*$A97:$A$119)/C97+0.5-$A97</f>
        <v>3.8130508607686124</v>
      </c>
      <c r="F97" s="35">
        <f t="shared" si="7"/>
        <v>0.18859355658463617</v>
      </c>
      <c r="G97" s="34"/>
      <c r="H97" s="42">
        <f>'HRQOL scores'!H$15</f>
        <v>0.62847903901650004</v>
      </c>
      <c r="I97" s="39">
        <f t="shared" si="8"/>
        <v>5280.4589999999998</v>
      </c>
      <c r="J97" s="39">
        <f t="shared" si="9"/>
        <v>3318.6577978860287</v>
      </c>
      <c r="K97" s="42">
        <f>IF(C97=0,0,SUM(J97:J$119)/C97)</f>
        <v>2.3964225406969026</v>
      </c>
    </row>
    <row r="98" spans="1:11" ht="15" x14ac:dyDescent="0.2">
      <c r="A98" s="62">
        <v>93</v>
      </c>
      <c r="B98" s="77" t="s">
        <v>33</v>
      </c>
      <c r="C98" s="22">
        <v>4730.6869999999999</v>
      </c>
      <c r="D98" s="29">
        <f t="shared" si="6"/>
        <v>948.04199999999992</v>
      </c>
      <c r="E98" s="33">
        <f>SUMPRODUCT(D98:D$119*$A98:$A$119)/C98+0.5-$A98</f>
        <v>3.5830965635709617</v>
      </c>
      <c r="F98" s="35">
        <f t="shared" si="7"/>
        <v>0.20040260537211613</v>
      </c>
      <c r="G98" s="34"/>
      <c r="H98" s="42">
        <f>'HRQOL scores'!H$15</f>
        <v>0.62847903901650004</v>
      </c>
      <c r="I98" s="39">
        <f t="shared" si="8"/>
        <v>4256.6660000000002</v>
      </c>
      <c r="J98" s="39">
        <f t="shared" si="9"/>
        <v>2675.2253570942094</v>
      </c>
      <c r="K98" s="42">
        <f>IF(C98=0,0,SUM(J98:J$119)/C98)</f>
        <v>2.2519010849764141</v>
      </c>
    </row>
    <row r="99" spans="1:11" ht="15" x14ac:dyDescent="0.2">
      <c r="A99" s="62">
        <v>94</v>
      </c>
      <c r="B99" s="77" t="s">
        <v>34</v>
      </c>
      <c r="C99" s="22">
        <v>3782.645</v>
      </c>
      <c r="D99" s="29">
        <f t="shared" si="6"/>
        <v>804.78499999999985</v>
      </c>
      <c r="E99" s="33">
        <f>SUMPRODUCT(D99:D$119*$A99:$A$119)/C99+0.5-$A99</f>
        <v>3.3558111673259958</v>
      </c>
      <c r="F99" s="35">
        <f t="shared" si="7"/>
        <v>0.21275721089343563</v>
      </c>
      <c r="G99" s="34"/>
      <c r="H99" s="42">
        <f>'HRQOL scores'!H$15</f>
        <v>0.62847903901650004</v>
      </c>
      <c r="I99" s="39">
        <f t="shared" si="8"/>
        <v>3380.2525000000001</v>
      </c>
      <c r="J99" s="39">
        <f t="shared" si="9"/>
        <v>2124.417842833122</v>
      </c>
      <c r="K99" s="42">
        <f>IF(C99=0,0,SUM(J99:J$119)/C99)</f>
        <v>2.1090569775618926</v>
      </c>
    </row>
    <row r="100" spans="1:11" ht="15" x14ac:dyDescent="0.2">
      <c r="A100" s="62">
        <v>95</v>
      </c>
      <c r="B100" s="77" t="s">
        <v>2</v>
      </c>
      <c r="C100" s="22">
        <v>2977.86</v>
      </c>
      <c r="D100" s="29">
        <f t="shared" si="6"/>
        <v>671.97900000000027</v>
      </c>
      <c r="E100" s="33">
        <f>SUMPRODUCT(D100:D$119*$A100:$A$119)/C100+0.5-$A100</f>
        <v>3.1276117188282342</v>
      </c>
      <c r="F100" s="35">
        <f t="shared" si="7"/>
        <v>0.22565835868711095</v>
      </c>
      <c r="G100" s="34"/>
      <c r="H100" s="42">
        <f>'HRQOL scores'!H$15</f>
        <v>0.62847903901650004</v>
      </c>
      <c r="I100" s="39">
        <f t="shared" si="8"/>
        <v>2641.8705</v>
      </c>
      <c r="J100" s="39">
        <f t="shared" si="9"/>
        <v>1660.3602330460405</v>
      </c>
      <c r="K100" s="42">
        <f>IF(C100=0,0,SUM(J100:J$119)/C100)</f>
        <v>1.9656384074659263</v>
      </c>
    </row>
    <row r="101" spans="1:11" ht="15" x14ac:dyDescent="0.2">
      <c r="A101" s="62">
        <v>96</v>
      </c>
      <c r="B101" s="77" t="s">
        <v>54</v>
      </c>
      <c r="C101" s="22">
        <v>2305.8809999999999</v>
      </c>
      <c r="D101" s="29">
        <f t="shared" si="6"/>
        <v>551.34599999999978</v>
      </c>
      <c r="E101" s="33">
        <f>SUMPRODUCT(D101:D$119*$A101:$A$119)/C101+0.5-$A101</f>
        <v>2.8933493675648947</v>
      </c>
      <c r="F101" s="35">
        <f t="shared" si="7"/>
        <v>0.23910427294383355</v>
      </c>
      <c r="G101" s="34"/>
      <c r="H101" s="42">
        <f>'HRQOL scores'!H$15</f>
        <v>0.62847903901650004</v>
      </c>
      <c r="I101" s="39">
        <f t="shared" ref="I101:I119" si="10">(D101*0.5+C102)</f>
        <v>2030.2080000000001</v>
      </c>
      <c r="J101" s="39">
        <f t="shared" ref="J101:J119" si="11">I101*H101</f>
        <v>1275.9431728436105</v>
      </c>
      <c r="K101" s="42">
        <f>IF(C101=0,0,SUM(J101:J$119)/C101)</f>
        <v>1.8184094300661842</v>
      </c>
    </row>
    <row r="102" spans="1:11" ht="15" x14ac:dyDescent="0.2">
      <c r="A102" s="62">
        <v>97</v>
      </c>
      <c r="C102" s="22">
        <v>1754.5350000000001</v>
      </c>
      <c r="D102" s="29">
        <f t="shared" si="6"/>
        <v>444.05500000000006</v>
      </c>
      <c r="E102" s="33">
        <f>SUMPRODUCT(D102:D$119*$A102:$A$119)/C102+0.5-$A102</f>
        <v>2.6454367299768364</v>
      </c>
      <c r="F102" s="35">
        <f t="shared" si="7"/>
        <v>0.25308985001724105</v>
      </c>
      <c r="G102" s="34"/>
      <c r="H102" s="42">
        <f>'HRQOL scores'!H$15</f>
        <v>0.62847903901650004</v>
      </c>
      <c r="I102" s="39">
        <f t="shared" si="10"/>
        <v>1532.5075000000002</v>
      </c>
      <c r="J102" s="39">
        <f t="shared" si="11"/>
        <v>963.14884088557903</v>
      </c>
      <c r="K102" s="42">
        <f>IF(C102=0,0,SUM(J102:J$119)/C102)</f>
        <v>1.6626015338347944</v>
      </c>
    </row>
    <row r="103" spans="1:11" ht="15" x14ac:dyDescent="0.2">
      <c r="A103" s="62">
        <v>98</v>
      </c>
      <c r="C103" s="22">
        <v>1310.48</v>
      </c>
      <c r="D103" s="29">
        <f t="shared" si="6"/>
        <v>350.69140000000004</v>
      </c>
      <c r="E103" s="33">
        <f>SUMPRODUCT(D103:D$119*$A103:$A$119)/C103+0.5-$A103</f>
        <v>2.3724160864949653</v>
      </c>
      <c r="F103" s="35">
        <f t="shared" si="7"/>
        <v>0.26760530492643919</v>
      </c>
      <c r="G103" s="34"/>
      <c r="H103" s="42">
        <f>'HRQOL scores'!H$15</f>
        <v>0.62847903901650004</v>
      </c>
      <c r="I103" s="39">
        <f t="shared" si="10"/>
        <v>1135.1342999999999</v>
      </c>
      <c r="J103" s="39">
        <f t="shared" si="11"/>
        <v>713.40811401866745</v>
      </c>
      <c r="K103" s="42">
        <f>IF(C103=0,0,SUM(J103:J$119)/C103)</f>
        <v>1.491013782187635</v>
      </c>
    </row>
    <row r="104" spans="1:11" ht="15" x14ac:dyDescent="0.2">
      <c r="A104" s="62">
        <v>99</v>
      </c>
      <c r="B104" s="29">
        <v>769</v>
      </c>
      <c r="C104" s="22">
        <v>959.78859999999997</v>
      </c>
      <c r="D104" s="29">
        <f t="shared" si="6"/>
        <v>349.46789076723019</v>
      </c>
      <c r="E104" s="33">
        <f>SUMPRODUCT(D104:D$119*$A104:$A$119)/C104+0.5-$A104</f>
        <v>2.0565669700910263</v>
      </c>
      <c r="F104" s="35">
        <f t="shared" si="7"/>
        <v>0.36410923276983098</v>
      </c>
      <c r="G104" s="34"/>
      <c r="H104" s="42">
        <f>'HRQOL scores'!H$15</f>
        <v>0.62847903901650004</v>
      </c>
      <c r="I104" s="39">
        <f t="shared" si="10"/>
        <v>785.05465461638482</v>
      </c>
      <c r="J104" s="39">
        <f t="shared" si="11"/>
        <v>493.39039490873586</v>
      </c>
      <c r="K104" s="42">
        <f>IF(C104=0,0,SUM(J104:J$119)/C104)</f>
        <v>1.2925092330358836</v>
      </c>
    </row>
    <row r="105" spans="1:11" ht="14.25" x14ac:dyDescent="0.2">
      <c r="A105" s="62">
        <v>100</v>
      </c>
      <c r="B105" s="29">
        <v>489</v>
      </c>
      <c r="C105" s="24">
        <f t="shared" ref="C105:C119" si="12">C104*IF(B105=0,0,(B105/B104))</f>
        <v>610.32070923276979</v>
      </c>
      <c r="D105" s="29">
        <f t="shared" si="6"/>
        <v>233.39462704811439</v>
      </c>
      <c r="E105" s="33">
        <f>SUMPRODUCT(D105:D$119*$A105:$A$119)/C105+0.5-$A105</f>
        <v>1.9478527607362111</v>
      </c>
      <c r="F105" s="35">
        <f t="shared" si="7"/>
        <v>0.3824130879345603</v>
      </c>
      <c r="G105" s="34"/>
      <c r="H105" s="42">
        <f>'HRQOL scores'!H$15</f>
        <v>0.62847903901650004</v>
      </c>
      <c r="I105" s="39">
        <f t="shared" si="10"/>
        <v>493.62339570871256</v>
      </c>
      <c r="J105" s="39">
        <f t="shared" si="11"/>
        <v>310.23195737107318</v>
      </c>
      <c r="K105" s="42">
        <f>IF(C105=0,0,SUM(J105:J$119)/C105)</f>
        <v>1.2241846312131215</v>
      </c>
    </row>
    <row r="106" spans="1:11" ht="14.25" x14ac:dyDescent="0.2">
      <c r="A106" s="62">
        <v>101</v>
      </c>
      <c r="B106" s="29">
        <v>302</v>
      </c>
      <c r="C106" s="24">
        <f t="shared" si="12"/>
        <v>376.9260821846554</v>
      </c>
      <c r="D106" s="29">
        <f t="shared" si="6"/>
        <v>151.02005279583878</v>
      </c>
      <c r="E106" s="33">
        <f>SUMPRODUCT(D106:D$119*$A106:$A$119)/C106+0.5-$A106</f>
        <v>1.8443708609271567</v>
      </c>
      <c r="F106" s="35">
        <f t="shared" si="7"/>
        <v>0.40066225165562919</v>
      </c>
      <c r="G106" s="34"/>
      <c r="H106" s="42">
        <f>'HRQOL scores'!H$15</f>
        <v>0.62847903901650004</v>
      </c>
      <c r="I106" s="39">
        <f t="shared" si="10"/>
        <v>301.41605578673602</v>
      </c>
      <c r="J106" s="39">
        <f t="shared" si="11"/>
        <v>189.43367308499163</v>
      </c>
      <c r="K106" s="42">
        <f>IF(C106=0,0,SUM(J106:J$119)/C106)</f>
        <v>1.1591484262655312</v>
      </c>
    </row>
    <row r="107" spans="1:11" ht="14.25" x14ac:dyDescent="0.2">
      <c r="A107" s="62">
        <v>102</v>
      </c>
      <c r="B107" s="29">
        <v>181</v>
      </c>
      <c r="C107" s="24">
        <f t="shared" si="12"/>
        <v>225.90602938881662</v>
      </c>
      <c r="D107" s="29">
        <f t="shared" si="6"/>
        <v>94.855570351105342</v>
      </c>
      <c r="E107" s="33">
        <f>SUMPRODUCT(D107:D$119*$A107:$A$119)/C107+0.5-$A107</f>
        <v>1.7430939226519229</v>
      </c>
      <c r="F107" s="35">
        <f t="shared" si="7"/>
        <v>0.41988950276243103</v>
      </c>
      <c r="G107" s="34"/>
      <c r="H107" s="42">
        <f>'HRQOL scores'!H$15</f>
        <v>0.62847903901650004</v>
      </c>
      <c r="I107" s="39">
        <f t="shared" si="10"/>
        <v>178.47824421326396</v>
      </c>
      <c r="J107" s="39">
        <f t="shared" si="11"/>
        <v>112.16983540850434</v>
      </c>
      <c r="K107" s="42">
        <f>IF(C107=0,0,SUM(J107:J$119)/C107)</f>
        <v>1.0954979934237887</v>
      </c>
    </row>
    <row r="108" spans="1:11" ht="14.25" x14ac:dyDescent="0.2">
      <c r="A108" s="62">
        <v>103</v>
      </c>
      <c r="B108" s="29">
        <v>105</v>
      </c>
      <c r="C108" s="24">
        <f t="shared" si="12"/>
        <v>131.05045903771128</v>
      </c>
      <c r="D108" s="29">
        <f t="shared" si="6"/>
        <v>58.660681664499336</v>
      </c>
      <c r="E108" s="33">
        <f>SUMPRODUCT(D108:D$119*$A108:$A$119)/C108+0.5-$A108</f>
        <v>1.6428571428571246</v>
      </c>
      <c r="F108" s="35">
        <f t="shared" si="7"/>
        <v>0.44761904761904764</v>
      </c>
      <c r="G108" s="34"/>
      <c r="H108" s="42">
        <f>'HRQOL scores'!H$15</f>
        <v>0.62847903901650004</v>
      </c>
      <c r="I108" s="39">
        <f t="shared" si="10"/>
        <v>101.7201182054616</v>
      </c>
      <c r="J108" s="39">
        <f t="shared" si="11"/>
        <v>63.928962138413297</v>
      </c>
      <c r="K108" s="42">
        <f>IF(C108=0,0,SUM(J108:J$119)/C108)</f>
        <v>1.03250127838425</v>
      </c>
    </row>
    <row r="109" spans="1:11" ht="14.25" x14ac:dyDescent="0.2">
      <c r="A109" s="62">
        <v>104</v>
      </c>
      <c r="B109" s="29">
        <v>58</v>
      </c>
      <c r="C109" s="24">
        <f t="shared" si="12"/>
        <v>72.389777373211942</v>
      </c>
      <c r="D109" s="29">
        <f t="shared" si="6"/>
        <v>33.698689466840044</v>
      </c>
      <c r="E109" s="33">
        <f>SUMPRODUCT(D109:D$119*$A109:$A$119)/C109+0.5-$A109</f>
        <v>1.568965517241395</v>
      </c>
      <c r="F109" s="35">
        <f t="shared" si="7"/>
        <v>0.46551724137931039</v>
      </c>
      <c r="G109" s="34"/>
      <c r="H109" s="42">
        <f>'HRQOL scores'!H$15</f>
        <v>0.62847903901650004</v>
      </c>
      <c r="I109" s="39">
        <f t="shared" si="10"/>
        <v>55.540432639791916</v>
      </c>
      <c r="J109" s="39">
        <f t="shared" si="11"/>
        <v>34.905997732017077</v>
      </c>
      <c r="K109" s="42">
        <f>IF(C109=0,0,SUM(J109:J$119)/C109)</f>
        <v>0.98606194052588791</v>
      </c>
    </row>
    <row r="110" spans="1:11" ht="14.25" x14ac:dyDescent="0.2">
      <c r="A110" s="62">
        <v>105</v>
      </c>
      <c r="B110" s="29">
        <v>31</v>
      </c>
      <c r="C110" s="24">
        <f t="shared" si="12"/>
        <v>38.691087906371898</v>
      </c>
      <c r="D110" s="29">
        <f t="shared" si="6"/>
        <v>18.721494148244467</v>
      </c>
      <c r="E110" s="33">
        <f>SUMPRODUCT(D110:D$119*$A110:$A$119)/C110+0.5-$A110</f>
        <v>1.5</v>
      </c>
      <c r="F110" s="35">
        <f t="shared" si="7"/>
        <v>0.4838709677419355</v>
      </c>
      <c r="G110" s="34"/>
      <c r="H110" s="42">
        <f>'HRQOL scores'!H$15</f>
        <v>0.62847903901650004</v>
      </c>
      <c r="I110" s="39">
        <f t="shared" si="10"/>
        <v>29.330340832249664</v>
      </c>
      <c r="J110" s="39">
        <f t="shared" si="11"/>
        <v>18.43350442027868</v>
      </c>
      <c r="K110" s="42">
        <f>IF(C110=0,0,SUM(J110:J$119)/C110)</f>
        <v>0.94271855852474995</v>
      </c>
    </row>
    <row r="111" spans="1:11" ht="14.25" x14ac:dyDescent="0.2">
      <c r="A111" s="62">
        <v>106</v>
      </c>
      <c r="B111" s="29">
        <v>16</v>
      </c>
      <c r="C111" s="24">
        <f t="shared" si="12"/>
        <v>19.969593758127431</v>
      </c>
      <c r="D111" s="29">
        <f t="shared" si="6"/>
        <v>9.9847968790637154</v>
      </c>
      <c r="E111" s="33">
        <f>SUMPRODUCT(D111:D$119*$A111:$A$119)/C111+0.5-$A111</f>
        <v>1.4375</v>
      </c>
      <c r="F111" s="35">
        <f t="shared" si="7"/>
        <v>0.5</v>
      </c>
      <c r="G111" s="34"/>
      <c r="H111" s="42">
        <f>'HRQOL scores'!H$15</f>
        <v>0.62847903901650004</v>
      </c>
      <c r="I111" s="39">
        <f t="shared" si="10"/>
        <v>14.977195318595573</v>
      </c>
      <c r="J111" s="39">
        <f t="shared" si="11"/>
        <v>9.4128533209933689</v>
      </c>
      <c r="K111" s="42">
        <f>IF(C111=0,0,SUM(J111:J$119)/C111)</f>
        <v>0.90343861858621877</v>
      </c>
    </row>
    <row r="112" spans="1:11" ht="14.25" x14ac:dyDescent="0.2">
      <c r="A112" s="62">
        <v>107</v>
      </c>
      <c r="B112" s="29">
        <v>8</v>
      </c>
      <c r="C112" s="24">
        <f t="shared" si="12"/>
        <v>9.9847968790637154</v>
      </c>
      <c r="D112" s="29">
        <f t="shared" si="6"/>
        <v>4.9923984395318577</v>
      </c>
      <c r="E112" s="33">
        <f>SUMPRODUCT(D112:D$119*$A112:$A$119)/C112+0.5-$A112</f>
        <v>1.3749999999999858</v>
      </c>
      <c r="F112" s="35">
        <f t="shared" si="7"/>
        <v>0.5</v>
      </c>
      <c r="G112" s="34"/>
      <c r="H112" s="42">
        <f>'HRQOL scores'!H$15</f>
        <v>0.62847903901650004</v>
      </c>
      <c r="I112" s="39">
        <f t="shared" si="10"/>
        <v>7.4885976592977865</v>
      </c>
      <c r="J112" s="39">
        <f t="shared" si="11"/>
        <v>4.7064266604966845</v>
      </c>
      <c r="K112" s="42">
        <f>IF(C112=0,0,SUM(J112:J$119)/C112)</f>
        <v>0.86415867864768747</v>
      </c>
    </row>
    <row r="113" spans="1:11" ht="14.25" x14ac:dyDescent="0.2">
      <c r="A113" s="62">
        <v>108</v>
      </c>
      <c r="B113" s="29">
        <v>4</v>
      </c>
      <c r="C113" s="24">
        <f t="shared" si="12"/>
        <v>4.9923984395318577</v>
      </c>
      <c r="D113" s="29">
        <f t="shared" si="6"/>
        <v>2.4961992197659288</v>
      </c>
      <c r="E113" s="33">
        <f>SUMPRODUCT(D113:D$119*$A113:$A$119)/C113+0.5-$A113</f>
        <v>1.2500000000000142</v>
      </c>
      <c r="F113" s="35">
        <f t="shared" si="7"/>
        <v>0.5</v>
      </c>
      <c r="G113" s="34"/>
      <c r="H113" s="42">
        <f>'HRQOL scores'!H$15</f>
        <v>0.62847903901650004</v>
      </c>
      <c r="I113" s="39">
        <f t="shared" si="10"/>
        <v>3.7442988296488933</v>
      </c>
      <c r="J113" s="39">
        <f t="shared" si="11"/>
        <v>2.3532133302483422</v>
      </c>
      <c r="K113" s="42">
        <f>IF(C113=0,0,SUM(J113:J$119)/C113)</f>
        <v>0.785598798770625</v>
      </c>
    </row>
    <row r="114" spans="1:11" ht="14.25" x14ac:dyDescent="0.2">
      <c r="A114" s="62">
        <v>109</v>
      </c>
      <c r="B114" s="29">
        <v>2</v>
      </c>
      <c r="C114" s="24">
        <f t="shared" si="12"/>
        <v>2.4961992197659288</v>
      </c>
      <c r="D114" s="29">
        <f t="shared" si="6"/>
        <v>1.2480996098829644</v>
      </c>
      <c r="E114" s="33">
        <f>SUMPRODUCT(D114:D$119*$A114:$A$119)/C114+0.5-$A114</f>
        <v>1</v>
      </c>
      <c r="F114" s="35">
        <f t="shared" si="7"/>
        <v>0.5</v>
      </c>
      <c r="G114" s="34"/>
      <c r="H114" s="42">
        <f>'HRQOL scores'!H$15</f>
        <v>0.62847903901650004</v>
      </c>
      <c r="I114" s="39">
        <f t="shared" si="10"/>
        <v>1.8721494148244466</v>
      </c>
      <c r="J114" s="39">
        <f t="shared" si="11"/>
        <v>1.1766066651241711</v>
      </c>
      <c r="K114" s="42">
        <f>IF(C114=0,0,SUM(J114:J$119)/C114)</f>
        <v>0.62847903901650004</v>
      </c>
    </row>
    <row r="115" spans="1:11" ht="14.25" x14ac:dyDescent="0.2">
      <c r="A115" s="62">
        <v>110</v>
      </c>
      <c r="B115" s="29">
        <v>1</v>
      </c>
      <c r="C115" s="24">
        <f t="shared" si="12"/>
        <v>1.2480996098829644</v>
      </c>
      <c r="D115" s="29">
        <f t="shared" si="6"/>
        <v>1.2480996098829644</v>
      </c>
      <c r="E115" s="33">
        <f>SUMPRODUCT(D115:D$119*$A115:$A$119)/C115+0.5-$A115</f>
        <v>0.5</v>
      </c>
      <c r="F115" s="35">
        <f t="shared" si="7"/>
        <v>1</v>
      </c>
      <c r="G115" s="34"/>
      <c r="H115" s="42">
        <f>'HRQOL scores'!H$15</f>
        <v>0.62847903901650004</v>
      </c>
      <c r="I115" s="39">
        <f t="shared" si="10"/>
        <v>0.62404980494148221</v>
      </c>
      <c r="J115" s="39">
        <f t="shared" si="11"/>
        <v>0.39220222170805702</v>
      </c>
      <c r="K115" s="42">
        <f>IF(C115=0,0,SUM(J115:J$119)/C115)</f>
        <v>0.31423951950825002</v>
      </c>
    </row>
    <row r="116" spans="1:11" ht="14.25" x14ac:dyDescent="0.2">
      <c r="A116" s="62">
        <v>111</v>
      </c>
      <c r="B116" s="29">
        <v>0</v>
      </c>
      <c r="C116" s="24">
        <f t="shared" si="12"/>
        <v>0</v>
      </c>
      <c r="D116" s="29">
        <f t="shared" si="6"/>
        <v>0</v>
      </c>
      <c r="E116" s="33">
        <f>IF($C116=0,0,SUMPRODUCT(D116:D$119*$A116:$A$119)/C116+0.5-$A116)</f>
        <v>0</v>
      </c>
      <c r="F116" s="35">
        <f>IF(D116=0,0,D116/C116)</f>
        <v>0</v>
      </c>
      <c r="G116" s="34"/>
      <c r="H116" s="42">
        <f>'HRQOL scores'!H$15</f>
        <v>0.62847903901650004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</row>
    <row r="117" spans="1:11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scores'!H$15</f>
        <v>0.62847903901650004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scores'!H$15</f>
        <v>0.62847903901650004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scores'!H$15</f>
        <v>0.62847903901650004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1" spans="1:11" x14ac:dyDescent="0.2">
      <c r="E121" s="33">
        <f xml:space="preserve"> AVERAGE(E5:E119)</f>
        <v>25.249093123905251</v>
      </c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/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3.42578125" style="61" customWidth="1"/>
    <col min="9" max="9" width="8.85546875" style="61"/>
    <col min="10" max="10" width="9.140625" style="61" customWidth="1"/>
    <col min="11" max="11" width="13.85546875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20" width="8.42578125" style="61" customWidth="1"/>
    <col min="121" max="121" width="12.140625" style="61" customWidth="1"/>
    <col min="122" max="122" width="3.140625" style="61" customWidth="1"/>
    <col min="123" max="123" width="9.140625" style="61" customWidth="1"/>
    <col min="124" max="124" width="7.7109375" style="61" customWidth="1"/>
    <col min="125" max="125" width="10.7109375" style="61" customWidth="1"/>
    <col min="126" max="128" width="9.140625" style="61" customWidth="1"/>
    <col min="129" max="129" width="8.85546875" style="61"/>
    <col min="130" max="130" width="12.140625" style="61" customWidth="1"/>
    <col min="131" max="131" width="2.7109375" style="61" customWidth="1"/>
    <col min="132" max="132" width="9.140625" style="61" customWidth="1"/>
    <col min="133" max="133" width="6.7109375" style="61" customWidth="1"/>
    <col min="134" max="134" width="11.140625" style="61" customWidth="1"/>
    <col min="135" max="137" width="9.140625" style="61" customWidth="1"/>
    <col min="138" max="138" width="10" style="61" customWidth="1"/>
    <col min="139" max="139" width="12.140625" style="61" customWidth="1"/>
    <col min="140" max="140" width="8.85546875" style="61"/>
    <col min="141" max="141" width="9.140625" style="61" customWidth="1"/>
    <col min="142" max="142" width="6.7109375" style="61" customWidth="1"/>
    <col min="143" max="143" width="10.42578125" style="61" customWidth="1"/>
    <col min="144" max="146" width="9.140625" style="61" customWidth="1"/>
    <col min="147" max="147" width="8.85546875" style="61"/>
    <col min="148" max="148" width="12.140625" style="61" customWidth="1"/>
    <col min="149" max="149" width="2.7109375" style="61" customWidth="1"/>
    <col min="150" max="150" width="9.140625" style="61" customWidth="1"/>
    <col min="151" max="151" width="6.7109375" style="61" customWidth="1"/>
    <col min="152" max="152" width="10.42578125" style="61" customWidth="1"/>
    <col min="153" max="155" width="9.140625" style="61" customWidth="1"/>
    <col min="156" max="156" width="10" style="61" customWidth="1"/>
    <col min="157" max="157" width="12.140625" style="61" customWidth="1"/>
    <col min="158" max="158" width="8.85546875" style="61"/>
    <col min="159" max="159" width="9.140625" style="61" customWidth="1"/>
    <col min="160" max="160" width="6.7109375" style="61" customWidth="1"/>
    <col min="161" max="161" width="10.85546875" style="61" customWidth="1"/>
    <col min="162" max="164" width="9.140625" style="61" customWidth="1"/>
    <col min="165" max="165" width="8.85546875" style="61"/>
    <col min="166" max="166" width="12.140625" style="61" customWidth="1"/>
    <col min="167" max="167" width="2.7109375" style="61" customWidth="1"/>
    <col min="168" max="168" width="9.140625" style="61" customWidth="1"/>
    <col min="169" max="169" width="6.7109375" style="61" customWidth="1"/>
    <col min="170" max="170" width="11.42578125" style="61" customWidth="1"/>
    <col min="171" max="173" width="9.140625" style="61" customWidth="1"/>
    <col min="174" max="174" width="10" style="61" customWidth="1"/>
    <col min="175" max="175" width="12.140625" style="61" customWidth="1"/>
    <col min="176" max="16384" width="8.85546875" style="61"/>
  </cols>
  <sheetData>
    <row r="1" spans="1:14" x14ac:dyDescent="0.2">
      <c r="A1" t="s">
        <v>30</v>
      </c>
      <c r="C1" s="64"/>
      <c r="D1" s="31"/>
      <c r="E1" s="12"/>
    </row>
    <row r="2" spans="1:14" s="70" customFormat="1" x14ac:dyDescent="0.2">
      <c r="C2" s="64"/>
      <c r="D2" s="31"/>
      <c r="E2" s="12"/>
      <c r="F2" s="8"/>
      <c r="K2" s="71"/>
    </row>
    <row r="3" spans="1:14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4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</row>
    <row r="5" spans="1:14" ht="14.25" x14ac:dyDescent="0.2">
      <c r="A5" s="62">
        <v>0</v>
      </c>
      <c r="C5" s="67">
        <v>100000</v>
      </c>
      <c r="D5" s="29">
        <f t="shared" ref="D5:D68" si="0">C5-C6</f>
        <v>1525</v>
      </c>
      <c r="E5" s="33">
        <f>SUMPRODUCT(D5:D$119*$A5:$A$119)/C5+0.5-$A5</f>
        <v>69.268379057815835</v>
      </c>
      <c r="F5" s="35">
        <f t="shared" ref="F5:F68" si="1">D5/C5</f>
        <v>1.525E-2</v>
      </c>
      <c r="G5" s="52"/>
      <c r="H5" s="42">
        <f>'HRQOL scores'!I$6</f>
        <v>0.91719387213594694</v>
      </c>
      <c r="I5" s="39">
        <f t="shared" ref="I5:I36" si="2">(D5*0.5+C6)</f>
        <v>99237.5</v>
      </c>
      <c r="J5" s="39">
        <f t="shared" ref="J5:J36" si="3">I5*H5</f>
        <v>91020.026886091029</v>
      </c>
      <c r="K5" s="42">
        <f>SUM(J5:J$119)/C5</f>
        <v>58.370456290465135</v>
      </c>
      <c r="N5" s="87"/>
    </row>
    <row r="6" spans="1:14" ht="14.25" x14ac:dyDescent="0.2">
      <c r="A6" s="62">
        <v>1</v>
      </c>
      <c r="C6" s="67">
        <v>98475</v>
      </c>
      <c r="D6" s="29">
        <f t="shared" si="0"/>
        <v>75</v>
      </c>
      <c r="E6" s="33">
        <f>SUMPRODUCT(D6:D$119*$A6:$A$119)/C6+0.5-$A6</f>
        <v>69.333337453989159</v>
      </c>
      <c r="F6" s="35">
        <f t="shared" si="1"/>
        <v>7.6161462300076163E-4</v>
      </c>
      <c r="G6" s="34"/>
      <c r="H6" s="42">
        <f>'HRQOL scores'!I$6</f>
        <v>0.91719387213594694</v>
      </c>
      <c r="I6" s="39">
        <f t="shared" si="2"/>
        <v>98437.5</v>
      </c>
      <c r="J6" s="39">
        <f t="shared" si="3"/>
        <v>90286.271788382277</v>
      </c>
      <c r="K6" s="42">
        <f>SUM(J6:J$119)/C6</f>
        <v>58.350094969895125</v>
      </c>
    </row>
    <row r="7" spans="1:14" ht="14.25" x14ac:dyDescent="0.2">
      <c r="A7" s="62">
        <v>2</v>
      </c>
      <c r="C7" s="67">
        <v>98400</v>
      </c>
      <c r="D7" s="29">
        <f t="shared" si="0"/>
        <v>46</v>
      </c>
      <c r="E7" s="33">
        <f>SUMPRODUCT(D7:D$119*$A7:$A$119)/C7+0.5-$A7</f>
        <v>68.385801888024218</v>
      </c>
      <c r="F7" s="35">
        <f t="shared" si="1"/>
        <v>4.6747967479674797E-4</v>
      </c>
      <c r="G7" s="34"/>
      <c r="H7" s="42">
        <f>'HRQOL scores'!I$6</f>
        <v>0.91719387213594694</v>
      </c>
      <c r="I7" s="39">
        <f t="shared" si="2"/>
        <v>98377</v>
      </c>
      <c r="J7" s="39">
        <f t="shared" si="3"/>
        <v>90230.781559118055</v>
      </c>
      <c r="K7" s="42">
        <f>SUM(J7:J$119)/C7</f>
        <v>57.477025715163009</v>
      </c>
    </row>
    <row r="8" spans="1:14" ht="14.25" x14ac:dyDescent="0.2">
      <c r="A8" s="62">
        <v>3</v>
      </c>
      <c r="C8" s="67">
        <v>98354</v>
      </c>
      <c r="D8" s="29">
        <f t="shared" si="0"/>
        <v>39</v>
      </c>
      <c r="E8" s="33">
        <f>SUMPRODUCT(D8:D$119*$A8:$A$119)/C8+0.5-$A8</f>
        <v>67.417551963128929</v>
      </c>
      <c r="F8" s="35">
        <f t="shared" si="1"/>
        <v>3.9652683164894157E-4</v>
      </c>
      <c r="G8" s="34"/>
      <c r="H8" s="42">
        <f>'HRQOL scores'!I$6</f>
        <v>0.91719387213594694</v>
      </c>
      <c r="I8" s="39">
        <f t="shared" si="2"/>
        <v>98334.5</v>
      </c>
      <c r="J8" s="39">
        <f t="shared" si="3"/>
        <v>90191.800819552271</v>
      </c>
      <c r="K8" s="42">
        <f>SUM(J8:J$119)/C8</f>
        <v>56.586499266048378</v>
      </c>
    </row>
    <row r="9" spans="1:14" ht="14.25" x14ac:dyDescent="0.2">
      <c r="A9" s="62">
        <v>4</v>
      </c>
      <c r="C9" s="67">
        <v>98315</v>
      </c>
      <c r="D9" s="29">
        <f t="shared" si="0"/>
        <v>30</v>
      </c>
      <c r="E9" s="33">
        <f>SUMPRODUCT(D9:D$119*$A9:$A$119)/C9+0.5-$A9</f>
        <v>66.444097093847148</v>
      </c>
      <c r="F9" s="35">
        <f t="shared" si="1"/>
        <v>3.0514163657631085E-4</v>
      </c>
      <c r="G9" s="34"/>
      <c r="H9" s="42">
        <f>'HRQOL scores'!I$6</f>
        <v>0.91719387213594694</v>
      </c>
      <c r="I9" s="39">
        <f t="shared" si="2"/>
        <v>98300</v>
      </c>
      <c r="J9" s="39">
        <f t="shared" si="3"/>
        <v>90160.157630963586</v>
      </c>
      <c r="K9" s="42">
        <f>SUM(J9:J$119)/C9</f>
        <v>55.691570441879364</v>
      </c>
    </row>
    <row r="10" spans="1:14" ht="14.25" x14ac:dyDescent="0.2">
      <c r="A10" s="62">
        <v>5</v>
      </c>
      <c r="C10" s="67">
        <v>98285</v>
      </c>
      <c r="D10" s="29">
        <f t="shared" si="0"/>
        <v>28</v>
      </c>
      <c r="E10" s="33">
        <f>SUMPRODUCT(D10:D$119*$A10:$A$119)/C10+0.5-$A10</f>
        <v>65.464225525579522</v>
      </c>
      <c r="F10" s="35">
        <f t="shared" si="1"/>
        <v>2.8488579132115787E-4</v>
      </c>
      <c r="G10" s="34"/>
      <c r="H10" s="42">
        <f>'HRQOL scores'!I$7</f>
        <v>0.90785660788966194</v>
      </c>
      <c r="I10" s="39">
        <f t="shared" si="2"/>
        <v>98271</v>
      </c>
      <c r="J10" s="39">
        <f t="shared" si="3"/>
        <v>89215.976713924974</v>
      </c>
      <c r="K10" s="42">
        <f>SUM(J10:J$119)/C10</f>
        <v>54.791235594062222</v>
      </c>
    </row>
    <row r="11" spans="1:14" ht="14.25" x14ac:dyDescent="0.2">
      <c r="A11" s="62">
        <v>6</v>
      </c>
      <c r="C11" s="67">
        <v>98257</v>
      </c>
      <c r="D11" s="29">
        <f t="shared" si="0"/>
        <v>26</v>
      </c>
      <c r="E11" s="33">
        <f>SUMPRODUCT(D11:D$119*$A11:$A$119)/C11+0.5-$A11</f>
        <v>64.482738184369381</v>
      </c>
      <c r="F11" s="35">
        <f t="shared" si="1"/>
        <v>2.646121904800676E-4</v>
      </c>
      <c r="G11" s="34"/>
      <c r="H11" s="42">
        <f>'HRQOL scores'!I$7</f>
        <v>0.90785660788966194</v>
      </c>
      <c r="I11" s="39">
        <f t="shared" si="2"/>
        <v>98244</v>
      </c>
      <c r="J11" s="39">
        <f t="shared" si="3"/>
        <v>89191.464585511945</v>
      </c>
      <c r="K11" s="42">
        <f>SUM(J11:J$119)/C11</f>
        <v>53.89886332422607</v>
      </c>
    </row>
    <row r="12" spans="1:14" ht="14.25" x14ac:dyDescent="0.2">
      <c r="A12" s="62">
        <v>7</v>
      </c>
      <c r="C12" s="67">
        <v>98231</v>
      </c>
      <c r="D12" s="29">
        <f t="shared" si="0"/>
        <v>23</v>
      </c>
      <c r="E12" s="33">
        <f>SUMPRODUCT(D12:D$119*$A12:$A$119)/C12+0.5-$A12</f>
        <v>63.499673278105519</v>
      </c>
      <c r="F12" s="35">
        <f t="shared" si="1"/>
        <v>2.3414197147539982E-4</v>
      </c>
      <c r="G12" s="34"/>
      <c r="H12" s="42">
        <f>'HRQOL scores'!I$7</f>
        <v>0.90785660788966194</v>
      </c>
      <c r="I12" s="39">
        <f t="shared" si="2"/>
        <v>98219.5</v>
      </c>
      <c r="J12" s="39">
        <f t="shared" si="3"/>
        <v>89169.222098618644</v>
      </c>
      <c r="K12" s="42">
        <f>SUM(J12:J$119)/C12</f>
        <v>53.005152640846269</v>
      </c>
    </row>
    <row r="13" spans="1:14" ht="14.25" x14ac:dyDescent="0.2">
      <c r="A13" s="62">
        <v>8</v>
      </c>
      <c r="C13" s="67">
        <v>98208</v>
      </c>
      <c r="D13" s="29">
        <f t="shared" si="0"/>
        <v>20</v>
      </c>
      <c r="E13" s="33">
        <f>SUMPRODUCT(D13:D$119*$A13:$A$119)/C13+0.5-$A13</f>
        <v>62.514427600415274</v>
      </c>
      <c r="F13" s="35">
        <f t="shared" si="1"/>
        <v>2.0364939719778429E-4</v>
      </c>
      <c r="G13" s="34"/>
      <c r="H13" s="42">
        <f>'HRQOL scores'!I$7</f>
        <v>0.90785660788966194</v>
      </c>
      <c r="I13" s="39">
        <f t="shared" si="2"/>
        <v>98198</v>
      </c>
      <c r="J13" s="39">
        <f t="shared" si="3"/>
        <v>89149.703181549019</v>
      </c>
      <c r="K13" s="42">
        <f>SUM(J13:J$119)/C13</f>
        <v>52.109603361888553</v>
      </c>
    </row>
    <row r="14" spans="1:14" ht="14.25" x14ac:dyDescent="0.2">
      <c r="A14" s="62">
        <v>9</v>
      </c>
      <c r="C14" s="67">
        <v>98188</v>
      </c>
      <c r="D14" s="29">
        <f t="shared" si="0"/>
        <v>17</v>
      </c>
      <c r="E14" s="33">
        <f>SUMPRODUCT(D14:D$119*$A14:$A$119)/C14+0.5-$A14</f>
        <v>61.527059373666674</v>
      </c>
      <c r="F14" s="35">
        <f t="shared" si="1"/>
        <v>1.7313724691408319E-4</v>
      </c>
      <c r="G14" s="34"/>
      <c r="H14" s="42">
        <f>'HRQOL scores'!I$7</f>
        <v>0.90785660788966194</v>
      </c>
      <c r="I14" s="39">
        <f t="shared" si="2"/>
        <v>98179.5</v>
      </c>
      <c r="J14" s="39">
        <f t="shared" si="3"/>
        <v>89132.907834303071</v>
      </c>
      <c r="K14" s="42">
        <f>SUM(J14:J$119)/C14</f>
        <v>51.212268543842434</v>
      </c>
    </row>
    <row r="15" spans="1:14" ht="14.25" x14ac:dyDescent="0.2">
      <c r="A15" s="62">
        <v>10</v>
      </c>
      <c r="C15" s="67">
        <v>98171</v>
      </c>
      <c r="D15" s="29">
        <f t="shared" si="0"/>
        <v>15</v>
      </c>
      <c r="E15" s="33">
        <f>SUMPRODUCT(D15:D$119*$A15:$A$119)/C15+0.5-$A15</f>
        <v>60.537627260408698</v>
      </c>
      <c r="F15" s="35">
        <f t="shared" si="1"/>
        <v>1.5279461348055944E-4</v>
      </c>
      <c r="G15" s="34"/>
      <c r="H15" s="42">
        <f>'HRQOL scores'!I$7</f>
        <v>0.90785660788966194</v>
      </c>
      <c r="I15" s="39">
        <f t="shared" si="2"/>
        <v>98163.5</v>
      </c>
      <c r="J15" s="39">
        <f t="shared" si="3"/>
        <v>89118.382128576835</v>
      </c>
      <c r="K15" s="42">
        <f>SUM(J15:J$119)/C15</f>
        <v>50.313201617061033</v>
      </c>
    </row>
    <row r="16" spans="1:14" ht="14.25" x14ac:dyDescent="0.2">
      <c r="A16" s="62">
        <v>11</v>
      </c>
      <c r="C16" s="67">
        <v>98156</v>
      </c>
      <c r="D16" s="29">
        <f t="shared" si="0"/>
        <v>15</v>
      </c>
      <c r="E16" s="33">
        <f>SUMPRODUCT(D16:D$119*$A16:$A$119)/C16+0.5-$A16</f>
        <v>59.54680208832454</v>
      </c>
      <c r="F16" s="35">
        <f t="shared" si="1"/>
        <v>1.5281796324218591E-4</v>
      </c>
      <c r="G16" s="34"/>
      <c r="H16" s="42">
        <f>'HRQOL scores'!I$7</f>
        <v>0.90785660788966194</v>
      </c>
      <c r="I16" s="39">
        <f t="shared" si="2"/>
        <v>98148.5</v>
      </c>
      <c r="J16" s="39">
        <f t="shared" si="3"/>
        <v>89104.764279458483</v>
      </c>
      <c r="K16" s="42">
        <f>SUM(J16:J$119)/C16</f>
        <v>49.412964401767816</v>
      </c>
    </row>
    <row r="17" spans="1:11" ht="14.25" x14ac:dyDescent="0.2">
      <c r="A17" s="62">
        <v>12</v>
      </c>
      <c r="C17" s="67">
        <v>98141</v>
      </c>
      <c r="D17" s="29">
        <f t="shared" si="0"/>
        <v>22</v>
      </c>
      <c r="E17" s="33">
        <f>SUMPRODUCT(D17:D$119*$A17:$A$119)/C17+0.5-$A17</f>
        <v>58.555826879505844</v>
      </c>
      <c r="F17" s="35">
        <f t="shared" si="1"/>
        <v>2.2416726954076278E-4</v>
      </c>
      <c r="G17" s="34"/>
      <c r="H17" s="42">
        <f>'HRQOL scores'!I$7</f>
        <v>0.90785660788966194</v>
      </c>
      <c r="I17" s="39">
        <f t="shared" si="2"/>
        <v>98130</v>
      </c>
      <c r="J17" s="39">
        <f t="shared" si="3"/>
        <v>89087.96893221252</v>
      </c>
      <c r="K17" s="42">
        <f>SUM(J17:J$119)/C17</f>
        <v>48.512590757588207</v>
      </c>
    </row>
    <row r="18" spans="1:11" ht="14.25" x14ac:dyDescent="0.2">
      <c r="A18" s="62">
        <v>13</v>
      </c>
      <c r="C18" s="67">
        <v>98119</v>
      </c>
      <c r="D18" s="29">
        <f t="shared" si="0"/>
        <v>35</v>
      </c>
      <c r="E18" s="33">
        <f>SUMPRODUCT(D18:D$119*$A18:$A$119)/C18+0.5-$A18</f>
        <v>57.568844013713786</v>
      </c>
      <c r="F18" s="35">
        <f t="shared" si="1"/>
        <v>3.5670970963829634E-4</v>
      </c>
      <c r="G18" s="34"/>
      <c r="H18" s="42">
        <f>'HRQOL scores'!I$7</f>
        <v>0.90785660788966194</v>
      </c>
      <c r="I18" s="39">
        <f t="shared" si="2"/>
        <v>98101.5</v>
      </c>
      <c r="J18" s="39">
        <f t="shared" si="3"/>
        <v>89062.095018887674</v>
      </c>
      <c r="K18" s="42">
        <f>SUM(J18:J$119)/C18</f>
        <v>47.615509744374187</v>
      </c>
    </row>
    <row r="19" spans="1:11" ht="14.25" x14ac:dyDescent="0.2">
      <c r="A19" s="62">
        <v>14</v>
      </c>
      <c r="C19" s="67">
        <v>98084</v>
      </c>
      <c r="D19" s="29">
        <f t="shared" si="0"/>
        <v>54</v>
      </c>
      <c r="E19" s="33">
        <f>SUMPRODUCT(D19:D$119*$A19:$A$119)/C19+0.5-$A19</f>
        <v>56.589208288625898</v>
      </c>
      <c r="F19" s="35">
        <f t="shared" si="1"/>
        <v>5.5054850944088736E-4</v>
      </c>
      <c r="G19" s="34"/>
      <c r="H19" s="42">
        <f>'HRQOL scores'!I$7</f>
        <v>0.90785660788966194</v>
      </c>
      <c r="I19" s="39">
        <f t="shared" si="2"/>
        <v>98057</v>
      </c>
      <c r="J19" s="39">
        <f t="shared" si="3"/>
        <v>89021.695399836579</v>
      </c>
      <c r="K19" s="42">
        <f>SUM(J19:J$119)/C19</f>
        <v>46.724482133572877</v>
      </c>
    </row>
    <row r="20" spans="1:11" ht="14.25" x14ac:dyDescent="0.2">
      <c r="A20" s="62">
        <v>15</v>
      </c>
      <c r="C20" s="67">
        <v>98030</v>
      </c>
      <c r="D20" s="29">
        <f t="shared" si="0"/>
        <v>75</v>
      </c>
      <c r="E20" s="33">
        <f>SUMPRODUCT(D20:D$119*$A20:$A$119)/C20+0.5-$A20</f>
        <v>55.620105128854263</v>
      </c>
      <c r="F20" s="35">
        <f t="shared" si="1"/>
        <v>7.6507191676017546E-4</v>
      </c>
      <c r="G20" s="34"/>
      <c r="H20" s="42">
        <f>'HRQOL scores'!I$8</f>
        <v>0.8695075831554071</v>
      </c>
      <c r="I20" s="39">
        <f t="shared" si="2"/>
        <v>97992.5</v>
      </c>
      <c r="J20" s="39">
        <f t="shared" si="3"/>
        <v>85205.22184235623</v>
      </c>
      <c r="K20" s="42">
        <f>SUM(J20:J$119)/C20</f>
        <v>45.842113742624974</v>
      </c>
    </row>
    <row r="21" spans="1:11" ht="14.25" x14ac:dyDescent="0.2">
      <c r="A21" s="62">
        <v>16</v>
      </c>
      <c r="C21" s="67">
        <v>97955</v>
      </c>
      <c r="D21" s="29">
        <f t="shared" si="0"/>
        <v>99</v>
      </c>
      <c r="E21" s="33">
        <f>SUMPRODUCT(D21:D$119*$A21:$A$119)/C21+0.5-$A21</f>
        <v>54.662308261768999</v>
      </c>
      <c r="F21" s="35">
        <f t="shared" si="1"/>
        <v>1.0106681639528354E-3</v>
      </c>
      <c r="G21" s="34"/>
      <c r="H21" s="42">
        <f>'HRQOL scores'!I$8</f>
        <v>0.8695075831554071</v>
      </c>
      <c r="I21" s="39">
        <f t="shared" si="2"/>
        <v>97905.5</v>
      </c>
      <c r="J21" s="39">
        <f t="shared" si="3"/>
        <v>85129.574682621707</v>
      </c>
      <c r="K21" s="42">
        <f>SUM(J21:J$119)/C21</f>
        <v>45.007372654251135</v>
      </c>
    </row>
    <row r="22" spans="1:11" ht="14.25" x14ac:dyDescent="0.2">
      <c r="A22" s="62">
        <v>17</v>
      </c>
      <c r="C22" s="67">
        <v>97856</v>
      </c>
      <c r="D22" s="29">
        <f t="shared" si="0"/>
        <v>120</v>
      </c>
      <c r="E22" s="33">
        <f>SUMPRODUCT(D22:D$119*$A22:$A$119)/C22+0.5-$A22</f>
        <v>53.717103762483475</v>
      </c>
      <c r="F22" s="35">
        <f t="shared" si="1"/>
        <v>1.2262916939175931E-3</v>
      </c>
      <c r="G22" s="34"/>
      <c r="H22" s="42">
        <f>'HRQOL scores'!I$8</f>
        <v>0.8695075831554071</v>
      </c>
      <c r="I22" s="39">
        <f t="shared" si="2"/>
        <v>97796</v>
      </c>
      <c r="J22" s="39">
        <f t="shared" si="3"/>
        <v>85034.363602266196</v>
      </c>
      <c r="K22" s="42">
        <f>SUM(J22:J$119)/C22</f>
        <v>44.182958772732874</v>
      </c>
    </row>
    <row r="23" spans="1:11" ht="14.25" x14ac:dyDescent="0.2">
      <c r="A23" s="62">
        <v>18</v>
      </c>
      <c r="C23" s="67">
        <v>97736</v>
      </c>
      <c r="D23" s="29">
        <f t="shared" si="0"/>
        <v>141</v>
      </c>
      <c r="E23" s="33">
        <f>SUMPRODUCT(D23:D$119*$A23:$A$119)/C23+0.5-$A23</f>
        <v>52.782443580477846</v>
      </c>
      <c r="F23" s="35">
        <f t="shared" si="1"/>
        <v>1.4426618646148808E-3</v>
      </c>
      <c r="G23" s="34"/>
      <c r="H23" s="42">
        <f>'HRQOL scores'!I$8</f>
        <v>0.8695075831554071</v>
      </c>
      <c r="I23" s="39">
        <f t="shared" si="2"/>
        <v>97665.5</v>
      </c>
      <c r="J23" s="39">
        <f t="shared" si="3"/>
        <v>84920.892862664419</v>
      </c>
      <c r="K23" s="42">
        <f>SUM(J23:J$119)/C23</f>
        <v>43.367165118915061</v>
      </c>
    </row>
    <row r="24" spans="1:11" ht="14.25" x14ac:dyDescent="0.2">
      <c r="A24" s="62">
        <v>19</v>
      </c>
      <c r="C24" s="67">
        <v>97595</v>
      </c>
      <c r="D24" s="29">
        <f t="shared" si="0"/>
        <v>159</v>
      </c>
      <c r="E24" s="33">
        <f>SUMPRODUCT(D24:D$119*$A24:$A$119)/C24+0.5-$A24</f>
        <v>51.857978439280529</v>
      </c>
      <c r="F24" s="35">
        <f t="shared" si="1"/>
        <v>1.6291818228392847E-3</v>
      </c>
      <c r="G24" s="34"/>
      <c r="H24" s="42">
        <f>'HRQOL scores'!I$8</f>
        <v>0.8695075831554071</v>
      </c>
      <c r="I24" s="39">
        <f t="shared" si="2"/>
        <v>97515.5</v>
      </c>
      <c r="J24" s="39">
        <f t="shared" si="3"/>
        <v>84790.466725191101</v>
      </c>
      <c r="K24" s="42">
        <f>SUM(J24:J$119)/C24</f>
        <v>42.559683971511028</v>
      </c>
    </row>
    <row r="25" spans="1:11" ht="14.25" x14ac:dyDescent="0.2">
      <c r="A25" s="62">
        <v>20</v>
      </c>
      <c r="C25" s="67">
        <v>97436</v>
      </c>
      <c r="D25" s="29">
        <f t="shared" si="0"/>
        <v>177</v>
      </c>
      <c r="E25" s="33">
        <f>SUMPRODUCT(D25:D$119*$A25:$A$119)/C25+0.5-$A25</f>
        <v>50.941786462719975</v>
      </c>
      <c r="F25" s="35">
        <f t="shared" si="1"/>
        <v>1.8165770351820682E-3</v>
      </c>
      <c r="G25" s="34"/>
      <c r="H25" s="42">
        <f>'HRQOL scores'!I$8</f>
        <v>0.8695075831554071</v>
      </c>
      <c r="I25" s="39">
        <f t="shared" si="2"/>
        <v>97347.5</v>
      </c>
      <c r="J25" s="39">
        <f t="shared" si="3"/>
        <v>84644.389451220995</v>
      </c>
      <c r="K25" s="42">
        <f>SUM(J25:J$119)/C25</f>
        <v>41.758917550745387</v>
      </c>
    </row>
    <row r="26" spans="1:11" ht="14.25" x14ac:dyDescent="0.2">
      <c r="A26" s="62">
        <v>21</v>
      </c>
      <c r="C26" s="67">
        <v>97259</v>
      </c>
      <c r="D26" s="29">
        <f t="shared" si="0"/>
        <v>195</v>
      </c>
      <c r="E26" s="33">
        <f>SUMPRODUCT(D26:D$119*$A26:$A$119)/C26+0.5-$A26</f>
        <v>50.033584612031618</v>
      </c>
      <c r="F26" s="35">
        <f t="shared" si="1"/>
        <v>2.0049558395624054E-3</v>
      </c>
      <c r="G26" s="34"/>
      <c r="H26" s="42">
        <f>'HRQOL scores'!I$8</f>
        <v>0.8695075831554071</v>
      </c>
      <c r="I26" s="39">
        <f t="shared" si="2"/>
        <v>97161.5</v>
      </c>
      <c r="J26" s="39">
        <f t="shared" si="3"/>
        <v>84482.661040754087</v>
      </c>
      <c r="K26" s="42">
        <f>SUM(J26:J$119)/C26</f>
        <v>40.96461511040836</v>
      </c>
    </row>
    <row r="27" spans="1:11" ht="14.25" x14ac:dyDescent="0.2">
      <c r="A27" s="62">
        <v>22</v>
      </c>
      <c r="C27" s="67">
        <v>97064</v>
      </c>
      <c r="D27" s="29">
        <f t="shared" si="0"/>
        <v>208</v>
      </c>
      <c r="E27" s="33">
        <f>SUMPRODUCT(D27:D$119*$A27:$A$119)/C27+0.5-$A27</f>
        <v>49.133096779254743</v>
      </c>
      <c r="F27" s="35">
        <f t="shared" si="1"/>
        <v>2.1429160141762135E-3</v>
      </c>
      <c r="G27" s="34"/>
      <c r="H27" s="42">
        <f>'HRQOL scores'!I$8</f>
        <v>0.8695075831554071</v>
      </c>
      <c r="I27" s="39">
        <f t="shared" si="2"/>
        <v>96960</v>
      </c>
      <c r="J27" s="39">
        <f t="shared" si="3"/>
        <v>84307.455262748277</v>
      </c>
      <c r="K27" s="42">
        <f>SUM(J27:J$119)/C27</f>
        <v>40.176531360570891</v>
      </c>
    </row>
    <row r="28" spans="1:11" ht="14.25" x14ac:dyDescent="0.2">
      <c r="A28" s="62">
        <v>23</v>
      </c>
      <c r="C28" s="67">
        <v>96856</v>
      </c>
      <c r="D28" s="29">
        <f t="shared" si="0"/>
        <v>218</v>
      </c>
      <c r="E28" s="33">
        <f>SUMPRODUCT(D28:D$119*$A28:$A$119)/C28+0.5-$A28</f>
        <v>48.237537228272728</v>
      </c>
      <c r="F28" s="35">
        <f t="shared" si="1"/>
        <v>2.250764020814405E-3</v>
      </c>
      <c r="G28" s="34"/>
      <c r="H28" s="42">
        <f>'HRQOL scores'!I$8</f>
        <v>0.8695075831554071</v>
      </c>
      <c r="I28" s="39">
        <f t="shared" si="2"/>
        <v>96747</v>
      </c>
      <c r="J28" s="39">
        <f t="shared" si="3"/>
        <v>84122.250147536164</v>
      </c>
      <c r="K28" s="42">
        <f>SUM(J28:J$119)/C28</f>
        <v>39.392369958698531</v>
      </c>
    </row>
    <row r="29" spans="1:11" ht="14.25" x14ac:dyDescent="0.2">
      <c r="A29" s="62">
        <v>24</v>
      </c>
      <c r="C29" s="67">
        <v>96638</v>
      </c>
      <c r="D29" s="29">
        <f t="shared" si="0"/>
        <v>223</v>
      </c>
      <c r="E29" s="33">
        <f>SUMPRODUCT(D29:D$119*$A29:$A$119)/C29+0.5-$A29</f>
        <v>47.345225540487007</v>
      </c>
      <c r="F29" s="35">
        <f t="shared" si="1"/>
        <v>2.3075808688093708E-3</v>
      </c>
      <c r="G29" s="34"/>
      <c r="H29" s="42">
        <f>'HRQOL scores'!I$8</f>
        <v>0.8695075831554071</v>
      </c>
      <c r="I29" s="39">
        <f t="shared" si="2"/>
        <v>96526.5</v>
      </c>
      <c r="J29" s="39">
        <f t="shared" si="3"/>
        <v>83930.523725450403</v>
      </c>
      <c r="K29" s="42">
        <f>SUM(J29:J$119)/C29</f>
        <v>38.61074457844915</v>
      </c>
    </row>
    <row r="30" spans="1:11" ht="14.25" x14ac:dyDescent="0.2">
      <c r="A30" s="62">
        <v>25</v>
      </c>
      <c r="C30" s="67">
        <v>96415</v>
      </c>
      <c r="D30" s="29">
        <f t="shared" si="0"/>
        <v>228</v>
      </c>
      <c r="E30" s="33">
        <f>SUMPRODUCT(D30:D$119*$A30:$A$119)/C30+0.5-$A30</f>
        <v>46.453574711212809</v>
      </c>
      <c r="F30" s="35">
        <f t="shared" si="1"/>
        <v>2.3647772649484002E-3</v>
      </c>
      <c r="G30" s="34"/>
      <c r="H30" s="42">
        <f>'HRQOL scores'!I$9</f>
        <v>0.85193113141742849</v>
      </c>
      <c r="I30" s="39">
        <f t="shared" si="2"/>
        <v>96301</v>
      </c>
      <c r="J30" s="39">
        <f t="shared" si="3"/>
        <v>82041.819886629775</v>
      </c>
      <c r="K30" s="42">
        <f>SUM(J30:J$119)/C30</f>
        <v>37.829534935919916</v>
      </c>
    </row>
    <row r="31" spans="1:11" ht="14.25" x14ac:dyDescent="0.2">
      <c r="A31" s="62">
        <v>26</v>
      </c>
      <c r="C31" s="67">
        <v>96187</v>
      </c>
      <c r="D31" s="29">
        <f t="shared" si="0"/>
        <v>233</v>
      </c>
      <c r="E31" s="33">
        <f>SUMPRODUCT(D31:D$119*$A31:$A$119)/C31+0.5-$A31</f>
        <v>45.562502269345998</v>
      </c>
      <c r="F31" s="35">
        <f t="shared" si="1"/>
        <v>2.4223647686277771E-3</v>
      </c>
      <c r="G31" s="34"/>
      <c r="H31" s="42">
        <f>'HRQOL scores'!I$9</f>
        <v>0.85193113141742849</v>
      </c>
      <c r="I31" s="39">
        <f t="shared" si="2"/>
        <v>96070.5</v>
      </c>
      <c r="J31" s="39">
        <f t="shared" si="3"/>
        <v>81845.449760838063</v>
      </c>
      <c r="K31" s="42">
        <f>SUM(J31:J$119)/C31</f>
        <v>37.066264577958442</v>
      </c>
    </row>
    <row r="32" spans="1:11" ht="14.25" x14ac:dyDescent="0.2">
      <c r="A32" s="62">
        <v>27</v>
      </c>
      <c r="C32" s="67">
        <v>95954</v>
      </c>
      <c r="D32" s="29">
        <f t="shared" si="0"/>
        <v>236</v>
      </c>
      <c r="E32" s="33">
        <f>SUMPRODUCT(D32:D$119*$A32:$A$119)/C32+0.5-$A32</f>
        <v>44.671925149358884</v>
      </c>
      <c r="F32" s="35">
        <f t="shared" si="1"/>
        <v>2.4595118494278507E-3</v>
      </c>
      <c r="G32" s="34"/>
      <c r="H32" s="42">
        <f>'HRQOL scores'!I$9</f>
        <v>0.85193113141742849</v>
      </c>
      <c r="I32" s="39">
        <f t="shared" si="2"/>
        <v>95836</v>
      </c>
      <c r="J32" s="39">
        <f t="shared" si="3"/>
        <v>81645.671910520672</v>
      </c>
      <c r="K32" s="42">
        <f>SUM(J32:J$119)/C32</f>
        <v>36.303305137870758</v>
      </c>
    </row>
    <row r="33" spans="1:11" ht="14.25" x14ac:dyDescent="0.2">
      <c r="A33" s="62">
        <v>28</v>
      </c>
      <c r="C33" s="67">
        <v>95718</v>
      </c>
      <c r="D33" s="29">
        <f t="shared" si="0"/>
        <v>238</v>
      </c>
      <c r="E33" s="33">
        <f>SUMPRODUCT(D33:D$119*$A33:$A$119)/C33+0.5-$A33</f>
        <v>43.780834386234389</v>
      </c>
      <c r="F33" s="35">
        <f t="shared" si="1"/>
        <v>2.4864706742723417E-3</v>
      </c>
      <c r="G33" s="34"/>
      <c r="H33" s="42">
        <f>'HRQOL scores'!I$9</f>
        <v>0.85193113141742849</v>
      </c>
      <c r="I33" s="39">
        <f t="shared" si="2"/>
        <v>95599</v>
      </c>
      <c r="J33" s="39">
        <f t="shared" si="3"/>
        <v>81443.764232374742</v>
      </c>
      <c r="K33" s="42">
        <f>SUM(J33:J$119)/C33</f>
        <v>35.539832312508935</v>
      </c>
    </row>
    <row r="34" spans="1:11" ht="14.25" x14ac:dyDescent="0.2">
      <c r="A34" s="62">
        <v>29</v>
      </c>
      <c r="C34" s="67">
        <v>95480</v>
      </c>
      <c r="D34" s="29">
        <f t="shared" si="0"/>
        <v>239</v>
      </c>
      <c r="E34" s="33">
        <f>SUMPRODUCT(D34:D$119*$A34:$A$119)/C34+0.5-$A34</f>
        <v>42.888719164029979</v>
      </c>
      <c r="F34" s="35">
        <f t="shared" si="1"/>
        <v>2.5031420192710516E-3</v>
      </c>
      <c r="G34" s="34"/>
      <c r="H34" s="42">
        <f>'HRQOL scores'!I$9</f>
        <v>0.85193113141742849</v>
      </c>
      <c r="I34" s="39">
        <f t="shared" si="2"/>
        <v>95360.5</v>
      </c>
      <c r="J34" s="39">
        <f t="shared" si="3"/>
        <v>81240.578657531689</v>
      </c>
      <c r="K34" s="42">
        <f>SUM(J34:J$119)/C34</f>
        <v>34.77542841491784</v>
      </c>
    </row>
    <row r="35" spans="1:11" ht="14.25" x14ac:dyDescent="0.2">
      <c r="A35" s="62">
        <v>30</v>
      </c>
      <c r="C35" s="67">
        <v>95241</v>
      </c>
      <c r="D35" s="29">
        <f t="shared" si="0"/>
        <v>239</v>
      </c>
      <c r="E35" s="33">
        <f>SUMPRODUCT(D35:D$119*$A35:$A$119)/C35+0.5-$A35</f>
        <v>41.995090410449109</v>
      </c>
      <c r="F35" s="35">
        <f t="shared" si="1"/>
        <v>2.5094234625843911E-3</v>
      </c>
      <c r="G35" s="34"/>
      <c r="H35" s="42">
        <f>'HRQOL scores'!I$9</f>
        <v>0.85193113141742849</v>
      </c>
      <c r="I35" s="39">
        <f t="shared" si="2"/>
        <v>95121.5</v>
      </c>
      <c r="J35" s="39">
        <f t="shared" si="3"/>
        <v>81036.967117122927</v>
      </c>
      <c r="K35" s="42">
        <f>SUM(J35:J$119)/C35</f>
        <v>34.009694631501382</v>
      </c>
    </row>
    <row r="36" spans="1:11" ht="14.25" x14ac:dyDescent="0.2">
      <c r="A36" s="62">
        <v>31</v>
      </c>
      <c r="C36" s="67">
        <v>95002</v>
      </c>
      <c r="D36" s="29">
        <f t="shared" si="0"/>
        <v>240</v>
      </c>
      <c r="E36" s="33">
        <f>SUMPRODUCT(D36:D$119*$A36:$A$119)/C36+0.5-$A36</f>
        <v>41.099481124414041</v>
      </c>
      <c r="F36" s="35">
        <f t="shared" si="1"/>
        <v>2.5262626049977893E-3</v>
      </c>
      <c r="G36" s="34"/>
      <c r="H36" s="42">
        <f>'HRQOL scores'!I$9</f>
        <v>0.85193113141742849</v>
      </c>
      <c r="I36" s="39">
        <f t="shared" si="2"/>
        <v>94882</v>
      </c>
      <c r="J36" s="39">
        <f t="shared" si="3"/>
        <v>80832.929611148444</v>
      </c>
      <c r="K36" s="42">
        <f>SUM(J36:J$119)/C36</f>
        <v>33.242251313463932</v>
      </c>
    </row>
    <row r="37" spans="1:11" ht="14.25" x14ac:dyDescent="0.2">
      <c r="A37" s="62">
        <v>32</v>
      </c>
      <c r="C37" s="67">
        <v>94762</v>
      </c>
      <c r="D37" s="29">
        <f t="shared" si="0"/>
        <v>250</v>
      </c>
      <c r="E37" s="33">
        <f>SUMPRODUCT(D37:D$119*$A37:$A$119)/C37+0.5-$A37</f>
        <v>40.202305837588725</v>
      </c>
      <c r="F37" s="35">
        <f t="shared" si="1"/>
        <v>2.6381883033283382E-3</v>
      </c>
      <c r="G37" s="34"/>
      <c r="H37" s="42">
        <f>'HRQOL scores'!I$9</f>
        <v>0.85193113141742849</v>
      </c>
      <c r="I37" s="39">
        <f t="shared" ref="I37:I68" si="4">(D37*0.5+C38)</f>
        <v>94637</v>
      </c>
      <c r="J37" s="39">
        <f t="shared" ref="J37:J68" si="5">I37*H37</f>
        <v>80624.206483951173</v>
      </c>
      <c r="K37" s="42">
        <f>SUM(J37:J$119)/C37</f>
        <v>32.473432701616161</v>
      </c>
    </row>
    <row r="38" spans="1:11" ht="14.25" x14ac:dyDescent="0.2">
      <c r="A38" s="62">
        <v>33</v>
      </c>
      <c r="C38" s="67">
        <v>94512</v>
      </c>
      <c r="D38" s="29">
        <f t="shared" si="0"/>
        <v>249</v>
      </c>
      <c r="E38" s="33">
        <f>SUMPRODUCT(D38:D$119*$A38:$A$119)/C38+0.5-$A38</f>
        <v>39.307325056940741</v>
      </c>
      <c r="F38" s="35">
        <f t="shared" si="1"/>
        <v>2.6345860843067547E-3</v>
      </c>
      <c r="G38" s="34"/>
      <c r="H38" s="42">
        <f>'HRQOL scores'!I$9</f>
        <v>0.85193113141742849</v>
      </c>
      <c r="I38" s="39">
        <f t="shared" si="4"/>
        <v>94387.5</v>
      </c>
      <c r="J38" s="39">
        <f t="shared" si="5"/>
        <v>80411.649666662532</v>
      </c>
      <c r="K38" s="42">
        <f>SUM(J38:J$119)/C38</f>
        <v>31.706272464730404</v>
      </c>
    </row>
    <row r="39" spans="1:11" ht="14.25" x14ac:dyDescent="0.2">
      <c r="A39" s="62">
        <v>34</v>
      </c>
      <c r="C39" s="67">
        <v>94263</v>
      </c>
      <c r="D39" s="29">
        <f t="shared" si="0"/>
        <v>258</v>
      </c>
      <c r="E39" s="33">
        <f>SUMPRODUCT(D39:D$119*$A39:$A$119)/C39+0.5-$A39</f>
        <v>38.409836370384809</v>
      </c>
      <c r="F39" s="35">
        <f t="shared" si="1"/>
        <v>2.7370230100887943E-3</v>
      </c>
      <c r="G39" s="34"/>
      <c r="H39" s="42">
        <f>'HRQOL scores'!I$9</f>
        <v>0.85193113141742849</v>
      </c>
      <c r="I39" s="39">
        <f t="shared" si="4"/>
        <v>94134</v>
      </c>
      <c r="J39" s="39">
        <f t="shared" si="5"/>
        <v>80195.685124848213</v>
      </c>
      <c r="K39" s="42">
        <f>SUM(J39:J$119)/C39</f>
        <v>30.936969686090382</v>
      </c>
    </row>
    <row r="40" spans="1:11" ht="14.25" x14ac:dyDescent="0.2">
      <c r="A40" s="62">
        <v>35</v>
      </c>
      <c r="C40" s="67">
        <v>94005</v>
      </c>
      <c r="D40" s="29">
        <f t="shared" si="0"/>
        <v>269</v>
      </c>
      <c r="E40" s="33">
        <f>SUMPRODUCT(D40:D$119*$A40:$A$119)/C40+0.5-$A40</f>
        <v>37.513881238036092</v>
      </c>
      <c r="F40" s="35">
        <f t="shared" si="1"/>
        <v>2.8615499175575769E-3</v>
      </c>
      <c r="G40" s="34"/>
      <c r="H40" s="42">
        <f>'HRQOL scores'!I$10</f>
        <v>0.83677977563473238</v>
      </c>
      <c r="I40" s="39">
        <f t="shared" si="4"/>
        <v>93870.5</v>
      </c>
      <c r="J40" s="39">
        <f t="shared" si="5"/>
        <v>78548.935928720151</v>
      </c>
      <c r="K40" s="42">
        <f>SUM(J40:J$119)/C40</f>
        <v>30.168777069252581</v>
      </c>
    </row>
    <row r="41" spans="1:11" ht="14.25" x14ac:dyDescent="0.2">
      <c r="A41" s="62">
        <v>36</v>
      </c>
      <c r="C41" s="67">
        <v>93736</v>
      </c>
      <c r="D41" s="29">
        <f t="shared" si="0"/>
        <v>283</v>
      </c>
      <c r="E41" s="33">
        <f>SUMPRODUCT(D41:D$119*$A41:$A$119)/C41+0.5-$A41</f>
        <v>36.620102263608246</v>
      </c>
      <c r="F41" s="35">
        <f t="shared" si="1"/>
        <v>3.0191175215498849E-3</v>
      </c>
      <c r="G41" s="34"/>
      <c r="H41" s="42">
        <f>'HRQOL scores'!I$10</f>
        <v>0.83677977563473238</v>
      </c>
      <c r="I41" s="39">
        <f t="shared" si="4"/>
        <v>93594.5</v>
      </c>
      <c r="J41" s="39">
        <f t="shared" si="5"/>
        <v>78317.98471064496</v>
      </c>
      <c r="K41" s="42">
        <f>SUM(J41:J$119)/C41</f>
        <v>29.417373820798506</v>
      </c>
    </row>
    <row r="42" spans="1:11" ht="14.25" x14ac:dyDescent="0.2">
      <c r="A42" s="62">
        <v>37</v>
      </c>
      <c r="C42" s="67">
        <v>93453</v>
      </c>
      <c r="D42" s="29">
        <f t="shared" si="0"/>
        <v>299</v>
      </c>
      <c r="E42" s="33">
        <f>SUMPRODUCT(D42:D$119*$A42:$A$119)/C42+0.5-$A42</f>
        <v>35.729483331531171</v>
      </c>
      <c r="F42" s="35">
        <f t="shared" si="1"/>
        <v>3.1994692519234269E-3</v>
      </c>
      <c r="G42" s="34"/>
      <c r="H42" s="42">
        <f>'HRQOL scores'!I$10</f>
        <v>0.83677977563473238</v>
      </c>
      <c r="I42" s="39">
        <f t="shared" si="4"/>
        <v>93303.5</v>
      </c>
      <c r="J42" s="39">
        <f t="shared" si="5"/>
        <v>78074.481795935251</v>
      </c>
      <c r="K42" s="42">
        <f>SUM(J42:J$119)/C42</f>
        <v>28.66841051390243</v>
      </c>
    </row>
    <row r="43" spans="1:11" ht="14.25" x14ac:dyDescent="0.2">
      <c r="A43" s="62">
        <v>38</v>
      </c>
      <c r="C43" s="67">
        <v>93154</v>
      </c>
      <c r="D43" s="29">
        <f t="shared" si="0"/>
        <v>317</v>
      </c>
      <c r="E43" s="33">
        <f>SUMPRODUCT(D43:D$119*$A43:$A$119)/C43+0.5-$A43</f>
        <v>34.842560767992609</v>
      </c>
      <c r="F43" s="35">
        <f t="shared" si="1"/>
        <v>3.4029671296992078E-3</v>
      </c>
      <c r="G43" s="34"/>
      <c r="H43" s="42">
        <f>'HRQOL scores'!I$10</f>
        <v>0.83677977563473238</v>
      </c>
      <c r="I43" s="39">
        <f t="shared" si="4"/>
        <v>92995.5</v>
      </c>
      <c r="J43" s="39">
        <f t="shared" si="5"/>
        <v>77816.753625039753</v>
      </c>
      <c r="K43" s="42">
        <f>SUM(J43:J$119)/C43</f>
        <v>27.922305923092821</v>
      </c>
    </row>
    <row r="44" spans="1:11" ht="14.25" x14ac:dyDescent="0.2">
      <c r="A44" s="62">
        <v>39</v>
      </c>
      <c r="C44" s="67">
        <v>92837</v>
      </c>
      <c r="D44" s="29">
        <f t="shared" si="0"/>
        <v>340</v>
      </c>
      <c r="E44" s="33">
        <f>SUMPRODUCT(D44:D$119*$A44:$A$119)/C44+0.5-$A44</f>
        <v>33.959826424610696</v>
      </c>
      <c r="F44" s="35">
        <f t="shared" si="1"/>
        <v>3.6623329060611609E-3</v>
      </c>
      <c r="G44" s="34"/>
      <c r="H44" s="42">
        <f>'HRQOL scores'!I$10</f>
        <v>0.83677977563473238</v>
      </c>
      <c r="I44" s="39">
        <f t="shared" si="4"/>
        <v>92667</v>
      </c>
      <c r="J44" s="39">
        <f t="shared" si="5"/>
        <v>77541.871468743746</v>
      </c>
      <c r="K44" s="42">
        <f>SUM(J44:J$119)/C44</f>
        <v>27.179440657655352</v>
      </c>
    </row>
    <row r="45" spans="1:11" ht="14.25" x14ac:dyDescent="0.2">
      <c r="A45" s="62">
        <v>40</v>
      </c>
      <c r="C45" s="67">
        <v>92497</v>
      </c>
      <c r="D45" s="29">
        <f t="shared" si="0"/>
        <v>361</v>
      </c>
      <c r="E45" s="33">
        <f>SUMPRODUCT(D45:D$119*$A45:$A$119)/C45+0.5-$A45</f>
        <v>33.082817883624145</v>
      </c>
      <c r="F45" s="35">
        <f t="shared" si="1"/>
        <v>3.9028292809496525E-3</v>
      </c>
      <c r="G45" s="34"/>
      <c r="H45" s="42">
        <f>'HRQOL scores'!I$10</f>
        <v>0.83677977563473238</v>
      </c>
      <c r="I45" s="39">
        <f t="shared" si="4"/>
        <v>92316.5</v>
      </c>
      <c r="J45" s="39">
        <f t="shared" si="5"/>
        <v>77248.580157383767</v>
      </c>
      <c r="K45" s="42">
        <f>SUM(J45:J$119)/C45</f>
        <v>26.441029015708679</v>
      </c>
    </row>
    <row r="46" spans="1:11" ht="14.25" x14ac:dyDescent="0.2">
      <c r="A46" s="62">
        <v>41</v>
      </c>
      <c r="C46" s="67">
        <v>92136</v>
      </c>
      <c r="D46" s="29">
        <f t="shared" si="0"/>
        <v>386</v>
      </c>
      <c r="E46" s="33">
        <f>SUMPRODUCT(D46:D$119*$A46:$A$119)/C46+0.5-$A46</f>
        <v>32.210481307866445</v>
      </c>
      <c r="F46" s="35">
        <f t="shared" si="1"/>
        <v>4.1894590605192324E-3</v>
      </c>
      <c r="G46" s="34"/>
      <c r="H46" s="42">
        <f>'HRQOL scores'!I$10</f>
        <v>0.83677977563473238</v>
      </c>
      <c r="I46" s="39">
        <f t="shared" si="4"/>
        <v>91943</v>
      </c>
      <c r="J46" s="39">
        <f t="shared" si="5"/>
        <v>76936.042911184195</v>
      </c>
      <c r="K46" s="42">
        <f>SUM(J46:J$119)/C46</f>
        <v>25.706209089917319</v>
      </c>
    </row>
    <row r="47" spans="1:11" ht="14.25" x14ac:dyDescent="0.2">
      <c r="A47" s="62">
        <v>42</v>
      </c>
      <c r="C47" s="67">
        <v>91750</v>
      </c>
      <c r="D47" s="29">
        <f t="shared" si="0"/>
        <v>418</v>
      </c>
      <c r="E47" s="33">
        <f>SUMPRODUCT(D47:D$119*$A47:$A$119)/C47+0.5-$A47</f>
        <v>31.343889981270664</v>
      </c>
      <c r="F47" s="35">
        <f t="shared" si="1"/>
        <v>4.5558583106267026E-3</v>
      </c>
      <c r="G47" s="34"/>
      <c r="H47" s="42">
        <f>'HRQOL scores'!I$10</f>
        <v>0.83677977563473238</v>
      </c>
      <c r="I47" s="39">
        <f t="shared" si="4"/>
        <v>91541</v>
      </c>
      <c r="J47" s="39">
        <f t="shared" si="5"/>
        <v>76599.657441379037</v>
      </c>
      <c r="K47" s="42">
        <f>SUM(J47:J$119)/C47</f>
        <v>24.975817305694143</v>
      </c>
    </row>
    <row r="48" spans="1:11" ht="14.25" x14ac:dyDescent="0.2">
      <c r="A48" s="62">
        <v>43</v>
      </c>
      <c r="C48" s="67">
        <v>91332</v>
      </c>
      <c r="D48" s="29">
        <f t="shared" si="0"/>
        <v>461</v>
      </c>
      <c r="E48" s="33">
        <f>SUMPRODUCT(D48:D$119*$A48:$A$119)/C48+0.5-$A48</f>
        <v>30.485053494739887</v>
      </c>
      <c r="F48" s="35">
        <f t="shared" si="1"/>
        <v>5.0475189418823629E-3</v>
      </c>
      <c r="G48" s="34"/>
      <c r="H48" s="42">
        <f>'HRQOL scores'!I$10</f>
        <v>0.83677977563473238</v>
      </c>
      <c r="I48" s="39">
        <f t="shared" si="4"/>
        <v>91101.5</v>
      </c>
      <c r="J48" s="39">
        <f t="shared" si="5"/>
        <v>76231.892729987565</v>
      </c>
      <c r="K48" s="42">
        <f>SUM(J48:J$119)/C48</f>
        <v>24.251429732799672</v>
      </c>
    </row>
    <row r="49" spans="1:11" ht="14.25" x14ac:dyDescent="0.2">
      <c r="A49" s="62">
        <v>44</v>
      </c>
      <c r="C49" s="67">
        <v>90871</v>
      </c>
      <c r="D49" s="29">
        <f t="shared" si="0"/>
        <v>511</v>
      </c>
      <c r="E49" s="33">
        <f>SUMPRODUCT(D49:D$119*$A49:$A$119)/C49+0.5-$A49</f>
        <v>29.637171438430116</v>
      </c>
      <c r="F49" s="35">
        <f t="shared" si="1"/>
        <v>5.6233561862420352E-3</v>
      </c>
      <c r="G49" s="34"/>
      <c r="H49" s="42">
        <f>'HRQOL scores'!I$10</f>
        <v>0.83677977563473238</v>
      </c>
      <c r="I49" s="39">
        <f t="shared" si="4"/>
        <v>90615.5</v>
      </c>
      <c r="J49" s="39">
        <f t="shared" si="5"/>
        <v>75825.217759029096</v>
      </c>
      <c r="K49" s="42">
        <f>SUM(J49:J$119)/C49</f>
        <v>23.535557962673153</v>
      </c>
    </row>
    <row r="50" spans="1:11" ht="14.25" x14ac:dyDescent="0.2">
      <c r="A50" s="62">
        <v>45</v>
      </c>
      <c r="C50" s="67">
        <v>90360</v>
      </c>
      <c r="D50" s="29">
        <f t="shared" si="0"/>
        <v>567</v>
      </c>
      <c r="E50" s="33">
        <f>SUMPRODUCT(D50:D$119*$A50:$A$119)/C50+0.5-$A50</f>
        <v>28.801946721797066</v>
      </c>
      <c r="F50" s="35">
        <f t="shared" si="1"/>
        <v>6.2749003984063747E-3</v>
      </c>
      <c r="G50" s="34"/>
      <c r="H50" s="42">
        <f>'HRQOL scores'!I$11</f>
        <v>0.81835736382853397</v>
      </c>
      <c r="I50" s="39">
        <f t="shared" si="4"/>
        <v>90076.5</v>
      </c>
      <c r="J50" s="39">
        <f t="shared" si="5"/>
        <v>73714.767082900944</v>
      </c>
      <c r="K50" s="42">
        <f>SUM(J50:J$119)/C50</f>
        <v>22.829509405345757</v>
      </c>
    </row>
    <row r="51" spans="1:11" ht="14.25" x14ac:dyDescent="0.2">
      <c r="A51" s="62">
        <v>46</v>
      </c>
      <c r="C51" s="67">
        <v>89793</v>
      </c>
      <c r="D51" s="29">
        <f t="shared" si="0"/>
        <v>622</v>
      </c>
      <c r="E51" s="33">
        <f>SUMPRODUCT(D51:D$119*$A51:$A$119)/C51+0.5-$A51</f>
        <v>27.980660026745767</v>
      </c>
      <c r="F51" s="35">
        <f t="shared" si="1"/>
        <v>6.9270433107257801E-3</v>
      </c>
      <c r="G51" s="34"/>
      <c r="H51" s="42">
        <f>'HRQOL scores'!I$11</f>
        <v>0.81835736382853397</v>
      </c>
      <c r="I51" s="39">
        <f t="shared" si="4"/>
        <v>89482</v>
      </c>
      <c r="J51" s="39">
        <f t="shared" si="5"/>
        <v>73228.253630104882</v>
      </c>
      <c r="K51" s="42">
        <f>SUM(J51:J$119)/C51</f>
        <v>22.152725744591912</v>
      </c>
    </row>
    <row r="52" spans="1:11" ht="14.25" x14ac:dyDescent="0.2">
      <c r="A52" s="62">
        <v>47</v>
      </c>
      <c r="C52" s="67">
        <v>89171</v>
      </c>
      <c r="D52" s="29">
        <f t="shared" si="0"/>
        <v>682</v>
      </c>
      <c r="E52" s="33">
        <f>SUMPRODUCT(D52:D$119*$A52:$A$119)/C52+0.5-$A52</f>
        <v>27.172347576920558</v>
      </c>
      <c r="F52" s="35">
        <f t="shared" si="1"/>
        <v>7.6482264413318228E-3</v>
      </c>
      <c r="G52" s="34"/>
      <c r="H52" s="42">
        <f>'HRQOL scores'!I$11</f>
        <v>0.81835736382853397</v>
      </c>
      <c r="I52" s="39">
        <f t="shared" si="4"/>
        <v>88830</v>
      </c>
      <c r="J52" s="39">
        <f t="shared" si="5"/>
        <v>72694.684628888674</v>
      </c>
      <c r="K52" s="42">
        <f>SUM(J52:J$119)/C52</f>
        <v>21.486037491494283</v>
      </c>
    </row>
    <row r="53" spans="1:11" ht="14.25" x14ac:dyDescent="0.2">
      <c r="A53" s="62">
        <v>48</v>
      </c>
      <c r="C53" s="67">
        <v>88489</v>
      </c>
      <c r="D53" s="29">
        <f t="shared" si="0"/>
        <v>742</v>
      </c>
      <c r="E53" s="33">
        <f>SUMPRODUCT(D53:D$119*$A53:$A$119)/C53+0.5-$A53</f>
        <v>26.377915964488054</v>
      </c>
      <c r="F53" s="35">
        <f t="shared" si="1"/>
        <v>8.3852230220705405E-3</v>
      </c>
      <c r="G53" s="34"/>
      <c r="H53" s="42">
        <f>'HRQOL scores'!I$11</f>
        <v>0.81835736382853397</v>
      </c>
      <c r="I53" s="39">
        <f t="shared" si="4"/>
        <v>88118</v>
      </c>
      <c r="J53" s="39">
        <f t="shared" si="5"/>
        <v>72112.014185842752</v>
      </c>
      <c r="K53" s="42">
        <f>SUM(J53:J$119)/C53</f>
        <v>20.83012311728179</v>
      </c>
    </row>
    <row r="54" spans="1:11" ht="14.25" x14ac:dyDescent="0.2">
      <c r="A54" s="62">
        <v>49</v>
      </c>
      <c r="C54" s="67">
        <v>87747</v>
      </c>
      <c r="D54" s="29">
        <f t="shared" si="0"/>
        <v>807</v>
      </c>
      <c r="E54" s="33">
        <f>SUMPRODUCT(D54:D$119*$A54:$A$119)/C54+0.5-$A54</f>
        <v>25.596742974478701</v>
      </c>
      <c r="F54" s="35">
        <f t="shared" si="1"/>
        <v>9.1968956203630891E-3</v>
      </c>
      <c r="G54" s="34"/>
      <c r="H54" s="42">
        <f>'HRQOL scores'!I$11</f>
        <v>0.81835736382853397</v>
      </c>
      <c r="I54" s="39">
        <f t="shared" si="4"/>
        <v>87343.5</v>
      </c>
      <c r="J54" s="39">
        <f t="shared" si="5"/>
        <v>71478.196407557552</v>
      </c>
      <c r="K54" s="42">
        <f>SUM(J54:J$119)/C54</f>
        <v>20.184447905219614</v>
      </c>
    </row>
    <row r="55" spans="1:11" ht="14.25" x14ac:dyDescent="0.2">
      <c r="A55" s="62">
        <v>50</v>
      </c>
      <c r="C55" s="67">
        <v>86940</v>
      </c>
      <c r="D55" s="29">
        <f t="shared" si="0"/>
        <v>875</v>
      </c>
      <c r="E55" s="33">
        <f>SUMPRODUCT(D55:D$119*$A55:$A$119)/C55+0.5-$A55</f>
        <v>24.829697559024424</v>
      </c>
      <c r="F55" s="35">
        <f t="shared" si="1"/>
        <v>1.0064412238325281E-2</v>
      </c>
      <c r="G55" s="34"/>
      <c r="H55" s="42">
        <f>'HRQOL scores'!I$11</f>
        <v>0.81835736382853397</v>
      </c>
      <c r="I55" s="39">
        <f t="shared" si="4"/>
        <v>86502.5</v>
      </c>
      <c r="J55" s="39">
        <f t="shared" si="5"/>
        <v>70789.957864577766</v>
      </c>
      <c r="K55" s="42">
        <f>SUM(J55:J$119)/C55</f>
        <v>19.549649803677799</v>
      </c>
    </row>
    <row r="56" spans="1:11" ht="14.25" x14ac:dyDescent="0.2">
      <c r="A56" s="62">
        <v>51</v>
      </c>
      <c r="C56" s="67">
        <v>86065</v>
      </c>
      <c r="D56" s="29">
        <f t="shared" si="0"/>
        <v>947</v>
      </c>
      <c r="E56" s="33">
        <f>SUMPRODUCT(D56:D$119*$A56:$A$119)/C56+0.5-$A56</f>
        <v>24.077051133231663</v>
      </c>
      <c r="F56" s="35">
        <f t="shared" si="1"/>
        <v>1.1003311450647766E-2</v>
      </c>
      <c r="G56" s="34"/>
      <c r="H56" s="42">
        <f>'HRQOL scores'!I$11</f>
        <v>0.81835736382853397</v>
      </c>
      <c r="I56" s="39">
        <f t="shared" si="4"/>
        <v>85591.5</v>
      </c>
      <c r="J56" s="39">
        <f t="shared" si="5"/>
        <v>70044.434306129959</v>
      </c>
      <c r="K56" s="42">
        <f>SUM(J56:J$119)/C56</f>
        <v>18.92588852689444</v>
      </c>
    </row>
    <row r="57" spans="1:11" ht="14.25" x14ac:dyDescent="0.2">
      <c r="A57" s="62">
        <v>52</v>
      </c>
      <c r="C57" s="67">
        <v>85118</v>
      </c>
      <c r="D57" s="29">
        <f t="shared" si="0"/>
        <v>1015</v>
      </c>
      <c r="E57" s="33">
        <f>SUMPRODUCT(D57:D$119*$A57:$A$119)/C57+0.5-$A57</f>
        <v>23.339363069874565</v>
      </c>
      <c r="F57" s="35">
        <f t="shared" si="1"/>
        <v>1.1924622289057543E-2</v>
      </c>
      <c r="G57" s="34"/>
      <c r="H57" s="42">
        <f>'HRQOL scores'!I$11</f>
        <v>0.81835736382853397</v>
      </c>
      <c r="I57" s="39">
        <f t="shared" si="4"/>
        <v>84610.5</v>
      </c>
      <c r="J57" s="39">
        <f t="shared" si="5"/>
        <v>69241.625732214176</v>
      </c>
      <c r="K57" s="42">
        <f>SUM(J57:J$119)/C57</f>
        <v>18.313543102058787</v>
      </c>
    </row>
    <row r="58" spans="1:11" ht="14.25" x14ac:dyDescent="0.2">
      <c r="A58" s="62">
        <v>53</v>
      </c>
      <c r="C58" s="67">
        <v>84103</v>
      </c>
      <c r="D58" s="29">
        <f t="shared" si="0"/>
        <v>1077</v>
      </c>
      <c r="E58" s="33">
        <f>SUMPRODUCT(D58:D$119*$A58:$A$119)/C58+0.5-$A58</f>
        <v>22.615000722704096</v>
      </c>
      <c r="F58" s="35">
        <f t="shared" si="1"/>
        <v>1.280572631178436E-2</v>
      </c>
      <c r="G58" s="34"/>
      <c r="H58" s="42">
        <f>'HRQOL scores'!I$11</f>
        <v>0.81835736382853397</v>
      </c>
      <c r="I58" s="39">
        <f t="shared" si="4"/>
        <v>83564.5</v>
      </c>
      <c r="J58" s="39">
        <f t="shared" si="5"/>
        <v>68385.623929649533</v>
      </c>
      <c r="K58" s="42">
        <f>SUM(J58:J$119)/C58</f>
        <v>17.711265187078059</v>
      </c>
    </row>
    <row r="59" spans="1:11" ht="14.25" x14ac:dyDescent="0.2">
      <c r="A59" s="62">
        <v>54</v>
      </c>
      <c r="C59" s="67">
        <v>83026</v>
      </c>
      <c r="D59" s="29">
        <f t="shared" si="0"/>
        <v>1134</v>
      </c>
      <c r="E59" s="33">
        <f>SUMPRODUCT(D59:D$119*$A59:$A$119)/C59+0.5-$A59</f>
        <v>21.901872976917872</v>
      </c>
      <c r="F59" s="35">
        <f t="shared" si="1"/>
        <v>1.3658372076217088E-2</v>
      </c>
      <c r="G59" s="34"/>
      <c r="H59" s="42">
        <f>'HRQOL scores'!I$11</f>
        <v>0.81835736382853397</v>
      </c>
      <c r="I59" s="39">
        <f t="shared" si="4"/>
        <v>82459</v>
      </c>
      <c r="J59" s="39">
        <f t="shared" si="5"/>
        <v>67480.929863937083</v>
      </c>
      <c r="K59" s="42">
        <f>SUM(J59:J$119)/C59</f>
        <v>17.117347723594737</v>
      </c>
    </row>
    <row r="60" spans="1:11" ht="14.25" x14ac:dyDescent="0.2">
      <c r="A60" s="62">
        <v>55</v>
      </c>
      <c r="C60" s="67">
        <v>81892</v>
      </c>
      <c r="D60" s="29">
        <f t="shared" si="0"/>
        <v>1190</v>
      </c>
      <c r="E60" s="33">
        <f>SUMPRODUCT(D60:D$119*$A60:$A$119)/C60+0.5-$A60</f>
        <v>21.198235551477353</v>
      </c>
      <c r="F60" s="35">
        <f t="shared" si="1"/>
        <v>1.4531333952034388E-2</v>
      </c>
      <c r="G60" s="34"/>
      <c r="H60" s="42">
        <f>'HRQOL scores'!I$12</f>
        <v>0.80922033080795175</v>
      </c>
      <c r="I60" s="39">
        <f t="shared" si="4"/>
        <v>81297</v>
      </c>
      <c r="J60" s="39">
        <f t="shared" si="5"/>
        <v>65787.18523369405</v>
      </c>
      <c r="K60" s="42">
        <f>SUM(J60:J$119)/C60</f>
        <v>16.530356838705117</v>
      </c>
    </row>
    <row r="61" spans="1:11" ht="14.25" x14ac:dyDescent="0.2">
      <c r="A61" s="62">
        <v>56</v>
      </c>
      <c r="C61" s="67">
        <v>80702</v>
      </c>
      <c r="D61" s="29">
        <f t="shared" si="0"/>
        <v>1253</v>
      </c>
      <c r="E61" s="33">
        <f>SUMPRODUCT(D61:D$119*$A61:$A$119)/C61+0.5-$A61</f>
        <v>20.503443604639074</v>
      </c>
      <c r="F61" s="35">
        <f t="shared" si="1"/>
        <v>1.5526257094000148E-2</v>
      </c>
      <c r="G61" s="34"/>
      <c r="H61" s="42">
        <f>'HRQOL scores'!I$12</f>
        <v>0.80922033080795175</v>
      </c>
      <c r="I61" s="39">
        <f t="shared" si="4"/>
        <v>80075.5</v>
      </c>
      <c r="J61" s="39">
        <f t="shared" si="5"/>
        <v>64798.722599612141</v>
      </c>
      <c r="K61" s="42">
        <f>SUM(J61:J$119)/C61</f>
        <v>15.958920435696086</v>
      </c>
    </row>
    <row r="62" spans="1:11" ht="14.25" x14ac:dyDescent="0.2">
      <c r="A62" s="62">
        <v>57</v>
      </c>
      <c r="C62" s="67">
        <v>79449</v>
      </c>
      <c r="D62" s="29">
        <f t="shared" si="0"/>
        <v>1320</v>
      </c>
      <c r="E62" s="33">
        <f>SUMPRODUCT(D62:D$119*$A62:$A$119)/C62+0.5-$A62</f>
        <v>19.81892038643133</v>
      </c>
      <c r="F62" s="35">
        <f t="shared" si="1"/>
        <v>1.6614431899709247E-2</v>
      </c>
      <c r="G62" s="34"/>
      <c r="H62" s="42">
        <f>'HRQOL scores'!I$12</f>
        <v>0.80922033080795175</v>
      </c>
      <c r="I62" s="39">
        <f t="shared" si="4"/>
        <v>78789</v>
      </c>
      <c r="J62" s="39">
        <f t="shared" si="5"/>
        <v>63757.66064402771</v>
      </c>
      <c r="K62" s="42">
        <f>SUM(J62:J$119)/C62</f>
        <v>15.395009054889718</v>
      </c>
    </row>
    <row r="63" spans="1:11" ht="14.25" x14ac:dyDescent="0.2">
      <c r="A63" s="62">
        <v>58</v>
      </c>
      <c r="C63" s="67">
        <v>78129</v>
      </c>
      <c r="D63" s="29">
        <f t="shared" si="0"/>
        <v>1389</v>
      </c>
      <c r="E63" s="33">
        <f>SUMPRODUCT(D63:D$119*$A63:$A$119)/C63+0.5-$A63</f>
        <v>19.145316153817191</v>
      </c>
      <c r="F63" s="35">
        <f t="shared" si="1"/>
        <v>1.7778289751564719E-2</v>
      </c>
      <c r="G63" s="34"/>
      <c r="H63" s="42">
        <f>'HRQOL scores'!I$12</f>
        <v>0.80922033080795175</v>
      </c>
      <c r="I63" s="39">
        <f t="shared" si="4"/>
        <v>77434.5</v>
      </c>
      <c r="J63" s="39">
        <f t="shared" si="5"/>
        <v>62661.571705948343</v>
      </c>
      <c r="K63" s="42">
        <f>SUM(J63:J$119)/C63</f>
        <v>14.839053536560117</v>
      </c>
    </row>
    <row r="64" spans="1:11" ht="14.25" x14ac:dyDescent="0.2">
      <c r="A64" s="62">
        <v>59</v>
      </c>
      <c r="C64" s="67">
        <v>76740</v>
      </c>
      <c r="D64" s="29">
        <f t="shared" si="0"/>
        <v>1464</v>
      </c>
      <c r="E64" s="33">
        <f>SUMPRODUCT(D64:D$119*$A64:$A$119)/C64+0.5-$A64</f>
        <v>18.48279783400551</v>
      </c>
      <c r="F64" s="35">
        <f t="shared" si="1"/>
        <v>1.9077404222048476E-2</v>
      </c>
      <c r="G64" s="34"/>
      <c r="H64" s="42">
        <f>'HRQOL scores'!I$12</f>
        <v>0.80922033080795175</v>
      </c>
      <c r="I64" s="39">
        <f t="shared" si="4"/>
        <v>76008</v>
      </c>
      <c r="J64" s="39">
        <f t="shared" si="5"/>
        <v>61507.218904050795</v>
      </c>
      <c r="K64" s="42">
        <f>SUM(J64:J$119)/C64</f>
        <v>14.291097759342675</v>
      </c>
    </row>
    <row r="65" spans="1:11" ht="14.25" x14ac:dyDescent="0.2">
      <c r="A65" s="62">
        <v>60</v>
      </c>
      <c r="C65" s="67">
        <v>75276</v>
      </c>
      <c r="D65" s="29">
        <f t="shared" si="0"/>
        <v>1542</v>
      </c>
      <c r="E65" s="33">
        <f>SUMPRODUCT(D65:D$119*$A65:$A$119)/C65+0.5-$A65</f>
        <v>17.832535014899605</v>
      </c>
      <c r="F65" s="35">
        <f t="shared" si="1"/>
        <v>2.0484616610871993E-2</v>
      </c>
      <c r="G65" s="34"/>
      <c r="H65" s="42">
        <f>'HRQOL scores'!I$12</f>
        <v>0.80922033080795175</v>
      </c>
      <c r="I65" s="39">
        <f t="shared" si="4"/>
        <v>74505</v>
      </c>
      <c r="J65" s="39">
        <f t="shared" si="5"/>
        <v>60290.960746846446</v>
      </c>
      <c r="K65" s="42">
        <f>SUM(J65:J$119)/C65</f>
        <v>13.751947807374275</v>
      </c>
    </row>
    <row r="66" spans="1:11" ht="14.25" x14ac:dyDescent="0.2">
      <c r="A66" s="62">
        <v>61</v>
      </c>
      <c r="C66" s="67">
        <v>73734</v>
      </c>
      <c r="D66" s="29">
        <f t="shared" si="0"/>
        <v>1627</v>
      </c>
      <c r="E66" s="33">
        <f>SUMPRODUCT(D66:D$119*$A66:$A$119)/C66+0.5-$A66</f>
        <v>17.195010521354916</v>
      </c>
      <c r="F66" s="35">
        <f t="shared" si="1"/>
        <v>2.2065804106653646E-2</v>
      </c>
      <c r="G66" s="34"/>
      <c r="H66" s="42">
        <f>'HRQOL scores'!I$12</f>
        <v>0.80922033080795175</v>
      </c>
      <c r="I66" s="39">
        <f t="shared" si="4"/>
        <v>72920.5</v>
      </c>
      <c r="J66" s="39">
        <f t="shared" si="5"/>
        <v>59008.751132681246</v>
      </c>
      <c r="K66" s="42">
        <f>SUM(J66:J$119)/C66</f>
        <v>13.221860503988113</v>
      </c>
    </row>
    <row r="67" spans="1:11" ht="14.25" x14ac:dyDescent="0.2">
      <c r="A67" s="62">
        <v>62</v>
      </c>
      <c r="C67" s="67">
        <v>72107</v>
      </c>
      <c r="D67" s="29">
        <f t="shared" si="0"/>
        <v>1708</v>
      </c>
      <c r="E67" s="33">
        <f>SUMPRODUCT(D67:D$119*$A67:$A$119)/C67+0.5-$A67</f>
        <v>16.571711564502522</v>
      </c>
      <c r="F67" s="35">
        <f t="shared" si="1"/>
        <v>2.3687020677604115E-2</v>
      </c>
      <c r="G67" s="34"/>
      <c r="H67" s="42">
        <f>'HRQOL scores'!I$12</f>
        <v>0.80922033080795175</v>
      </c>
      <c r="I67" s="39">
        <f t="shared" si="4"/>
        <v>71253</v>
      </c>
      <c r="J67" s="39">
        <f t="shared" si="5"/>
        <v>57659.376231058988</v>
      </c>
      <c r="K67" s="42">
        <f>SUM(J67:J$119)/C67</f>
        <v>12.701844637391353</v>
      </c>
    </row>
    <row r="68" spans="1:11" ht="14.25" x14ac:dyDescent="0.2">
      <c r="A68" s="62">
        <v>63</v>
      </c>
      <c r="C68" s="67">
        <v>70399</v>
      </c>
      <c r="D68" s="29">
        <f t="shared" si="0"/>
        <v>1780</v>
      </c>
      <c r="E68" s="33">
        <f>SUMPRODUCT(D68:D$119*$A68:$A$119)/C68+0.5-$A68</f>
        <v>15.961638741765981</v>
      </c>
      <c r="F68" s="35">
        <f t="shared" si="1"/>
        <v>2.5284450063211124E-2</v>
      </c>
      <c r="G68" s="34"/>
      <c r="H68" s="42">
        <f>'HRQOL scores'!I$12</f>
        <v>0.80922033080795175</v>
      </c>
      <c r="I68" s="39">
        <f t="shared" si="4"/>
        <v>69509</v>
      </c>
      <c r="J68" s="39">
        <f t="shared" si="5"/>
        <v>56248.095974129916</v>
      </c>
      <c r="K68" s="42">
        <f>SUM(J68:J$119)/C68</f>
        <v>12.190976221783254</v>
      </c>
    </row>
    <row r="69" spans="1:11" ht="14.25" x14ac:dyDescent="0.2">
      <c r="A69" s="62">
        <v>64</v>
      </c>
      <c r="C69" s="67">
        <v>68619</v>
      </c>
      <c r="D69" s="29">
        <f t="shared" ref="D69:D119" si="6">C69-C70</f>
        <v>1841</v>
      </c>
      <c r="E69" s="33">
        <f>SUMPRODUCT(D69:D$119*$A69:$A$119)/C69+0.5-$A69</f>
        <v>15.362718864768979</v>
      </c>
      <c r="F69" s="35">
        <f t="shared" ref="F69:F115" si="7">D69/C69</f>
        <v>2.682930383712966E-2</v>
      </c>
      <c r="G69" s="34"/>
      <c r="H69" s="42">
        <f>'HRQOL scores'!I$12</f>
        <v>0.80922033080795175</v>
      </c>
      <c r="I69" s="39">
        <f t="shared" ref="I69:I100" si="8">(D69*0.5+C70)</f>
        <v>67698.5</v>
      </c>
      <c r="J69" s="39">
        <f t="shared" ref="J69:J100" si="9">I69*H69</f>
        <v>54783.002565202121</v>
      </c>
      <c r="K69" s="42">
        <f>SUM(J69:J$119)/C69</f>
        <v>11.687498201127811</v>
      </c>
    </row>
    <row r="70" spans="1:11" ht="14.25" x14ac:dyDescent="0.2">
      <c r="A70" s="62">
        <v>65</v>
      </c>
      <c r="C70" s="67">
        <v>66778</v>
      </c>
      <c r="D70" s="29">
        <f t="shared" si="6"/>
        <v>1895</v>
      </c>
      <c r="E70" s="33">
        <f>SUMPRODUCT(D70:D$119*$A70:$A$119)/C70+0.5-$A70</f>
        <v>14.772468564221498</v>
      </c>
      <c r="F70" s="35">
        <f t="shared" si="7"/>
        <v>2.8377609392314835E-2</v>
      </c>
      <c r="G70" s="34"/>
      <c r="H70" s="42">
        <f>'HRQOL scores'!I$13</f>
        <v>0.79165374196129001</v>
      </c>
      <c r="I70" s="39">
        <f t="shared" si="8"/>
        <v>65830.5</v>
      </c>
      <c r="J70" s="39">
        <f t="shared" si="9"/>
        <v>52114.9616601827</v>
      </c>
      <c r="K70" s="42">
        <f>SUM(J70:J$119)/C70</f>
        <v>11.189335357422912</v>
      </c>
    </row>
    <row r="71" spans="1:11" ht="14.25" x14ac:dyDescent="0.2">
      <c r="A71" s="62">
        <v>66</v>
      </c>
      <c r="C71" s="67">
        <v>64883</v>
      </c>
      <c r="D71" s="29">
        <f t="shared" si="6"/>
        <v>1948</v>
      </c>
      <c r="E71" s="33">
        <f>SUMPRODUCT(D71:D$119*$A71:$A$119)/C71+0.5-$A71</f>
        <v>14.189316242799848</v>
      </c>
      <c r="F71" s="35">
        <f t="shared" si="7"/>
        <v>3.0023272660018804E-2</v>
      </c>
      <c r="G71" s="34"/>
      <c r="H71" s="42">
        <f>'HRQOL scores'!I$13</f>
        <v>0.79165374196129001</v>
      </c>
      <c r="I71" s="39">
        <f t="shared" si="8"/>
        <v>63909</v>
      </c>
      <c r="J71" s="39">
        <f t="shared" si="9"/>
        <v>50593.798995004086</v>
      </c>
      <c r="K71" s="42">
        <f>SUM(J71:J$119)/C71</f>
        <v>10.71292133282685</v>
      </c>
    </row>
    <row r="72" spans="1:11" ht="14.25" x14ac:dyDescent="0.2">
      <c r="A72" s="62">
        <v>67</v>
      </c>
      <c r="C72" s="67">
        <v>62935</v>
      </c>
      <c r="D72" s="29">
        <f t="shared" si="6"/>
        <v>2010</v>
      </c>
      <c r="E72" s="33">
        <f>SUMPRODUCT(D72:D$119*$A72:$A$119)/C72+0.5-$A72</f>
        <v>13.61303576359073</v>
      </c>
      <c r="F72" s="35">
        <f t="shared" si="7"/>
        <v>3.1937713513942957E-2</v>
      </c>
      <c r="G72" s="34"/>
      <c r="H72" s="42">
        <f>'HRQOL scores'!I$13</f>
        <v>0.79165374196129001</v>
      </c>
      <c r="I72" s="39">
        <f t="shared" si="8"/>
        <v>61930</v>
      </c>
      <c r="J72" s="39">
        <f t="shared" si="9"/>
        <v>49027.11623966269</v>
      </c>
      <c r="K72" s="42">
        <f>SUM(J72:J$119)/C72</f>
        <v>10.240608180548191</v>
      </c>
    </row>
    <row r="73" spans="1:11" ht="14.25" x14ac:dyDescent="0.2">
      <c r="A73" s="62">
        <v>68</v>
      </c>
      <c r="C73" s="67">
        <v>60925</v>
      </c>
      <c r="D73" s="29">
        <f t="shared" si="6"/>
        <v>2085</v>
      </c>
      <c r="E73" s="33">
        <f>SUMPRODUCT(D73:D$119*$A73:$A$119)/C73+0.5-$A73</f>
        <v>13.045652946763781</v>
      </c>
      <c r="F73" s="35">
        <f t="shared" si="7"/>
        <v>3.4222404595814528E-2</v>
      </c>
      <c r="G73" s="34"/>
      <c r="H73" s="42">
        <f>'HRQOL scores'!I$13</f>
        <v>0.79165374196129001</v>
      </c>
      <c r="I73" s="39">
        <f t="shared" si="8"/>
        <v>59882.5</v>
      </c>
      <c r="J73" s="39">
        <f t="shared" si="9"/>
        <v>47406.205202996949</v>
      </c>
      <c r="K73" s="42">
        <f>SUM(J73:J$119)/C73</f>
        <v>9.7737473878233523</v>
      </c>
    </row>
    <row r="74" spans="1:11" ht="14.25" x14ac:dyDescent="0.2">
      <c r="A74" s="62">
        <v>69</v>
      </c>
      <c r="C74" s="67">
        <v>58840</v>
      </c>
      <c r="D74" s="29">
        <f t="shared" si="6"/>
        <v>2169</v>
      </c>
      <c r="E74" s="33">
        <f>SUMPRODUCT(D74:D$119*$A74:$A$119)/C74+0.5-$A74</f>
        <v>12.490209139727781</v>
      </c>
      <c r="F74" s="35">
        <f t="shared" si="7"/>
        <v>3.6862678450033992E-2</v>
      </c>
      <c r="G74" s="34"/>
      <c r="H74" s="42">
        <f>'HRQOL scores'!I$13</f>
        <v>0.79165374196129001</v>
      </c>
      <c r="I74" s="39">
        <f t="shared" si="8"/>
        <v>57755.5</v>
      </c>
      <c r="J74" s="39">
        <f t="shared" si="9"/>
        <v>45722.357693845282</v>
      </c>
      <c r="K74" s="42">
        <f>SUM(J74:J$119)/C74</f>
        <v>9.3144009925244866</v>
      </c>
    </row>
    <row r="75" spans="1:11" ht="14.25" x14ac:dyDescent="0.2">
      <c r="A75" s="62">
        <v>70</v>
      </c>
      <c r="C75" s="67">
        <v>56671</v>
      </c>
      <c r="D75" s="29">
        <f t="shared" si="6"/>
        <v>2250</v>
      </c>
      <c r="E75" s="33">
        <f>SUMPRODUCT(D75:D$119*$A75:$A$119)/C75+0.5-$A75</f>
        <v>11.949116934262378</v>
      </c>
      <c r="F75" s="35">
        <f t="shared" si="7"/>
        <v>3.9702846252933598E-2</v>
      </c>
      <c r="G75" s="34"/>
      <c r="H75" s="42">
        <f>'HRQOL scores'!I$13</f>
        <v>0.79165374196129001</v>
      </c>
      <c r="I75" s="39">
        <f t="shared" si="8"/>
        <v>55546</v>
      </c>
      <c r="J75" s="39">
        <f t="shared" si="9"/>
        <v>43973.198750981814</v>
      </c>
      <c r="K75" s="42">
        <f>SUM(J75:J$119)/C75</f>
        <v>8.864092687729098</v>
      </c>
    </row>
    <row r="76" spans="1:11" ht="14.25" x14ac:dyDescent="0.2">
      <c r="A76" s="62">
        <v>71</v>
      </c>
      <c r="C76" s="67">
        <v>54421</v>
      </c>
      <c r="D76" s="29">
        <f t="shared" si="6"/>
        <v>2330</v>
      </c>
      <c r="E76" s="33">
        <f>SUMPRODUCT(D76:D$119*$A76:$A$119)/C76+0.5-$A76</f>
        <v>11.422473048668394</v>
      </c>
      <c r="F76" s="35">
        <f t="shared" si="7"/>
        <v>4.281435475276088E-2</v>
      </c>
      <c r="G76" s="34"/>
      <c r="H76" s="42">
        <f>'HRQOL scores'!I$13</f>
        <v>0.79165374196129001</v>
      </c>
      <c r="I76" s="39">
        <f t="shared" si="8"/>
        <v>53256</v>
      </c>
      <c r="J76" s="39">
        <f t="shared" si="9"/>
        <v>42160.31168189046</v>
      </c>
      <c r="K76" s="42">
        <f>SUM(J76:J$119)/C76</f>
        <v>8.4225537560006973</v>
      </c>
    </row>
    <row r="77" spans="1:11" ht="14.25" x14ac:dyDescent="0.2">
      <c r="A77" s="62">
        <v>72</v>
      </c>
      <c r="C77" s="67">
        <v>52091</v>
      </c>
      <c r="D77" s="29">
        <f t="shared" si="6"/>
        <v>2409</v>
      </c>
      <c r="E77" s="33">
        <f>SUMPRODUCT(D77:D$119*$A77:$A$119)/C77+0.5-$A77</f>
        <v>10.911028887554139</v>
      </c>
      <c r="F77" s="35">
        <f t="shared" si="7"/>
        <v>4.6245992589890768E-2</v>
      </c>
      <c r="G77" s="34"/>
      <c r="H77" s="42">
        <f>'HRQOL scores'!I$13</f>
        <v>0.79165374196129001</v>
      </c>
      <c r="I77" s="39">
        <f t="shared" si="8"/>
        <v>50886.5</v>
      </c>
      <c r="J77" s="39">
        <f t="shared" si="9"/>
        <v>40284.488140313188</v>
      </c>
      <c r="K77" s="42">
        <f>SUM(J77:J$119)/C77</f>
        <v>7.9899308186332272</v>
      </c>
    </row>
    <row r="78" spans="1:11" ht="14.25" x14ac:dyDescent="0.2">
      <c r="A78" s="62">
        <v>73</v>
      </c>
      <c r="C78" s="67">
        <v>49682</v>
      </c>
      <c r="D78" s="29">
        <f t="shared" si="6"/>
        <v>2486</v>
      </c>
      <c r="E78" s="33">
        <f>SUMPRODUCT(D78:D$119*$A78:$A$119)/C78+0.5-$A78</f>
        <v>10.415842876325115</v>
      </c>
      <c r="F78" s="35">
        <f t="shared" si="7"/>
        <v>5.0038243226923233E-2</v>
      </c>
      <c r="G78" s="34"/>
      <c r="H78" s="42">
        <f>'HRQOL scores'!I$13</f>
        <v>0.79165374196129001</v>
      </c>
      <c r="I78" s="39">
        <f t="shared" si="8"/>
        <v>48439</v>
      </c>
      <c r="J78" s="39">
        <f t="shared" si="9"/>
        <v>38346.915606862924</v>
      </c>
      <c r="K78" s="42">
        <f>SUM(J78:J$119)/C78</f>
        <v>7.5665029212412991</v>
      </c>
    </row>
    <row r="79" spans="1:11" ht="14.25" x14ac:dyDescent="0.2">
      <c r="A79" s="62">
        <v>74</v>
      </c>
      <c r="C79" s="67">
        <v>47196</v>
      </c>
      <c r="D79" s="29">
        <f t="shared" si="6"/>
        <v>2553</v>
      </c>
      <c r="E79" s="33">
        <f>SUMPRODUCT(D79:D$119*$A79:$A$119)/C79+0.5-$A79</f>
        <v>9.9381495419439005</v>
      </c>
      <c r="F79" s="35">
        <f t="shared" si="7"/>
        <v>5.4093567251461985E-2</v>
      </c>
      <c r="G79" s="34"/>
      <c r="H79" s="42">
        <f>'HRQOL scores'!I$13</f>
        <v>0.79165374196129001</v>
      </c>
      <c r="I79" s="39">
        <f t="shared" si="8"/>
        <v>45919.5</v>
      </c>
      <c r="J79" s="39">
        <f t="shared" si="9"/>
        <v>36352.344003991457</v>
      </c>
      <c r="K79" s="42">
        <f>SUM(J79:J$119)/C79</f>
        <v>7.1525570498823496</v>
      </c>
    </row>
    <row r="80" spans="1:11" ht="14.25" x14ac:dyDescent="0.2">
      <c r="A80" s="62">
        <v>75</v>
      </c>
      <c r="C80" s="67">
        <v>44643</v>
      </c>
      <c r="D80" s="29">
        <f t="shared" si="6"/>
        <v>2607</v>
      </c>
      <c r="E80" s="33">
        <f>SUMPRODUCT(D80:D$119*$A80:$A$119)/C80+0.5-$A80</f>
        <v>9.4778891602621798</v>
      </c>
      <c r="F80" s="35">
        <f t="shared" si="7"/>
        <v>5.8396613130837979E-2</v>
      </c>
      <c r="G80" s="34"/>
      <c r="H80" s="42">
        <f>'HRQOL scores'!I$14</f>
        <v>0.7407258723754</v>
      </c>
      <c r="I80" s="39">
        <f t="shared" si="8"/>
        <v>43339.5</v>
      </c>
      <c r="J80" s="39">
        <f t="shared" si="9"/>
        <v>32102.688945813647</v>
      </c>
      <c r="K80" s="42">
        <f>SUM(J80:J$119)/C80</f>
        <v>6.7473005515367674</v>
      </c>
    </row>
    <row r="81" spans="1:11" ht="14.25" x14ac:dyDescent="0.2">
      <c r="A81" s="62">
        <v>76</v>
      </c>
      <c r="C81" s="67">
        <v>42036</v>
      </c>
      <c r="D81" s="29">
        <f t="shared" si="6"/>
        <v>2639</v>
      </c>
      <c r="E81" s="33">
        <f>SUMPRODUCT(D81:D$119*$A81:$A$119)/C81+0.5-$A81</f>
        <v>9.0346823147203423</v>
      </c>
      <c r="F81" s="35">
        <f t="shared" si="7"/>
        <v>6.2779522314206873E-2</v>
      </c>
      <c r="G81" s="34"/>
      <c r="H81" s="42">
        <f>'HRQOL scores'!I$14</f>
        <v>0.7407258723754</v>
      </c>
      <c r="I81" s="39">
        <f t="shared" si="8"/>
        <v>40716.5</v>
      </c>
      <c r="J81" s="39">
        <f t="shared" si="9"/>
        <v>30159.764982572975</v>
      </c>
      <c r="K81" s="42">
        <f>SUM(J81:J$119)/C81</f>
        <v>6.4020613183091237</v>
      </c>
    </row>
    <row r="82" spans="1:11" ht="14.25" x14ac:dyDescent="0.2">
      <c r="A82" s="62">
        <v>77</v>
      </c>
      <c r="C82" s="67">
        <v>39397</v>
      </c>
      <c r="D82" s="29">
        <f t="shared" si="6"/>
        <v>2659</v>
      </c>
      <c r="E82" s="33">
        <f>SUMPRODUCT(D82:D$119*$A82:$A$119)/C82+0.5-$A82</f>
        <v>8.606376266761032</v>
      </c>
      <c r="F82" s="35">
        <f t="shared" si="7"/>
        <v>6.7492448663603821E-2</v>
      </c>
      <c r="G82" s="34"/>
      <c r="H82" s="42">
        <f>'HRQOL scores'!I$14</f>
        <v>0.7407258723754</v>
      </c>
      <c r="I82" s="39">
        <f t="shared" si="8"/>
        <v>38067.5</v>
      </c>
      <c r="J82" s="39">
        <f t="shared" si="9"/>
        <v>28197.58214665054</v>
      </c>
      <c r="K82" s="42">
        <f>SUM(J82:J$119)/C82</f>
        <v>6.0653675303670163</v>
      </c>
    </row>
    <row r="83" spans="1:11" ht="14.25" x14ac:dyDescent="0.2">
      <c r="A83" s="62">
        <v>78</v>
      </c>
      <c r="C83" s="67">
        <v>36738</v>
      </c>
      <c r="D83" s="29">
        <f t="shared" si="6"/>
        <v>2664</v>
      </c>
      <c r="E83" s="33">
        <f>SUMPRODUCT(D83:D$119*$A83:$A$119)/C83+0.5-$A83</f>
        <v>8.1930945011046958</v>
      </c>
      <c r="F83" s="35">
        <f t="shared" si="7"/>
        <v>7.2513473787359131E-2</v>
      </c>
      <c r="G83" s="34"/>
      <c r="H83" s="42">
        <f>'HRQOL scores'!I$14</f>
        <v>0.7407258723754</v>
      </c>
      <c r="I83" s="39">
        <f t="shared" si="8"/>
        <v>35406</v>
      </c>
      <c r="J83" s="39">
        <f t="shared" si="9"/>
        <v>26226.140237323412</v>
      </c>
      <c r="K83" s="42">
        <f>SUM(J83:J$119)/C83</f>
        <v>5.7368311407049601</v>
      </c>
    </row>
    <row r="84" spans="1:11" ht="14.25" x14ac:dyDescent="0.2">
      <c r="A84" s="62">
        <v>79</v>
      </c>
      <c r="C84" s="67">
        <v>34074</v>
      </c>
      <c r="D84" s="29">
        <f t="shared" si="6"/>
        <v>2654</v>
      </c>
      <c r="E84" s="33">
        <f>SUMPRODUCT(D84:D$119*$A84:$A$119)/C84+0.5-$A84</f>
        <v>7.7945620056812857</v>
      </c>
      <c r="F84" s="35">
        <f t="shared" si="7"/>
        <v>7.7889299759347302E-2</v>
      </c>
      <c r="G84" s="34"/>
      <c r="H84" s="42">
        <f>'HRQOL scores'!I$14</f>
        <v>0.7407258723754</v>
      </c>
      <c r="I84" s="39">
        <f t="shared" si="8"/>
        <v>32747</v>
      </c>
      <c r="J84" s="39">
        <f t="shared" si="9"/>
        <v>24256.550142677224</v>
      </c>
      <c r="K84" s="42">
        <f>SUM(J84:J$119)/C84</f>
        <v>5.4156706641396788</v>
      </c>
    </row>
    <row r="85" spans="1:11" ht="14.25" x14ac:dyDescent="0.2">
      <c r="A85" s="62">
        <v>80</v>
      </c>
      <c r="C85" s="67">
        <v>31420</v>
      </c>
      <c r="D85" s="29">
        <f t="shared" si="6"/>
        <v>2628</v>
      </c>
      <c r="E85" s="33">
        <f>SUMPRODUCT(D85:D$119*$A85:$A$119)/C85+0.5-$A85</f>
        <v>7.4107226537741724</v>
      </c>
      <c r="F85" s="35">
        <f t="shared" si="7"/>
        <v>8.3640992998090385E-2</v>
      </c>
      <c r="G85" s="34"/>
      <c r="H85" s="42">
        <f>'HRQOL scores'!I$14</f>
        <v>0.7407258723754</v>
      </c>
      <c r="I85" s="39">
        <f t="shared" si="8"/>
        <v>30106</v>
      </c>
      <c r="J85" s="39">
        <f t="shared" si="9"/>
        <v>22300.293113733791</v>
      </c>
      <c r="K85" s="42">
        <f>SUM(J85:J$119)/C85</f>
        <v>5.1011143242271855</v>
      </c>
    </row>
    <row r="86" spans="1:11" ht="14.25" x14ac:dyDescent="0.2">
      <c r="A86" s="62">
        <v>81</v>
      </c>
      <c r="C86" s="67">
        <v>28792</v>
      </c>
      <c r="D86" s="29">
        <f t="shared" si="6"/>
        <v>2584</v>
      </c>
      <c r="E86" s="33">
        <f>SUMPRODUCT(D86:D$119*$A86:$A$119)/C86+0.5-$A86</f>
        <v>7.0415013122250798</v>
      </c>
      <c r="F86" s="35">
        <f t="shared" si="7"/>
        <v>8.9747151986662957E-2</v>
      </c>
      <c r="G86" s="34"/>
      <c r="H86" s="42">
        <f>'HRQOL scores'!I$14</f>
        <v>0.7407258723754</v>
      </c>
      <c r="I86" s="39">
        <f t="shared" si="8"/>
        <v>27500</v>
      </c>
      <c r="J86" s="39">
        <f t="shared" si="9"/>
        <v>20369.961490323501</v>
      </c>
      <c r="K86" s="42">
        <f>SUM(J86:J$119)/C86</f>
        <v>4.7921894607350781</v>
      </c>
    </row>
    <row r="87" spans="1:11" ht="14.25" x14ac:dyDescent="0.2">
      <c r="A87" s="62">
        <v>82</v>
      </c>
      <c r="C87" s="67">
        <v>26208</v>
      </c>
      <c r="D87" s="29">
        <f t="shared" si="6"/>
        <v>2522</v>
      </c>
      <c r="E87" s="33">
        <f>SUMPRODUCT(D87:D$119*$A87:$A$119)/C87+0.5-$A87</f>
        <v>6.6864661851947602</v>
      </c>
      <c r="F87" s="35">
        <f t="shared" si="7"/>
        <v>9.6230158730158735E-2</v>
      </c>
      <c r="G87" s="34"/>
      <c r="H87" s="42">
        <f>'HRQOL scores'!I$14</f>
        <v>0.7407258723754</v>
      </c>
      <c r="I87" s="39">
        <f t="shared" si="8"/>
        <v>24947</v>
      </c>
      <c r="J87" s="39">
        <f t="shared" si="9"/>
        <v>18478.888338149103</v>
      </c>
      <c r="K87" s="42">
        <f>SUM(J87:J$119)/C87</f>
        <v>4.4874373268910581</v>
      </c>
    </row>
    <row r="88" spans="1:11" ht="14.25" x14ac:dyDescent="0.2">
      <c r="A88" s="62">
        <v>83</v>
      </c>
      <c r="C88" s="67">
        <v>23686</v>
      </c>
      <c r="D88" s="29">
        <f t="shared" si="6"/>
        <v>2445</v>
      </c>
      <c r="E88" s="33">
        <f>SUMPRODUCT(D88:D$119*$A88:$A$119)/C88+0.5-$A88</f>
        <v>6.345178830599707</v>
      </c>
      <c r="F88" s="35">
        <f t="shared" si="7"/>
        <v>0.1032255340707591</v>
      </c>
      <c r="G88" s="34"/>
      <c r="H88" s="42">
        <f>'HRQOL scores'!I$14</f>
        <v>0.7407258723754</v>
      </c>
      <c r="I88" s="39">
        <f t="shared" si="8"/>
        <v>22463.5</v>
      </c>
      <c r="J88" s="39">
        <f t="shared" si="9"/>
        <v>16639.295634104798</v>
      </c>
      <c r="K88" s="42">
        <f>SUM(J88:J$119)/C88</f>
        <v>4.1850827123622283</v>
      </c>
    </row>
    <row r="89" spans="1:11" ht="14.25" x14ac:dyDescent="0.2">
      <c r="A89" s="62">
        <v>84</v>
      </c>
      <c r="C89" s="67">
        <v>21241</v>
      </c>
      <c r="D89" s="29">
        <f t="shared" si="6"/>
        <v>2348</v>
      </c>
      <c r="E89" s="33">
        <f>SUMPRODUCT(D89:D$119*$A89:$A$119)/C89+0.5-$A89</f>
        <v>6.0180031910731628</v>
      </c>
      <c r="F89" s="35">
        <f t="shared" si="7"/>
        <v>0.11054093498422861</v>
      </c>
      <c r="G89" s="34"/>
      <c r="H89" s="42">
        <f>'HRQOL scores'!I$14</f>
        <v>0.7407258723754</v>
      </c>
      <c r="I89" s="39">
        <f t="shared" si="8"/>
        <v>20067</v>
      </c>
      <c r="J89" s="39">
        <f t="shared" si="9"/>
        <v>14864.146080957151</v>
      </c>
      <c r="K89" s="42">
        <f>SUM(J89:J$119)/C89</f>
        <v>3.8834599826235547</v>
      </c>
    </row>
    <row r="90" spans="1:11" ht="14.25" x14ac:dyDescent="0.2">
      <c r="A90" s="62">
        <v>85</v>
      </c>
      <c r="C90" s="67">
        <v>18893</v>
      </c>
      <c r="D90" s="29">
        <f t="shared" si="6"/>
        <v>2237</v>
      </c>
      <c r="E90" s="33">
        <f>SUMPRODUCT(D90:D$119*$A90:$A$119)/C90+0.5-$A90</f>
        <v>5.7037741905247969</v>
      </c>
      <c r="F90" s="35">
        <f t="shared" si="7"/>
        <v>0.11840364156036627</v>
      </c>
      <c r="G90" s="34"/>
      <c r="H90" s="42">
        <f>'HRQOL scores'!I$15</f>
        <v>0.62753846722280004</v>
      </c>
      <c r="I90" s="39">
        <f t="shared" si="8"/>
        <v>17774.5</v>
      </c>
      <c r="J90" s="39">
        <f t="shared" si="9"/>
        <v>11154.18248565166</v>
      </c>
      <c r="K90" s="42">
        <f>IF(C90=0,0,SUM(J90:J$119)/C90)</f>
        <v>3.5793377129068853</v>
      </c>
    </row>
    <row r="91" spans="1:11" ht="14.25" x14ac:dyDescent="0.2">
      <c r="A91" s="62">
        <v>86</v>
      </c>
      <c r="C91" s="67">
        <v>16656</v>
      </c>
      <c r="D91" s="29">
        <f t="shared" si="6"/>
        <v>2111</v>
      </c>
      <c r="E91" s="33">
        <f>SUMPRODUCT(D91:D$119*$A91:$A$119)/C91+0.5-$A91</f>
        <v>5.4026720570115856</v>
      </c>
      <c r="F91" s="35">
        <f t="shared" si="7"/>
        <v>0.12674111431316043</v>
      </c>
      <c r="G91" s="34"/>
      <c r="H91" s="42">
        <f>'HRQOL scores'!I$15</f>
        <v>0.62753846722280004</v>
      </c>
      <c r="I91" s="39">
        <f t="shared" si="8"/>
        <v>15600.5</v>
      </c>
      <c r="J91" s="39">
        <f t="shared" si="9"/>
        <v>9789.9138579092923</v>
      </c>
      <c r="K91" s="42">
        <f>IF(C91=0,0,SUM(J91:J$119)/C91)</f>
        <v>3.390384541564488</v>
      </c>
    </row>
    <row r="92" spans="1:11" ht="14.25" x14ac:dyDescent="0.2">
      <c r="A92" s="62">
        <v>87</v>
      </c>
      <c r="C92" s="67">
        <v>14545</v>
      </c>
      <c r="D92" s="29">
        <f t="shared" si="6"/>
        <v>1971</v>
      </c>
      <c r="E92" s="33">
        <f>SUMPRODUCT(D92:D$119*$A92:$A$119)/C92+0.5-$A92</f>
        <v>5.1142252170219962</v>
      </c>
      <c r="F92" s="35">
        <f t="shared" si="7"/>
        <v>0.13551048470264696</v>
      </c>
      <c r="G92" s="34"/>
      <c r="H92" s="42">
        <f>'HRQOL scores'!I$15</f>
        <v>0.62753846722280004</v>
      </c>
      <c r="I92" s="39">
        <f t="shared" si="8"/>
        <v>13559.5</v>
      </c>
      <c r="J92" s="39">
        <f t="shared" si="9"/>
        <v>8509.1078463075573</v>
      </c>
      <c r="K92" s="42">
        <f>IF(C92=0,0,SUM(J92:J$119)/C92)</f>
        <v>3.2093730537221603</v>
      </c>
    </row>
    <row r="93" spans="1:11" ht="14.25" x14ac:dyDescent="0.2">
      <c r="A93" s="62">
        <v>88</v>
      </c>
      <c r="C93" s="67">
        <v>12574</v>
      </c>
      <c r="D93" s="29">
        <f t="shared" si="6"/>
        <v>1821</v>
      </c>
      <c r="E93" s="33">
        <f>SUMPRODUCT(D93:D$119*$A93:$A$119)/C93+0.5-$A93</f>
        <v>4.8375143774125178</v>
      </c>
      <c r="F93" s="35">
        <f t="shared" si="7"/>
        <v>0.14482264991251789</v>
      </c>
      <c r="G93" s="34"/>
      <c r="H93" s="42">
        <f>'HRQOL scores'!I$15</f>
        <v>0.62753846722280004</v>
      </c>
      <c r="I93" s="39">
        <f t="shared" si="8"/>
        <v>11663.5</v>
      </c>
      <c r="J93" s="39">
        <f t="shared" si="9"/>
        <v>7319.2949124531287</v>
      </c>
      <c r="K93" s="42">
        <f>IF(C93=0,0,SUM(J93:J$119)/C93)</f>
        <v>3.035726357569688</v>
      </c>
    </row>
    <row r="94" spans="1:11" ht="14.25" x14ac:dyDescent="0.2">
      <c r="A94" s="62">
        <v>89</v>
      </c>
      <c r="C94" s="67">
        <v>10753</v>
      </c>
      <c r="D94" s="29">
        <f t="shared" si="6"/>
        <v>1663</v>
      </c>
      <c r="E94" s="33">
        <f>SUMPRODUCT(D94:D$119*$A94:$A$119)/C94+0.5-$A94</f>
        <v>4.5720641478270778</v>
      </c>
      <c r="F94" s="35">
        <f t="shared" si="7"/>
        <v>0.15465451501906444</v>
      </c>
      <c r="G94" s="34"/>
      <c r="H94" s="42">
        <f>'HRQOL scores'!I$15</f>
        <v>0.62753846722280004</v>
      </c>
      <c r="I94" s="39">
        <f t="shared" si="8"/>
        <v>9921.5</v>
      </c>
      <c r="J94" s="39">
        <f t="shared" si="9"/>
        <v>6226.1229025510111</v>
      </c>
      <c r="K94" s="42">
        <f>IF(C94=0,0,SUM(J94:J$119)/C94)</f>
        <v>2.8691461273717223</v>
      </c>
    </row>
    <row r="95" spans="1:11" ht="14.25" x14ac:dyDescent="0.2">
      <c r="A95" s="62">
        <v>90</v>
      </c>
      <c r="B95" s="70" t="s">
        <v>31</v>
      </c>
      <c r="C95" s="67">
        <v>9090</v>
      </c>
      <c r="D95" s="29">
        <f t="shared" si="6"/>
        <v>1500</v>
      </c>
      <c r="E95" s="33">
        <f>SUMPRODUCT(D95:D$119*$A95:$A$119)/C95+0.5-$A95</f>
        <v>4.3170413401083181</v>
      </c>
      <c r="F95" s="35">
        <f t="shared" si="7"/>
        <v>0.16501650165016502</v>
      </c>
      <c r="G95" s="34"/>
      <c r="H95" s="42">
        <f>'HRQOL scores'!I$15</f>
        <v>0.62753846722280004</v>
      </c>
      <c r="I95" s="39">
        <f t="shared" si="8"/>
        <v>8340</v>
      </c>
      <c r="J95" s="39">
        <f t="shared" si="9"/>
        <v>5233.6708166381522</v>
      </c>
      <c r="K95" s="42">
        <f>IF(C95=0,0,SUM(J95:J$119)/C95)</f>
        <v>2.709109505509034</v>
      </c>
    </row>
    <row r="96" spans="1:11" ht="14.25" x14ac:dyDescent="0.2">
      <c r="A96" s="62">
        <v>91</v>
      </c>
      <c r="B96" s="70" t="s">
        <v>32</v>
      </c>
      <c r="C96" s="67">
        <v>7590</v>
      </c>
      <c r="D96" s="29">
        <f t="shared" si="6"/>
        <v>1336</v>
      </c>
      <c r="E96" s="33">
        <f>SUMPRODUCT(D96:D$119*$A96:$A$119)/C96+0.5-$A96</f>
        <v>4.0713973361771423</v>
      </c>
      <c r="F96" s="35">
        <f t="shared" si="7"/>
        <v>0.17602108036890646</v>
      </c>
      <c r="G96" s="34"/>
      <c r="H96" s="42">
        <f>'HRQOL scores'!I$15</f>
        <v>0.62753846722280004</v>
      </c>
      <c r="I96" s="39">
        <f t="shared" si="8"/>
        <v>6922</v>
      </c>
      <c r="J96" s="39">
        <f t="shared" si="9"/>
        <v>4343.821270116222</v>
      </c>
      <c r="K96" s="42">
        <f>IF(C96=0,0,SUM(J96:J$119)/C96)</f>
        <v>2.5549584437996002</v>
      </c>
    </row>
    <row r="97" spans="1:11" ht="14.25" x14ac:dyDescent="0.2">
      <c r="A97" s="62">
        <v>92</v>
      </c>
      <c r="B97" s="70" t="s">
        <v>19</v>
      </c>
      <c r="C97" s="67">
        <v>6254</v>
      </c>
      <c r="D97" s="29">
        <f t="shared" si="6"/>
        <v>1172</v>
      </c>
      <c r="E97" s="33">
        <f>SUMPRODUCT(D97:D$119*$A97:$A$119)/C97+0.5-$A97</f>
        <v>3.8343309532434517</v>
      </c>
      <c r="F97" s="35">
        <f t="shared" si="7"/>
        <v>0.18740006395906619</v>
      </c>
      <c r="G97" s="34"/>
      <c r="H97" s="42">
        <f>'HRQOL scores'!I$15</f>
        <v>0.62753846722280004</v>
      </c>
      <c r="I97" s="39">
        <f t="shared" si="8"/>
        <v>5668</v>
      </c>
      <c r="J97" s="39">
        <f t="shared" si="9"/>
        <v>3556.8880322188306</v>
      </c>
      <c r="K97" s="42">
        <f>IF(C97=0,0,SUM(J97:J$119)/C97)</f>
        <v>2.4061901692233367</v>
      </c>
    </row>
    <row r="98" spans="1:11" ht="14.25" x14ac:dyDescent="0.2">
      <c r="A98" s="62">
        <v>93</v>
      </c>
      <c r="B98" s="77" t="s">
        <v>33</v>
      </c>
      <c r="C98" s="67">
        <v>5082</v>
      </c>
      <c r="D98" s="29">
        <f t="shared" si="6"/>
        <v>1014</v>
      </c>
      <c r="E98" s="33">
        <f>SUMPRODUCT(D98:D$119*$A98:$A$119)/C98+0.5-$A98</f>
        <v>3.6032872454908755</v>
      </c>
      <c r="F98" s="35">
        <f t="shared" si="7"/>
        <v>0.19952774498229045</v>
      </c>
      <c r="G98" s="34"/>
      <c r="H98" s="42">
        <f>'HRQOL scores'!I$15</f>
        <v>0.62753846722280004</v>
      </c>
      <c r="I98" s="39">
        <f t="shared" si="8"/>
        <v>4575</v>
      </c>
      <c r="J98" s="39">
        <f t="shared" si="9"/>
        <v>2870.9884875443104</v>
      </c>
      <c r="K98" s="42">
        <f>IF(C98=0,0,SUM(J98:J$119)/C98)</f>
        <v>2.2612013549988035</v>
      </c>
    </row>
    <row r="99" spans="1:11" ht="14.25" x14ac:dyDescent="0.2">
      <c r="A99" s="62">
        <v>94</v>
      </c>
      <c r="B99" s="77" t="s">
        <v>34</v>
      </c>
      <c r="C99" s="67">
        <v>4068</v>
      </c>
      <c r="D99" s="29">
        <f t="shared" si="6"/>
        <v>863</v>
      </c>
      <c r="E99" s="33">
        <f>SUMPRODUCT(D99:D$119*$A99:$A$119)/C99+0.5-$A99</f>
        <v>3.3768204969480422</v>
      </c>
      <c r="F99" s="35">
        <f t="shared" si="7"/>
        <v>0.21214355948869223</v>
      </c>
      <c r="G99" s="34"/>
      <c r="H99" s="42">
        <f>'HRQOL scores'!I$15</f>
        <v>0.62753846722280004</v>
      </c>
      <c r="I99" s="39">
        <f t="shared" si="8"/>
        <v>3636.5</v>
      </c>
      <c r="J99" s="39">
        <f t="shared" si="9"/>
        <v>2282.0436360557123</v>
      </c>
      <c r="K99" s="42">
        <f>IF(C99=0,0,SUM(J99:J$119)/C99)</f>
        <v>2.1190847587412995</v>
      </c>
    </row>
    <row r="100" spans="1:11" ht="14.25" x14ac:dyDescent="0.2">
      <c r="A100" s="62">
        <v>95</v>
      </c>
      <c r="B100" s="77" t="s">
        <v>2</v>
      </c>
      <c r="C100" s="67">
        <v>3205</v>
      </c>
      <c r="D100" s="29">
        <f t="shared" si="6"/>
        <v>722</v>
      </c>
      <c r="E100" s="33">
        <f>SUMPRODUCT(D100:D$119*$A100:$A$119)/C100+0.5-$A100</f>
        <v>3.1514526619608745</v>
      </c>
      <c r="F100" s="35">
        <f t="shared" si="7"/>
        <v>0.22527301092043681</v>
      </c>
      <c r="G100" s="34"/>
      <c r="H100" s="42">
        <f>'HRQOL scores'!I$15</f>
        <v>0.62753846722280004</v>
      </c>
      <c r="I100" s="39">
        <f t="shared" si="8"/>
        <v>2844</v>
      </c>
      <c r="J100" s="39">
        <f t="shared" si="9"/>
        <v>1784.7194007816433</v>
      </c>
      <c r="K100" s="42">
        <f>IF(C100=0,0,SUM(J100:J$119)/C100)</f>
        <v>1.9776577730121361</v>
      </c>
    </row>
    <row r="101" spans="1:11" ht="14.25" x14ac:dyDescent="0.2">
      <c r="A101" s="62">
        <v>96</v>
      </c>
      <c r="B101" s="77" t="s">
        <v>54</v>
      </c>
      <c r="C101" s="67">
        <v>2483</v>
      </c>
      <c r="D101" s="29">
        <f t="shared" si="6"/>
        <v>594</v>
      </c>
      <c r="E101" s="33">
        <f>SUMPRODUCT(D101:D$119*$A101:$A$119)/C101+0.5-$A101</f>
        <v>2.9224348697481304</v>
      </c>
      <c r="F101" s="35">
        <f t="shared" si="7"/>
        <v>0.2392267418445429</v>
      </c>
      <c r="G101" s="34"/>
      <c r="H101" s="42">
        <f>'HRQOL scores'!I$15</f>
        <v>0.62753846722280004</v>
      </c>
      <c r="I101" s="39">
        <f t="shared" ref="I101:I119" si="10">(D101*0.5+C102)</f>
        <v>2186</v>
      </c>
      <c r="J101" s="39">
        <f t="shared" ref="J101:J119" si="11">I101*H101</f>
        <v>1371.799089349041</v>
      </c>
      <c r="K101" s="42">
        <f>IF(C101=0,0,SUM(J101:J$119)/C101)</f>
        <v>1.8339402987201987</v>
      </c>
    </row>
    <row r="102" spans="1:11" ht="14.25" x14ac:dyDescent="0.2">
      <c r="A102" s="62">
        <v>97</v>
      </c>
      <c r="C102" s="67">
        <v>1889</v>
      </c>
      <c r="D102" s="29">
        <f t="shared" si="6"/>
        <v>479</v>
      </c>
      <c r="E102" s="33">
        <f>SUMPRODUCT(D102:D$119*$A102:$A$119)/C102+0.5-$A102</f>
        <v>2.6841745799812742</v>
      </c>
      <c r="F102" s="35">
        <f t="shared" si="7"/>
        <v>0.25357331921651666</v>
      </c>
      <c r="G102" s="34"/>
      <c r="H102" s="42">
        <f>'HRQOL scores'!I$15</f>
        <v>0.62753846722280004</v>
      </c>
      <c r="I102" s="39">
        <f t="shared" si="10"/>
        <v>1649.5</v>
      </c>
      <c r="J102" s="39">
        <f t="shared" si="11"/>
        <v>1035.1247016840086</v>
      </c>
      <c r="K102" s="42">
        <f>IF(C102=0,0,SUM(J102:J$119)/C102)</f>
        <v>1.684422801679837</v>
      </c>
    </row>
    <row r="103" spans="1:11" ht="14.25" x14ac:dyDescent="0.2">
      <c r="A103" s="62">
        <v>98</v>
      </c>
      <c r="B103" s="9"/>
      <c r="C103" s="67">
        <v>1410</v>
      </c>
      <c r="D103" s="29">
        <f t="shared" si="6"/>
        <v>378</v>
      </c>
      <c r="E103" s="33">
        <f>SUMPRODUCT(D103:D$119*$A103:$A$119)/C103+0.5-$A103</f>
        <v>2.4261743131805815</v>
      </c>
      <c r="F103" s="35">
        <f t="shared" si="7"/>
        <v>0.26808510638297872</v>
      </c>
      <c r="G103" s="34"/>
      <c r="H103" s="42">
        <f>'HRQOL scores'!I$15</f>
        <v>0.62753846722280004</v>
      </c>
      <c r="I103" s="39">
        <f t="shared" si="10"/>
        <v>1221</v>
      </c>
      <c r="J103" s="39">
        <f t="shared" si="11"/>
        <v>766.22446847903882</v>
      </c>
      <c r="K103" s="42">
        <f>IF(C103=0,0,SUM(J103:J$119)/C103)</f>
        <v>1.5225177097086553</v>
      </c>
    </row>
    <row r="104" spans="1:11" ht="14.25" x14ac:dyDescent="0.2">
      <c r="A104" s="62">
        <v>99</v>
      </c>
      <c r="B104" s="29">
        <v>934</v>
      </c>
      <c r="C104" s="67">
        <v>1032</v>
      </c>
      <c r="D104" s="29">
        <f t="shared" si="6"/>
        <v>363.52034261241965</v>
      </c>
      <c r="E104" s="33">
        <f>SUMPRODUCT(D104:D$119*$A104:$A$119)/C104+0.5-$A104</f>
        <v>2.1316916488222546</v>
      </c>
      <c r="F104" s="35">
        <f t="shared" si="7"/>
        <v>0.35224839400428259</v>
      </c>
      <c r="G104" s="34"/>
      <c r="H104" s="42">
        <f>'HRQOL scores'!I$15</f>
        <v>0.62753846722280004</v>
      </c>
      <c r="I104" s="39">
        <f t="shared" si="10"/>
        <v>850.23982869379017</v>
      </c>
      <c r="J104" s="39">
        <f t="shared" si="11"/>
        <v>533.55819887027712</v>
      </c>
      <c r="K104" s="42">
        <f>IF(C104=0,0,SUM(J104:J$119)/C104)</f>
        <v>1.3377185098935709</v>
      </c>
    </row>
    <row r="105" spans="1:11" ht="14.25" x14ac:dyDescent="0.2">
      <c r="A105" s="62">
        <v>100</v>
      </c>
      <c r="B105" s="29">
        <v>605</v>
      </c>
      <c r="C105" s="24">
        <f t="shared" ref="C105:C119" si="12">C104*IF(B105=0,0,(B105/B104))</f>
        <v>668.47965738758035</v>
      </c>
      <c r="D105" s="29">
        <f t="shared" si="6"/>
        <v>247.50321199143474</v>
      </c>
      <c r="E105" s="33">
        <f>SUMPRODUCT(D105:D$119*$A105:$A$119)/C105+0.5-$A105</f>
        <v>2.0190082644627978</v>
      </c>
      <c r="F105" s="35">
        <f t="shared" si="7"/>
        <v>0.37024793388429755</v>
      </c>
      <c r="G105" s="34"/>
      <c r="H105" s="42">
        <f>'HRQOL scores'!I$15</f>
        <v>0.62753846722280004</v>
      </c>
      <c r="I105" s="39">
        <f t="shared" si="10"/>
        <v>544.728051391863</v>
      </c>
      <c r="J105" s="39">
        <f t="shared" si="11"/>
        <v>341.83780642371238</v>
      </c>
      <c r="K105" s="42">
        <f>IF(C105=0,0,SUM(J105:J$119)/C105)</f>
        <v>1.2670053515911572</v>
      </c>
    </row>
    <row r="106" spans="1:11" ht="14.25" x14ac:dyDescent="0.2">
      <c r="A106" s="62">
        <v>101</v>
      </c>
      <c r="B106" s="29">
        <v>381</v>
      </c>
      <c r="C106" s="24">
        <f t="shared" si="12"/>
        <v>420.97644539614561</v>
      </c>
      <c r="D106" s="29">
        <f t="shared" si="6"/>
        <v>163.52890792291225</v>
      </c>
      <c r="E106" s="33">
        <f>SUMPRODUCT(D106:D$119*$A106:$A$119)/C106+0.5-$A106</f>
        <v>1.9120734908136399</v>
      </c>
      <c r="F106" s="35">
        <f t="shared" si="7"/>
        <v>0.38845144356955391</v>
      </c>
      <c r="G106" s="34"/>
      <c r="H106" s="42">
        <f>'HRQOL scores'!I$15</f>
        <v>0.62753846722280004</v>
      </c>
      <c r="I106" s="39">
        <f t="shared" si="10"/>
        <v>339.21199143468948</v>
      </c>
      <c r="J106" s="39">
        <f t="shared" si="11"/>
        <v>212.86857316851862</v>
      </c>
      <c r="K106" s="42">
        <f>IF(C106=0,0,SUM(J106:J$119)/C106)</f>
        <v>1.1998996676425451</v>
      </c>
    </row>
    <row r="107" spans="1:11" ht="14.25" x14ac:dyDescent="0.2">
      <c r="A107" s="62">
        <v>102</v>
      </c>
      <c r="B107" s="29">
        <v>233</v>
      </c>
      <c r="C107" s="24">
        <f t="shared" si="12"/>
        <v>257.44753747323335</v>
      </c>
      <c r="D107" s="29">
        <f t="shared" si="6"/>
        <v>104.96788008565309</v>
      </c>
      <c r="E107" s="33">
        <f>SUMPRODUCT(D107:D$119*$A107:$A$119)/C107+0.5-$A107</f>
        <v>1.8090128755364816</v>
      </c>
      <c r="F107" s="35">
        <f t="shared" si="7"/>
        <v>0.40772532188841204</v>
      </c>
      <c r="G107" s="34"/>
      <c r="H107" s="42">
        <f>'HRQOL scores'!I$15</f>
        <v>0.62753846722280004</v>
      </c>
      <c r="I107" s="39">
        <f t="shared" si="10"/>
        <v>204.96359743040682</v>
      </c>
      <c r="J107" s="39">
        <f t="shared" si="11"/>
        <v>128.62254176794855</v>
      </c>
      <c r="K107" s="42">
        <f>IF(C107=0,0,SUM(J107:J$119)/C107)</f>
        <v>1.1352251671004729</v>
      </c>
    </row>
    <row r="108" spans="1:11" ht="14.25" x14ac:dyDescent="0.2">
      <c r="A108" s="62">
        <v>103</v>
      </c>
      <c r="B108" s="29">
        <v>138</v>
      </c>
      <c r="C108" s="24">
        <f t="shared" si="12"/>
        <v>152.47965738758026</v>
      </c>
      <c r="D108" s="29">
        <f t="shared" si="6"/>
        <v>65.190578158458223</v>
      </c>
      <c r="E108" s="33">
        <f>SUMPRODUCT(D108:D$119*$A108:$A$119)/C108+0.5-$A108</f>
        <v>1.7101449275362341</v>
      </c>
      <c r="F108" s="35">
        <f t="shared" si="7"/>
        <v>0.42753623188405793</v>
      </c>
      <c r="G108" s="34"/>
      <c r="H108" s="42">
        <f>'HRQOL scores'!I$15</f>
        <v>0.62753846722280004</v>
      </c>
      <c r="I108" s="39">
        <f t="shared" si="10"/>
        <v>119.88436830835116</v>
      </c>
      <c r="J108" s="39">
        <f t="shared" si="11"/>
        <v>75.232052732196308</v>
      </c>
      <c r="K108" s="42">
        <f>IF(C108=0,0,SUM(J108:J$119)/C108)</f>
        <v>1.0731817265549335</v>
      </c>
    </row>
    <row r="109" spans="1:11" ht="14.25" x14ac:dyDescent="0.2">
      <c r="A109" s="62">
        <v>104</v>
      </c>
      <c r="B109" s="29">
        <v>79</v>
      </c>
      <c r="C109" s="24">
        <f t="shared" si="12"/>
        <v>87.289079229122038</v>
      </c>
      <c r="D109" s="29">
        <f t="shared" si="6"/>
        <v>39.777301927194848</v>
      </c>
      <c r="E109" s="33">
        <f>SUMPRODUCT(D109:D$119*$A109:$A$119)/C109+0.5-$A109</f>
        <v>1.6139240506329031</v>
      </c>
      <c r="F109" s="35">
        <f t="shared" si="7"/>
        <v>0.4556962025316455</v>
      </c>
      <c r="G109" s="34"/>
      <c r="H109" s="42">
        <f>'HRQOL scores'!I$15</f>
        <v>0.62753846722280004</v>
      </c>
      <c r="I109" s="39">
        <f t="shared" si="10"/>
        <v>67.40042826552461</v>
      </c>
      <c r="J109" s="39">
        <f t="shared" si="11"/>
        <v>42.2963614439076</v>
      </c>
      <c r="K109" s="42">
        <f>IF(C109=0,0,SUM(J109:J$119)/C109)</f>
        <v>1.0127994249481902</v>
      </c>
    </row>
    <row r="110" spans="1:11" ht="14.25" x14ac:dyDescent="0.2">
      <c r="A110" s="62">
        <v>105</v>
      </c>
      <c r="B110" s="29">
        <v>43</v>
      </c>
      <c r="C110" s="24">
        <f t="shared" si="12"/>
        <v>47.511777301927189</v>
      </c>
      <c r="D110" s="29">
        <f t="shared" si="6"/>
        <v>22.098501070663811</v>
      </c>
      <c r="E110" s="33">
        <f>SUMPRODUCT(D110:D$119*$A110:$A$119)/C110+0.5-$A110</f>
        <v>1.5465116279069804</v>
      </c>
      <c r="F110" s="35">
        <f t="shared" si="7"/>
        <v>0.46511627906976749</v>
      </c>
      <c r="G110" s="34"/>
      <c r="H110" s="42">
        <f>'HRQOL scores'!I$15</f>
        <v>0.62753846722280004</v>
      </c>
      <c r="I110" s="39">
        <f t="shared" si="10"/>
        <v>36.462526766595282</v>
      </c>
      <c r="J110" s="39">
        <f t="shared" si="11"/>
        <v>22.881638158179523</v>
      </c>
      <c r="K110" s="42">
        <f>IF(C110=0,0,SUM(J110:J$119)/C110)</f>
        <v>0.97049553651898146</v>
      </c>
    </row>
    <row r="111" spans="1:11" ht="14.25" x14ac:dyDescent="0.2">
      <c r="A111" s="62">
        <v>106</v>
      </c>
      <c r="B111" s="29">
        <v>23</v>
      </c>
      <c r="C111" s="24">
        <f t="shared" si="12"/>
        <v>25.413276231263378</v>
      </c>
      <c r="D111" s="29">
        <f t="shared" si="6"/>
        <v>12.154175588865094</v>
      </c>
      <c r="E111" s="33">
        <f>SUMPRODUCT(D111:D$119*$A111:$A$119)/C111+0.5-$A111</f>
        <v>1.456521739130423</v>
      </c>
      <c r="F111" s="35">
        <f t="shared" si="7"/>
        <v>0.47826086956521741</v>
      </c>
      <c r="G111" s="34"/>
      <c r="H111" s="42">
        <f>'HRQOL scores'!I$15</f>
        <v>0.62753846722280004</v>
      </c>
      <c r="I111" s="39">
        <f t="shared" si="10"/>
        <v>19.336188436830831</v>
      </c>
      <c r="J111" s="39">
        <f t="shared" si="11"/>
        <v>12.134202053580049</v>
      </c>
      <c r="K111" s="42">
        <f>IF(C111=0,0,SUM(J111:J$119)/C111)</f>
        <v>0.91402341965060019</v>
      </c>
    </row>
    <row r="112" spans="1:11" ht="14.25" x14ac:dyDescent="0.2">
      <c r="A112" s="62">
        <v>107</v>
      </c>
      <c r="B112" s="29">
        <v>12</v>
      </c>
      <c r="C112" s="24">
        <f t="shared" si="12"/>
        <v>13.259100642398284</v>
      </c>
      <c r="D112" s="29">
        <f t="shared" si="6"/>
        <v>6.629550321199142</v>
      </c>
      <c r="E112" s="33">
        <f>SUMPRODUCT(D112:D$119*$A112:$A$119)/C112+0.5-$A112</f>
        <v>1.3333333333333286</v>
      </c>
      <c r="F112" s="35">
        <f t="shared" si="7"/>
        <v>0.5</v>
      </c>
      <c r="G112" s="34"/>
      <c r="H112" s="42">
        <f>'HRQOL scores'!I$15</f>
        <v>0.62753846722280004</v>
      </c>
      <c r="I112" s="39">
        <f t="shared" si="10"/>
        <v>9.9443254817987139</v>
      </c>
      <c r="J112" s="39">
        <f t="shared" si="11"/>
        <v>6.2404467704125972</v>
      </c>
      <c r="K112" s="42">
        <f>IF(C112=0,0,SUM(J112:J$119)/C112)</f>
        <v>0.83671795629706669</v>
      </c>
    </row>
    <row r="113" spans="1:11" ht="14.25" x14ac:dyDescent="0.2">
      <c r="A113" s="62">
        <v>108</v>
      </c>
      <c r="B113" s="29">
        <v>6</v>
      </c>
      <c r="C113" s="24">
        <f t="shared" si="12"/>
        <v>6.629550321199142</v>
      </c>
      <c r="D113" s="29">
        <f t="shared" si="6"/>
        <v>3.314775160599571</v>
      </c>
      <c r="E113" s="33">
        <f>SUMPRODUCT(D113:D$119*$A113:$A$119)/C113+0.5-$A113</f>
        <v>1.1666666666666572</v>
      </c>
      <c r="F113" s="35">
        <f t="shared" si="7"/>
        <v>0.5</v>
      </c>
      <c r="G113" s="34"/>
      <c r="H113" s="42">
        <f>'HRQOL scores'!I$15</f>
        <v>0.62753846722280004</v>
      </c>
      <c r="I113" s="39">
        <f t="shared" si="10"/>
        <v>4.9721627408993569</v>
      </c>
      <c r="J113" s="39">
        <f t="shared" si="11"/>
        <v>3.1202233852062986</v>
      </c>
      <c r="K113" s="42">
        <f>IF(C113=0,0,SUM(J113:J$119)/C113)</f>
        <v>0.73212821175993359</v>
      </c>
    </row>
    <row r="114" spans="1:11" ht="14.25" x14ac:dyDescent="0.2">
      <c r="A114" s="62">
        <v>109</v>
      </c>
      <c r="B114" s="29">
        <v>3</v>
      </c>
      <c r="C114" s="24">
        <f t="shared" si="12"/>
        <v>3.314775160599571</v>
      </c>
      <c r="D114" s="29">
        <f t="shared" si="6"/>
        <v>2.209850107066381</v>
      </c>
      <c r="E114" s="33">
        <f>SUMPRODUCT(D114:D$119*$A114:$A$119)/C114+0.5-$A114</f>
        <v>0.83333333333334281</v>
      </c>
      <c r="F114" s="35">
        <f t="shared" si="7"/>
        <v>0.66666666666666674</v>
      </c>
      <c r="G114" s="34"/>
      <c r="H114" s="42">
        <f>'HRQOL scores'!I$15</f>
        <v>0.62753846722280004</v>
      </c>
      <c r="I114" s="39">
        <f t="shared" si="10"/>
        <v>2.209850107066381</v>
      </c>
      <c r="J114" s="39">
        <f t="shared" si="11"/>
        <v>1.3867659489805773</v>
      </c>
      <c r="K114" s="42">
        <f>IF(C114=0,0,SUM(J114:J$119)/C114)</f>
        <v>0.52294872268566672</v>
      </c>
    </row>
    <row r="115" spans="1:11" ht="14.25" x14ac:dyDescent="0.2">
      <c r="A115" s="62">
        <v>110</v>
      </c>
      <c r="B115" s="29">
        <v>1</v>
      </c>
      <c r="C115" s="24">
        <f t="shared" si="12"/>
        <v>1.1049250535331903</v>
      </c>
      <c r="D115" s="29">
        <f t="shared" si="6"/>
        <v>1.1049250535331903</v>
      </c>
      <c r="E115" s="33">
        <f>SUMPRODUCT(D115:D$119*$A115:$A$119)/C115+0.5-$A115</f>
        <v>0.5</v>
      </c>
      <c r="F115" s="35">
        <f t="shared" si="7"/>
        <v>1</v>
      </c>
      <c r="G115" s="34"/>
      <c r="H115" s="42">
        <f>'HRQOL scores'!I$15</f>
        <v>0.62753846722280004</v>
      </c>
      <c r="I115" s="39">
        <f t="shared" si="10"/>
        <v>0.55246252676659513</v>
      </c>
      <c r="J115" s="39">
        <f t="shared" si="11"/>
        <v>0.34669148724514426</v>
      </c>
      <c r="K115" s="42">
        <f>IF(C115=0,0,SUM(J115:J$119)/C115)</f>
        <v>0.31376923361140002</v>
      </c>
    </row>
    <row r="116" spans="1:11" ht="14.25" x14ac:dyDescent="0.2">
      <c r="A116" s="62">
        <v>111</v>
      </c>
      <c r="B116" s="29">
        <v>0</v>
      </c>
      <c r="C116" s="24">
        <f t="shared" si="12"/>
        <v>0</v>
      </c>
      <c r="D116" s="29">
        <f t="shared" si="6"/>
        <v>0</v>
      </c>
      <c r="E116" s="33">
        <f>IF($C116=0,0,SUMPRODUCT(D116:D$119*$A116:$A$119)/C116+0.5-$A116)</f>
        <v>0</v>
      </c>
      <c r="F116" s="35">
        <f>IF(D116=0,0,D116/C116)</f>
        <v>0</v>
      </c>
      <c r="G116" s="34"/>
      <c r="H116" s="42">
        <f>'HRQOL scores'!I$15</f>
        <v>0.62753846722280004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</row>
    <row r="117" spans="1:11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scores'!I$15</f>
        <v>0.62753846722280004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scores'!I$15</f>
        <v>0.62753846722280004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scores'!I$15</f>
        <v>0.62753846722280004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0" spans="1:11" x14ac:dyDescent="0.2">
      <c r="B120" s="29"/>
    </row>
    <row r="121" spans="1:11" x14ac:dyDescent="0.2">
      <c r="E121" s="33">
        <f xml:space="preserve"> AVERAGE(E5:E119)</f>
        <v>25.508121003762867</v>
      </c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topLeftCell="A80" workbookViewId="0">
      <selection activeCell="B104" sqref="B104"/>
    </sheetView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9.140625" style="61" customWidth="1"/>
    <col min="9" max="9" width="8.85546875" style="61"/>
    <col min="10" max="10" width="9.140625" style="61" customWidth="1"/>
    <col min="11" max="11" width="13.7109375" style="71" customWidth="1"/>
    <col min="12" max="56" width="8.42578125" style="61" customWidth="1"/>
    <col min="57" max="58" width="12.140625" style="61" customWidth="1"/>
    <col min="59" max="59" width="9.140625" style="61" customWidth="1"/>
    <col min="60" max="60" width="10" style="61" customWidth="1"/>
    <col min="61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20" width="8.42578125" style="61" customWidth="1"/>
    <col min="121" max="121" width="12.140625" style="61" customWidth="1"/>
    <col min="122" max="122" width="3.140625" style="61" customWidth="1"/>
    <col min="123" max="123" width="9.140625" style="61" customWidth="1"/>
    <col min="124" max="124" width="7.7109375" style="61" customWidth="1"/>
    <col min="125" max="125" width="10.7109375" style="61" customWidth="1"/>
    <col min="126" max="128" width="9.140625" style="61" customWidth="1"/>
    <col min="129" max="129" width="8.85546875" style="61"/>
    <col min="130" max="130" width="12.140625" style="61" customWidth="1"/>
    <col min="131" max="131" width="2.7109375" style="61" customWidth="1"/>
    <col min="132" max="132" width="9.140625" style="61" customWidth="1"/>
    <col min="133" max="133" width="6.7109375" style="61" customWidth="1"/>
    <col min="134" max="134" width="11.140625" style="61" customWidth="1"/>
    <col min="135" max="137" width="9.140625" style="61" customWidth="1"/>
    <col min="138" max="138" width="10" style="61" customWidth="1"/>
    <col min="139" max="139" width="12.140625" style="61" customWidth="1"/>
    <col min="140" max="140" width="8.85546875" style="61"/>
    <col min="141" max="141" width="9.140625" style="61" customWidth="1"/>
    <col min="142" max="142" width="6.7109375" style="61" customWidth="1"/>
    <col min="143" max="143" width="10.42578125" style="61" customWidth="1"/>
    <col min="144" max="146" width="9.140625" style="61" customWidth="1"/>
    <col min="147" max="147" width="8.85546875" style="61"/>
    <col min="148" max="148" width="12.140625" style="61" customWidth="1"/>
    <col min="149" max="149" width="2.7109375" style="61" customWidth="1"/>
    <col min="150" max="150" width="9.140625" style="61" customWidth="1"/>
    <col min="151" max="151" width="6.7109375" style="61" customWidth="1"/>
    <col min="152" max="152" width="10.42578125" style="61" customWidth="1"/>
    <col min="153" max="155" width="9.140625" style="61" customWidth="1"/>
    <col min="156" max="156" width="10" style="61" customWidth="1"/>
    <col min="157" max="157" width="12.140625" style="61" customWidth="1"/>
    <col min="158" max="158" width="8.85546875" style="61"/>
    <col min="159" max="159" width="9.140625" style="61" customWidth="1"/>
    <col min="160" max="160" width="6.7109375" style="61" customWidth="1"/>
    <col min="161" max="161" width="10.85546875" style="61" customWidth="1"/>
    <col min="162" max="164" width="9.140625" style="61" customWidth="1"/>
    <col min="165" max="165" width="8.85546875" style="61"/>
    <col min="166" max="166" width="12.140625" style="61" customWidth="1"/>
    <col min="167" max="167" width="2.7109375" style="61" customWidth="1"/>
    <col min="168" max="168" width="9.140625" style="61" customWidth="1"/>
    <col min="169" max="169" width="6.7109375" style="61" customWidth="1"/>
    <col min="170" max="170" width="11.42578125" style="61" customWidth="1"/>
    <col min="171" max="173" width="9.140625" style="61" customWidth="1"/>
    <col min="174" max="174" width="10" style="61" customWidth="1"/>
    <col min="175" max="175" width="12.140625" style="61" customWidth="1"/>
    <col min="176" max="16384" width="8.85546875" style="61"/>
  </cols>
  <sheetData>
    <row r="1" spans="1:14" x14ac:dyDescent="0.2">
      <c r="A1" t="s">
        <v>50</v>
      </c>
      <c r="C1" s="64"/>
      <c r="D1" s="9"/>
    </row>
    <row r="2" spans="1:14" s="70" customFormat="1" x14ac:dyDescent="0.2">
      <c r="C2" s="64"/>
      <c r="D2" s="9"/>
      <c r="F2" s="8"/>
      <c r="K2" s="71"/>
    </row>
    <row r="3" spans="1:14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</row>
    <row r="4" spans="1:14" x14ac:dyDescent="0.2">
      <c r="A4" s="62" t="s">
        <v>3</v>
      </c>
      <c r="B4" s="71"/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  <c r="N4" s="87"/>
    </row>
    <row r="5" spans="1:14" ht="14.25" x14ac:dyDescent="0.2">
      <c r="A5" s="62">
        <v>0</v>
      </c>
      <c r="C5" s="67">
        <v>100000</v>
      </c>
      <c r="D5" s="29">
        <f t="shared" ref="D5:D68" si="0">C5-C6</f>
        <v>1520</v>
      </c>
      <c r="E5" s="33">
        <f>SUMPRODUCT(D5:D$119*$A5:$A$119)/C5+0.5-$A5</f>
        <v>69.30876870175436</v>
      </c>
      <c r="F5" s="35">
        <f t="shared" ref="F5:F68" si="1">D5/C5</f>
        <v>1.52E-2</v>
      </c>
      <c r="G5" s="52"/>
      <c r="H5" s="42">
        <f>'HRQOL scores'!J$6</f>
        <v>0.91711607848632748</v>
      </c>
      <c r="I5" s="39">
        <f t="shared" ref="I5:I36" si="2">(D5*0.5+C6)</f>
        <v>99240</v>
      </c>
      <c r="J5" s="39">
        <f t="shared" ref="J5:J36" si="3">I5*H5</f>
        <v>91014.599628983138</v>
      </c>
      <c r="K5" s="42">
        <f>SUM(J5:J$119)/C5</f>
        <v>58.414156297952495</v>
      </c>
    </row>
    <row r="6" spans="1:14" ht="14.25" x14ac:dyDescent="0.2">
      <c r="A6" s="62">
        <v>1</v>
      </c>
      <c r="C6" s="67">
        <v>98480</v>
      </c>
      <c r="D6" s="29">
        <f t="shared" si="0"/>
        <v>71</v>
      </c>
      <c r="E6" s="33">
        <f>SUMPRODUCT(D6:D$119*$A6:$A$119)/C6+0.5-$A6</f>
        <v>69.370804936793618</v>
      </c>
      <c r="F6" s="35">
        <f t="shared" si="1"/>
        <v>7.2095857026807468E-4</v>
      </c>
      <c r="G6" s="34"/>
      <c r="H6" s="42">
        <f>'HRQOL scores'!J$6</f>
        <v>0.91711607848632748</v>
      </c>
      <c r="I6" s="39">
        <f t="shared" si="2"/>
        <v>98444.5</v>
      </c>
      <c r="J6" s="39">
        <f t="shared" si="3"/>
        <v>90285.033788547269</v>
      </c>
      <c r="K6" s="42">
        <f>SUM(J6:J$119)/C6</f>
        <v>58.391562044742756</v>
      </c>
    </row>
    <row r="7" spans="1:14" ht="14.25" x14ac:dyDescent="0.2">
      <c r="A7" s="62">
        <v>2</v>
      </c>
      <c r="C7" s="67">
        <v>98409</v>
      </c>
      <c r="D7" s="29">
        <f t="shared" si="0"/>
        <v>44</v>
      </c>
      <c r="E7" s="33">
        <f>SUMPRODUCT(D7:D$119*$A7:$A$119)/C7+0.5-$A7</f>
        <v>68.420493757435153</v>
      </c>
      <c r="F7" s="35">
        <f t="shared" si="1"/>
        <v>4.4711357701023279E-4</v>
      </c>
      <c r="G7" s="34"/>
      <c r="H7" s="42">
        <f>'HRQOL scores'!J$6</f>
        <v>0.91711607848632748</v>
      </c>
      <c r="I7" s="39">
        <f t="shared" si="2"/>
        <v>98387</v>
      </c>
      <c r="J7" s="39">
        <f t="shared" si="3"/>
        <v>90232.299614034302</v>
      </c>
      <c r="K7" s="42">
        <f>SUM(J7:J$119)/C7</f>
        <v>57.516243396210911</v>
      </c>
    </row>
    <row r="8" spans="1:14" ht="14.25" x14ac:dyDescent="0.2">
      <c r="A8" s="62">
        <v>3</v>
      </c>
      <c r="C8" s="67">
        <v>98365</v>
      </c>
      <c r="D8" s="29">
        <f t="shared" si="0"/>
        <v>44</v>
      </c>
      <c r="E8" s="33">
        <f>SUMPRODUCT(D8:D$119*$A8:$A$119)/C8+0.5-$A8</f>
        <v>67.450875516448292</v>
      </c>
      <c r="F8" s="35">
        <f t="shared" si="1"/>
        <v>4.4731357698368323E-4</v>
      </c>
      <c r="G8" s="34"/>
      <c r="H8" s="42">
        <f>'HRQOL scores'!J$6</f>
        <v>0.91711607848632748</v>
      </c>
      <c r="I8" s="39">
        <f t="shared" si="2"/>
        <v>98343</v>
      </c>
      <c r="J8" s="39">
        <f t="shared" si="3"/>
        <v>90191.946506580905</v>
      </c>
      <c r="K8" s="42">
        <f>SUM(J8:J$119)/C8</f>
        <v>56.624649995056018</v>
      </c>
    </row>
    <row r="9" spans="1:14" ht="14.25" x14ac:dyDescent="0.2">
      <c r="A9" s="62">
        <v>4</v>
      </c>
      <c r="C9" s="67">
        <v>98321</v>
      </c>
      <c r="D9" s="29">
        <f t="shared" si="0"/>
        <v>25</v>
      </c>
      <c r="E9" s="33">
        <f>SUMPRODUCT(D9:D$119*$A9:$A$119)/C9+0.5-$A9</f>
        <v>66.480836954215647</v>
      </c>
      <c r="F9" s="35">
        <f t="shared" si="1"/>
        <v>2.5426917952421152E-4</v>
      </c>
      <c r="G9" s="34"/>
      <c r="H9" s="42">
        <f>'HRQOL scores'!J$6</f>
        <v>0.91711607848632748</v>
      </c>
      <c r="I9" s="39">
        <f t="shared" si="2"/>
        <v>98308.5</v>
      </c>
      <c r="J9" s="39">
        <f t="shared" si="3"/>
        <v>90160.306001873119</v>
      </c>
      <c r="K9" s="42">
        <f>SUM(J9:J$119)/C9</f>
        <v>55.73266901533858</v>
      </c>
    </row>
    <row r="10" spans="1:14" ht="14.25" x14ac:dyDescent="0.2">
      <c r="A10" s="62">
        <v>5</v>
      </c>
      <c r="C10" s="67">
        <v>98296</v>
      </c>
      <c r="D10" s="29">
        <f t="shared" si="0"/>
        <v>26</v>
      </c>
      <c r="E10" s="33">
        <f>SUMPRODUCT(D10:D$119*$A10:$A$119)/C10+0.5-$A10</f>
        <v>65.497618114424142</v>
      </c>
      <c r="F10" s="35">
        <f t="shared" si="1"/>
        <v>2.6450720273459754E-4</v>
      </c>
      <c r="G10" s="34"/>
      <c r="H10" s="42">
        <f>'HRQOL scores'!J$7</f>
        <v>0.90777881424004248</v>
      </c>
      <c r="I10" s="39">
        <f t="shared" si="2"/>
        <v>98283</v>
      </c>
      <c r="J10" s="39">
        <f t="shared" si="3"/>
        <v>89219.225199954089</v>
      </c>
      <c r="K10" s="42">
        <f>SUM(J10:J$119)/C10</f>
        <v>54.829611014234864</v>
      </c>
    </row>
    <row r="11" spans="1:14" ht="14.25" x14ac:dyDescent="0.2">
      <c r="A11" s="62">
        <v>6</v>
      </c>
      <c r="C11" s="67">
        <v>98270</v>
      </c>
      <c r="D11" s="29">
        <f t="shared" si="0"/>
        <v>25</v>
      </c>
      <c r="E11" s="33">
        <f>SUMPRODUCT(D11:D$119*$A11:$A$119)/C11+0.5-$A11</f>
        <v>64.514815001276446</v>
      </c>
      <c r="F11" s="35">
        <f t="shared" si="1"/>
        <v>2.5440113971710591E-4</v>
      </c>
      <c r="G11" s="34"/>
      <c r="H11" s="42">
        <f>'HRQOL scores'!J$7</f>
        <v>0.90777881424004248</v>
      </c>
      <c r="I11" s="39">
        <f t="shared" si="2"/>
        <v>98257.5</v>
      </c>
      <c r="J11" s="39">
        <f t="shared" si="3"/>
        <v>89196.076840190974</v>
      </c>
      <c r="K11" s="42">
        <f>SUM(J11:J$119)/C11</f>
        <v>53.936218775366598</v>
      </c>
    </row>
    <row r="12" spans="1:14" ht="14.25" x14ac:dyDescent="0.2">
      <c r="A12" s="62">
        <v>7</v>
      </c>
      <c r="C12" s="67">
        <v>98245</v>
      </c>
      <c r="D12" s="29">
        <f t="shared" si="0"/>
        <v>23</v>
      </c>
      <c r="E12" s="33">
        <f>SUMPRODUCT(D12:D$119*$A12:$A$119)/C12+0.5-$A12</f>
        <v>63.531104587260785</v>
      </c>
      <c r="F12" s="35">
        <f t="shared" si="1"/>
        <v>2.3410860603593058E-4</v>
      </c>
      <c r="G12" s="34"/>
      <c r="H12" s="42">
        <f>'HRQOL scores'!J$7</f>
        <v>0.90777881424004248</v>
      </c>
      <c r="I12" s="39">
        <f t="shared" si="2"/>
        <v>98233.5</v>
      </c>
      <c r="J12" s="39">
        <f t="shared" si="3"/>
        <v>89174.290148649219</v>
      </c>
      <c r="K12" s="42">
        <f>SUM(J12:J$119)/C12</f>
        <v>53.0420493889265</v>
      </c>
    </row>
    <row r="13" spans="1:14" ht="14.25" x14ac:dyDescent="0.2">
      <c r="A13" s="62">
        <v>8</v>
      </c>
      <c r="C13" s="67">
        <v>98222</v>
      </c>
      <c r="D13" s="29">
        <f t="shared" si="0"/>
        <v>20</v>
      </c>
      <c r="E13" s="33">
        <f>SUMPRODUCT(D13:D$119*$A13:$A$119)/C13+0.5-$A13</f>
        <v>62.545864166637173</v>
      </c>
      <c r="F13" s="35">
        <f t="shared" si="1"/>
        <v>2.03620370181833E-4</v>
      </c>
      <c r="G13" s="34"/>
      <c r="H13" s="42">
        <f>'HRQOL scores'!J$7</f>
        <v>0.90777881424004248</v>
      </c>
      <c r="I13" s="39">
        <f t="shared" si="2"/>
        <v>98212</v>
      </c>
      <c r="J13" s="39">
        <f t="shared" si="3"/>
        <v>89154.772904143058</v>
      </c>
      <c r="K13" s="42">
        <f>SUM(J13:J$119)/C13</f>
        <v>52.146584798379536</v>
      </c>
    </row>
    <row r="14" spans="1:14" ht="14.25" x14ac:dyDescent="0.2">
      <c r="A14" s="62">
        <v>9</v>
      </c>
      <c r="C14" s="67">
        <v>98202</v>
      </c>
      <c r="D14" s="29">
        <f t="shared" si="0"/>
        <v>17</v>
      </c>
      <c r="E14" s="33">
        <f>SUMPRODUCT(D14:D$119*$A14:$A$119)/C14+0.5-$A14</f>
        <v>61.558500541490361</v>
      </c>
      <c r="F14" s="35">
        <f t="shared" si="1"/>
        <v>1.7311256389890227E-4</v>
      </c>
      <c r="G14" s="34"/>
      <c r="H14" s="42">
        <f>'HRQOL scores'!J$7</f>
        <v>0.90777881424004248</v>
      </c>
      <c r="I14" s="39">
        <f t="shared" si="2"/>
        <v>98193.5</v>
      </c>
      <c r="J14" s="39">
        <f t="shared" si="3"/>
        <v>89137.978996079604</v>
      </c>
      <c r="K14" s="42">
        <f>SUM(J14:J$119)/C14</f>
        <v>51.249333813591292</v>
      </c>
    </row>
    <row r="15" spans="1:14" ht="14.25" x14ac:dyDescent="0.2">
      <c r="A15" s="62">
        <v>10</v>
      </c>
      <c r="C15" s="67">
        <v>98185</v>
      </c>
      <c r="D15" s="29">
        <f t="shared" si="0"/>
        <v>15</v>
      </c>
      <c r="E15" s="33">
        <f>SUMPRODUCT(D15:D$119*$A15:$A$119)/C15+0.5-$A15</f>
        <v>60.569072365182421</v>
      </c>
      <c r="F15" s="35">
        <f t="shared" si="1"/>
        <v>1.5277282680653867E-4</v>
      </c>
      <c r="G15" s="34"/>
      <c r="H15" s="42">
        <f>'HRQOL scores'!J$7</f>
        <v>0.90777881424004248</v>
      </c>
      <c r="I15" s="39">
        <f t="shared" si="2"/>
        <v>98177.5</v>
      </c>
      <c r="J15" s="39">
        <f t="shared" si="3"/>
        <v>89123.454535051773</v>
      </c>
      <c r="K15" s="42">
        <f>SUM(J15:J$119)/C15</f>
        <v>50.350349851466241</v>
      </c>
    </row>
    <row r="16" spans="1:14" ht="14.25" x14ac:dyDescent="0.2">
      <c r="A16" s="62">
        <v>11</v>
      </c>
      <c r="C16" s="67">
        <v>98170</v>
      </c>
      <c r="D16" s="29">
        <f t="shared" si="0"/>
        <v>16</v>
      </c>
      <c r="E16" s="33">
        <f>SUMPRODUCT(D16:D$119*$A16:$A$119)/C16+0.5-$A16</f>
        <v>59.578250689369824</v>
      </c>
      <c r="F16" s="35">
        <f t="shared" si="1"/>
        <v>1.6298258123663032E-4</v>
      </c>
      <c r="G16" s="34"/>
      <c r="H16" s="42">
        <f>'HRQOL scores'!J$7</f>
        <v>0.90777881424004248</v>
      </c>
      <c r="I16" s="39">
        <f t="shared" si="2"/>
        <v>98162</v>
      </c>
      <c r="J16" s="39">
        <f t="shared" si="3"/>
        <v>89109.383963431043</v>
      </c>
      <c r="K16" s="42">
        <f>SUM(J16:J$119)/C16</f>
        <v>49.450195025274134</v>
      </c>
    </row>
    <row r="17" spans="1:11" ht="14.25" x14ac:dyDescent="0.2">
      <c r="A17" s="62">
        <v>12</v>
      </c>
      <c r="C17" s="67">
        <v>98154</v>
      </c>
      <c r="D17" s="29">
        <f t="shared" si="0"/>
        <v>23</v>
      </c>
      <c r="E17" s="33">
        <f>SUMPRODUCT(D17:D$119*$A17:$A$119)/C17+0.5-$A17</f>
        <v>58.587880984732521</v>
      </c>
      <c r="F17" s="35">
        <f t="shared" si="1"/>
        <v>2.3432565152719197E-4</v>
      </c>
      <c r="G17" s="34"/>
      <c r="H17" s="42">
        <f>'HRQOL scores'!J$7</f>
        <v>0.90777881424004248</v>
      </c>
      <c r="I17" s="39">
        <f t="shared" si="2"/>
        <v>98142.5</v>
      </c>
      <c r="J17" s="39">
        <f t="shared" si="3"/>
        <v>89091.682276553373</v>
      </c>
      <c r="K17" s="42">
        <f>SUM(J17:J$119)/C17</f>
        <v>48.550403057111581</v>
      </c>
    </row>
    <row r="18" spans="1:11" ht="14.25" x14ac:dyDescent="0.2">
      <c r="A18" s="62">
        <v>13</v>
      </c>
      <c r="C18" s="67">
        <v>98131</v>
      </c>
      <c r="D18" s="29">
        <f t="shared" si="0"/>
        <v>38</v>
      </c>
      <c r="E18" s="33">
        <f>SUMPRODUCT(D18:D$119*$A18:$A$119)/C18+0.5-$A18</f>
        <v>57.601495655556718</v>
      </c>
      <c r="F18" s="35">
        <f t="shared" si="1"/>
        <v>3.8723746828219424E-4</v>
      </c>
      <c r="G18" s="34"/>
      <c r="H18" s="42">
        <f>'HRQOL scores'!J$7</f>
        <v>0.90777881424004248</v>
      </c>
      <c r="I18" s="39">
        <f t="shared" si="2"/>
        <v>98112</v>
      </c>
      <c r="J18" s="39">
        <f t="shared" si="3"/>
        <v>89063.995022719042</v>
      </c>
      <c r="K18" s="42">
        <f>SUM(J18:J$119)/C18</f>
        <v>47.653897131295672</v>
      </c>
    </row>
    <row r="19" spans="1:11" ht="14.25" x14ac:dyDescent="0.2">
      <c r="A19" s="62">
        <v>14</v>
      </c>
      <c r="C19" s="67">
        <v>98093</v>
      </c>
      <c r="D19" s="29">
        <f t="shared" si="0"/>
        <v>59</v>
      </c>
      <c r="E19" s="33">
        <f>SUMPRODUCT(D19:D$119*$A19:$A$119)/C19+0.5-$A19</f>
        <v>56.623616060018918</v>
      </c>
      <c r="F19" s="35">
        <f t="shared" si="1"/>
        <v>6.0147003353960013E-4</v>
      </c>
      <c r="G19" s="34"/>
      <c r="H19" s="42">
        <f>'HRQOL scores'!J$7</f>
        <v>0.90777881424004248</v>
      </c>
      <c r="I19" s="39">
        <f t="shared" si="2"/>
        <v>98063.5</v>
      </c>
      <c r="J19" s="39">
        <f t="shared" si="3"/>
        <v>89019.967750228403</v>
      </c>
      <c r="K19" s="42">
        <f>SUM(J19:J$119)/C19</f>
        <v>46.764403009067486</v>
      </c>
    </row>
    <row r="20" spans="1:11" ht="14.25" x14ac:dyDescent="0.2">
      <c r="A20" s="62">
        <v>15</v>
      </c>
      <c r="C20" s="67">
        <v>98034</v>
      </c>
      <c r="D20" s="29">
        <f t="shared" si="0"/>
        <v>81</v>
      </c>
      <c r="E20" s="33">
        <f>SUMPRODUCT(D20:D$119*$A20:$A$119)/C20+0.5-$A20</f>
        <v>55.657393049099667</v>
      </c>
      <c r="F20" s="35">
        <f t="shared" si="1"/>
        <v>8.262439561784687E-4</v>
      </c>
      <c r="G20" s="34"/>
      <c r="H20" s="42">
        <f>'HRQOL scores'!J$8</f>
        <v>0.86941733611120564</v>
      </c>
      <c r="I20" s="39">
        <f t="shared" si="2"/>
        <v>97993.5</v>
      </c>
      <c r="J20" s="39">
        <f t="shared" si="3"/>
        <v>85197.247726213434</v>
      </c>
      <c r="K20" s="42">
        <f>SUM(J20:J$119)/C20</f>
        <v>45.884495344658262</v>
      </c>
    </row>
    <row r="21" spans="1:11" ht="14.25" x14ac:dyDescent="0.2">
      <c r="A21" s="62">
        <v>16</v>
      </c>
      <c r="C21" s="67">
        <v>97953</v>
      </c>
      <c r="D21" s="29">
        <f t="shared" si="0"/>
        <v>104</v>
      </c>
      <c r="E21" s="33">
        <f>SUMPRODUCT(D21:D$119*$A21:$A$119)/C21+0.5-$A21</f>
        <v>54.703004197680883</v>
      </c>
      <c r="F21" s="35">
        <f t="shared" si="1"/>
        <v>1.0617336886057599E-3</v>
      </c>
      <c r="G21" s="34"/>
      <c r="H21" s="42">
        <f>'HRQOL scores'!J$8</f>
        <v>0.86941733611120564</v>
      </c>
      <c r="I21" s="39">
        <f t="shared" si="2"/>
        <v>97901</v>
      </c>
      <c r="J21" s="39">
        <f t="shared" si="3"/>
        <v>85116.82662262315</v>
      </c>
      <c r="K21" s="42">
        <f>SUM(J21:J$119)/C21</f>
        <v>45.052661673374125</v>
      </c>
    </row>
    <row r="22" spans="1:11" ht="14.25" x14ac:dyDescent="0.2">
      <c r="A22" s="62">
        <v>17</v>
      </c>
      <c r="C22" s="67">
        <v>97849</v>
      </c>
      <c r="D22" s="29">
        <f t="shared" si="0"/>
        <v>126</v>
      </c>
      <c r="E22" s="33">
        <f>SUMPRODUCT(D22:D$119*$A22:$A$119)/C22+0.5-$A22</f>
        <v>53.760614520081305</v>
      </c>
      <c r="F22" s="35">
        <f t="shared" si="1"/>
        <v>1.2876983924209752E-3</v>
      </c>
      <c r="G22" s="34"/>
      <c r="H22" s="42">
        <f>'HRQOL scores'!J$8</f>
        <v>0.86941733611120564</v>
      </c>
      <c r="I22" s="39">
        <f t="shared" si="2"/>
        <v>97786</v>
      </c>
      <c r="J22" s="39">
        <f t="shared" si="3"/>
        <v>85016.843628970353</v>
      </c>
      <c r="K22" s="42">
        <f>SUM(J22:J$119)/C22</f>
        <v>44.230667071399729</v>
      </c>
    </row>
    <row r="23" spans="1:11" ht="14.25" x14ac:dyDescent="0.2">
      <c r="A23" s="62">
        <v>18</v>
      </c>
      <c r="C23" s="67">
        <v>97723</v>
      </c>
      <c r="D23" s="29">
        <f t="shared" si="0"/>
        <v>147</v>
      </c>
      <c r="E23" s="33">
        <f>SUMPRODUCT(D23:D$119*$A23:$A$119)/C23+0.5-$A23</f>
        <v>52.829286556649265</v>
      </c>
      <c r="F23" s="35">
        <f t="shared" si="1"/>
        <v>1.5042518138002313E-3</v>
      </c>
      <c r="G23" s="34"/>
      <c r="H23" s="42">
        <f>'HRQOL scores'!J$8</f>
        <v>0.86941733611120564</v>
      </c>
      <c r="I23" s="39">
        <f t="shared" si="2"/>
        <v>97649.5</v>
      </c>
      <c r="J23" s="39">
        <f t="shared" si="3"/>
        <v>84898.168162591173</v>
      </c>
      <c r="K23" s="42">
        <f>SUM(J23:J$119)/C23</f>
        <v>43.417718435173114</v>
      </c>
    </row>
    <row r="24" spans="1:11" ht="14.25" x14ac:dyDescent="0.2">
      <c r="A24" s="62">
        <v>19</v>
      </c>
      <c r="C24" s="67">
        <v>97576</v>
      </c>
      <c r="D24" s="29">
        <f t="shared" si="0"/>
        <v>166</v>
      </c>
      <c r="E24" s="33">
        <f>SUMPRODUCT(D24:D$119*$A24:$A$119)/C24+0.5-$A24</f>
        <v>51.908121568576661</v>
      </c>
      <c r="F24" s="35">
        <f t="shared" si="1"/>
        <v>1.7012380093465607E-3</v>
      </c>
      <c r="G24" s="34"/>
      <c r="H24" s="42">
        <f>'HRQOL scores'!J$8</f>
        <v>0.86941733611120564</v>
      </c>
      <c r="I24" s="39">
        <f t="shared" si="2"/>
        <v>97493</v>
      </c>
      <c r="J24" s="39">
        <f t="shared" si="3"/>
        <v>84762.104349489775</v>
      </c>
      <c r="K24" s="42">
        <f>SUM(J24:J$119)/C24</f>
        <v>42.613055776808125</v>
      </c>
    </row>
    <row r="25" spans="1:11" ht="14.25" x14ac:dyDescent="0.2">
      <c r="A25" s="62">
        <v>20</v>
      </c>
      <c r="C25" s="67">
        <v>97410</v>
      </c>
      <c r="D25" s="29">
        <f t="shared" si="0"/>
        <v>187</v>
      </c>
      <c r="E25" s="33">
        <f>SUMPRODUCT(D25:D$119*$A25:$A$119)/C25+0.5-$A25</f>
        <v>50.9957280584687</v>
      </c>
      <c r="F25" s="35">
        <f t="shared" si="1"/>
        <v>1.9197207678883072E-3</v>
      </c>
      <c r="G25" s="34"/>
      <c r="H25" s="42">
        <f>'HRQOL scores'!J$8</f>
        <v>0.86941733611120564</v>
      </c>
      <c r="I25" s="39">
        <f t="shared" si="2"/>
        <v>97316.5</v>
      </c>
      <c r="J25" s="39">
        <f t="shared" si="3"/>
        <v>84608.652189666143</v>
      </c>
      <c r="K25" s="42">
        <f>SUM(J25:J$119)/C25</f>
        <v>41.815516129025148</v>
      </c>
    </row>
    <row r="26" spans="1:11" ht="14.25" x14ac:dyDescent="0.2">
      <c r="A26" s="62">
        <v>21</v>
      </c>
      <c r="C26" s="67">
        <v>97223</v>
      </c>
      <c r="D26" s="29">
        <f t="shared" si="0"/>
        <v>206</v>
      </c>
      <c r="E26" s="33">
        <f>SUMPRODUCT(D26:D$119*$A26:$A$119)/C26+0.5-$A26</f>
        <v>50.092852207558252</v>
      </c>
      <c r="F26" s="35">
        <f t="shared" si="1"/>
        <v>2.1188401921356059E-3</v>
      </c>
      <c r="G26" s="34"/>
      <c r="H26" s="42">
        <f>'HRQOL scores'!J$8</f>
        <v>0.86941733611120564</v>
      </c>
      <c r="I26" s="39">
        <f t="shared" si="2"/>
        <v>97120</v>
      </c>
      <c r="J26" s="39">
        <f t="shared" si="3"/>
        <v>84437.811683120293</v>
      </c>
      <c r="K26" s="42">
        <f>SUM(J26:J$119)/C26</f>
        <v>41.025691183554024</v>
      </c>
    </row>
    <row r="27" spans="1:11" ht="14.25" x14ac:dyDescent="0.2">
      <c r="A27" s="62">
        <v>22</v>
      </c>
      <c r="C27" s="67">
        <v>97017</v>
      </c>
      <c r="D27" s="29">
        <f t="shared" si="0"/>
        <v>221</v>
      </c>
      <c r="E27" s="33">
        <f>SUMPRODUCT(D27:D$119*$A27:$A$119)/C27+0.5-$A27</f>
        <v>49.198154655116483</v>
      </c>
      <c r="F27" s="35">
        <f t="shared" si="1"/>
        <v>2.2779512868878649E-3</v>
      </c>
      <c r="G27" s="34"/>
      <c r="H27" s="42">
        <f>'HRQOL scores'!J$8</f>
        <v>0.86941733611120564</v>
      </c>
      <c r="I27" s="39">
        <f t="shared" si="2"/>
        <v>96906.5</v>
      </c>
      <c r="J27" s="39">
        <f t="shared" si="3"/>
        <v>84252.191081860554</v>
      </c>
      <c r="K27" s="42">
        <f>SUM(J27:J$119)/C27</f>
        <v>40.242462272133267</v>
      </c>
    </row>
    <row r="28" spans="1:11" ht="14.25" x14ac:dyDescent="0.2">
      <c r="A28" s="62">
        <v>23</v>
      </c>
      <c r="C28" s="67">
        <v>96796</v>
      </c>
      <c r="D28" s="29">
        <f t="shared" si="0"/>
        <v>228</v>
      </c>
      <c r="E28" s="33">
        <f>SUMPRODUCT(D28:D$119*$A28:$A$119)/C28+0.5-$A28</f>
        <v>48.30933995387656</v>
      </c>
      <c r="F28" s="35">
        <f t="shared" si="1"/>
        <v>2.3554692342658786E-3</v>
      </c>
      <c r="G28" s="34"/>
      <c r="H28" s="42">
        <f>'HRQOL scores'!J$8</f>
        <v>0.86941733611120564</v>
      </c>
      <c r="I28" s="39">
        <f t="shared" si="2"/>
        <v>96682</v>
      </c>
      <c r="J28" s="39">
        <f t="shared" si="3"/>
        <v>84057.006889903583</v>
      </c>
      <c r="K28" s="42">
        <f>SUM(J28:J$119)/C28</f>
        <v>39.463932096095839</v>
      </c>
    </row>
    <row r="29" spans="1:11" ht="14.25" x14ac:dyDescent="0.2">
      <c r="A29" s="62">
        <v>24</v>
      </c>
      <c r="C29" s="67">
        <v>96568</v>
      </c>
      <c r="D29" s="29">
        <f t="shared" si="0"/>
        <v>228</v>
      </c>
      <c r="E29" s="33">
        <f>SUMPRODUCT(D29:D$119*$A29:$A$119)/C29+0.5-$A29</f>
        <v>47.422219266997729</v>
      </c>
      <c r="F29" s="35">
        <f t="shared" si="1"/>
        <v>2.3610305691326317E-3</v>
      </c>
      <c r="G29" s="34"/>
      <c r="H29" s="42">
        <f>'HRQOL scores'!J$8</f>
        <v>0.86941733611120564</v>
      </c>
      <c r="I29" s="39">
        <f t="shared" si="2"/>
        <v>96454</v>
      </c>
      <c r="J29" s="39">
        <f t="shared" si="3"/>
        <v>83858.779737270233</v>
      </c>
      <c r="K29" s="42">
        <f>SUM(J29:J$119)/C29</f>
        <v>38.686663949587739</v>
      </c>
    </row>
    <row r="30" spans="1:11" ht="14.25" x14ac:dyDescent="0.2">
      <c r="A30" s="62">
        <v>25</v>
      </c>
      <c r="C30" s="67">
        <v>96340</v>
      </c>
      <c r="D30" s="29">
        <f t="shared" si="0"/>
        <v>227</v>
      </c>
      <c r="E30" s="33">
        <f>SUMPRODUCT(D30:D$119*$A30:$A$119)/C30+0.5-$A30</f>
        <v>46.533266246371554</v>
      </c>
      <c r="F30" s="35">
        <f t="shared" si="1"/>
        <v>2.3562383226074322E-3</v>
      </c>
      <c r="G30" s="34"/>
      <c r="H30" s="42">
        <f>'HRQOL scores'!J$9</f>
        <v>0.85230006584593532</v>
      </c>
      <c r="I30" s="39">
        <f t="shared" si="2"/>
        <v>96226.5</v>
      </c>
      <c r="J30" s="39">
        <f t="shared" si="3"/>
        <v>82013.852286123889</v>
      </c>
      <c r="K30" s="42">
        <f>SUM(J30:J$119)/C30</f>
        <v>37.907774388068489</v>
      </c>
    </row>
    <row r="31" spans="1:11" ht="14.25" x14ac:dyDescent="0.2">
      <c r="A31" s="62">
        <v>26</v>
      </c>
      <c r="C31" s="67">
        <v>96113</v>
      </c>
      <c r="D31" s="29">
        <f t="shared" si="0"/>
        <v>226</v>
      </c>
      <c r="E31" s="33">
        <f>SUMPRODUCT(D31:D$119*$A31:$A$119)/C31+0.5-$A31</f>
        <v>45.641987766227629</v>
      </c>
      <c r="F31" s="35">
        <f t="shared" si="1"/>
        <v>2.3513988742417777E-3</v>
      </c>
      <c r="G31" s="34"/>
      <c r="H31" s="42">
        <f>'HRQOL scores'!J$9</f>
        <v>0.85230006584593532</v>
      </c>
      <c r="I31" s="39">
        <f t="shared" si="2"/>
        <v>96000</v>
      </c>
      <c r="J31" s="39">
        <f t="shared" si="3"/>
        <v>81820.806321209791</v>
      </c>
      <c r="K31" s="42">
        <f>SUM(J31:J$119)/C31</f>
        <v>37.143998546090486</v>
      </c>
    </row>
    <row r="32" spans="1:11" ht="14.25" x14ac:dyDescent="0.2">
      <c r="A32" s="62">
        <v>27</v>
      </c>
      <c r="C32" s="67">
        <v>95887</v>
      </c>
      <c r="D32" s="29">
        <f t="shared" si="0"/>
        <v>227</v>
      </c>
      <c r="E32" s="33">
        <f>SUMPRODUCT(D32:D$119*$A32:$A$119)/C32+0.5-$A32</f>
        <v>44.748384767230547</v>
      </c>
      <c r="F32" s="35">
        <f t="shared" si="1"/>
        <v>2.367369925015904E-3</v>
      </c>
      <c r="G32" s="34"/>
      <c r="H32" s="42">
        <f>'HRQOL scores'!J$9</f>
        <v>0.85230006584593532</v>
      </c>
      <c r="I32" s="39">
        <f t="shared" si="2"/>
        <v>95773.5</v>
      </c>
      <c r="J32" s="39">
        <f t="shared" si="3"/>
        <v>81627.760356295679</v>
      </c>
      <c r="K32" s="42">
        <f>SUM(J32:J$119)/C32</f>
        <v>36.378240282198675</v>
      </c>
    </row>
    <row r="33" spans="1:11" ht="14.25" x14ac:dyDescent="0.2">
      <c r="A33" s="62">
        <v>28</v>
      </c>
      <c r="C33" s="67">
        <v>95660</v>
      </c>
      <c r="D33" s="29">
        <f t="shared" si="0"/>
        <v>230</v>
      </c>
      <c r="E33" s="33">
        <f>SUMPRODUCT(D33:D$119*$A33:$A$119)/C33+0.5-$A33</f>
        <v>43.853385638463692</v>
      </c>
      <c r="F33" s="35">
        <f t="shared" si="1"/>
        <v>2.4043487351034917E-3</v>
      </c>
      <c r="G33" s="34"/>
      <c r="H33" s="42">
        <f>'HRQOL scores'!J$9</f>
        <v>0.85230006584593532</v>
      </c>
      <c r="I33" s="39">
        <f t="shared" si="2"/>
        <v>95545</v>
      </c>
      <c r="J33" s="39">
        <f t="shared" si="3"/>
        <v>81433.00979124989</v>
      </c>
      <c r="K33" s="42">
        <f>SUM(J33:J$119)/C33</f>
        <v>35.611254083032499</v>
      </c>
    </row>
    <row r="34" spans="1:11" ht="14.25" x14ac:dyDescent="0.2">
      <c r="A34" s="62">
        <v>29</v>
      </c>
      <c r="C34" s="67">
        <v>95430</v>
      </c>
      <c r="D34" s="29">
        <f t="shared" si="0"/>
        <v>236</v>
      </c>
      <c r="E34" s="33">
        <f>SUMPRODUCT(D34:D$119*$A34:$A$119)/C34+0.5-$A34</f>
        <v>42.957873521695859</v>
      </c>
      <c r="F34" s="35">
        <f t="shared" si="1"/>
        <v>2.4730168710049251E-3</v>
      </c>
      <c r="G34" s="34"/>
      <c r="H34" s="42">
        <f>'HRQOL scores'!J$9</f>
        <v>0.85230006584593532</v>
      </c>
      <c r="I34" s="39">
        <f t="shared" si="2"/>
        <v>95312</v>
      </c>
      <c r="J34" s="39">
        <f t="shared" si="3"/>
        <v>81234.423875907785</v>
      </c>
      <c r="K34" s="42">
        <f>SUM(J34:J$119)/C34</f>
        <v>34.843755169146384</v>
      </c>
    </row>
    <row r="35" spans="1:11" ht="14.25" x14ac:dyDescent="0.2">
      <c r="A35" s="62">
        <v>30</v>
      </c>
      <c r="C35" s="67">
        <v>95194</v>
      </c>
      <c r="D35" s="29">
        <f t="shared" si="0"/>
        <v>244</v>
      </c>
      <c r="E35" s="33">
        <f>SUMPRODUCT(D35:D$119*$A35:$A$119)/C35+0.5-$A35</f>
        <v>42.06313286735967</v>
      </c>
      <c r="F35" s="35">
        <f t="shared" si="1"/>
        <v>2.5631867554677815E-3</v>
      </c>
      <c r="G35" s="34"/>
      <c r="H35" s="42">
        <f>'HRQOL scores'!J$9</f>
        <v>0.85230006584593532</v>
      </c>
      <c r="I35" s="39">
        <f t="shared" si="2"/>
        <v>95072</v>
      </c>
      <c r="J35" s="39">
        <f t="shared" si="3"/>
        <v>81029.871860104759</v>
      </c>
      <c r="K35" s="42">
        <f>SUM(J35:J$119)/C35</f>
        <v>34.076781434919553</v>
      </c>
    </row>
    <row r="36" spans="1:11" ht="14.25" x14ac:dyDescent="0.2">
      <c r="A36" s="62">
        <v>31</v>
      </c>
      <c r="C36" s="67">
        <v>94950</v>
      </c>
      <c r="D36" s="29">
        <f t="shared" si="0"/>
        <v>250</v>
      </c>
      <c r="E36" s="33">
        <f>SUMPRODUCT(D36:D$119*$A36:$A$119)/C36+0.5-$A36</f>
        <v>41.169940707482212</v>
      </c>
      <c r="F36" s="35">
        <f t="shared" si="1"/>
        <v>2.6329647182727752E-3</v>
      </c>
      <c r="G36" s="34"/>
      <c r="H36" s="42">
        <f>'HRQOL scores'!J$9</f>
        <v>0.85230006584593532</v>
      </c>
      <c r="I36" s="39">
        <f t="shared" si="2"/>
        <v>94825</v>
      </c>
      <c r="J36" s="39">
        <f t="shared" si="3"/>
        <v>80819.353743840809</v>
      </c>
      <c r="K36" s="42">
        <f>SUM(J36:J$119)/C36</f>
        <v>33.310955872097182</v>
      </c>
    </row>
    <row r="37" spans="1:11" ht="14.25" x14ac:dyDescent="0.2">
      <c r="A37" s="62">
        <v>32</v>
      </c>
      <c r="C37" s="67">
        <v>94700</v>
      </c>
      <c r="D37" s="29">
        <f t="shared" si="0"/>
        <v>262</v>
      </c>
      <c r="E37" s="33">
        <f>SUMPRODUCT(D37:D$119*$A37:$A$119)/C37+0.5-$A37</f>
        <v>40.277305915263312</v>
      </c>
      <c r="F37" s="35">
        <f t="shared" si="1"/>
        <v>2.7666314677930307E-3</v>
      </c>
      <c r="G37" s="34"/>
      <c r="H37" s="42">
        <f>'HRQOL scores'!J$9</f>
        <v>0.85230006584593532</v>
      </c>
      <c r="I37" s="39">
        <f t="shared" ref="I37:I68" si="4">(D37*0.5+C38)</f>
        <v>94569</v>
      </c>
      <c r="J37" s="39">
        <f t="shared" ref="J37:J68" si="5">I37*H37</f>
        <v>80601.16492698426</v>
      </c>
      <c r="K37" s="42">
        <f>SUM(J37:J$119)/C37</f>
        <v>32.54546891564717</v>
      </c>
    </row>
    <row r="38" spans="1:11" ht="14.25" x14ac:dyDescent="0.2">
      <c r="A38" s="62">
        <v>33</v>
      </c>
      <c r="C38" s="67">
        <v>94438</v>
      </c>
      <c r="D38" s="29">
        <f t="shared" si="0"/>
        <v>263</v>
      </c>
      <c r="E38" s="33">
        <f>SUMPRODUCT(D38:D$119*$A38:$A$119)/C38+0.5-$A38</f>
        <v>39.387660371624094</v>
      </c>
      <c r="F38" s="35">
        <f t="shared" si="1"/>
        <v>2.7848959105444843E-3</v>
      </c>
      <c r="G38" s="34"/>
      <c r="H38" s="42">
        <f>'HRQOL scores'!J$9</f>
        <v>0.85230006584593532</v>
      </c>
      <c r="I38" s="39">
        <f t="shared" si="4"/>
        <v>94306.5</v>
      </c>
      <c r="J38" s="39">
        <f t="shared" si="5"/>
        <v>80377.436159699704</v>
      </c>
      <c r="K38" s="42">
        <f>SUM(J38:J$119)/C38</f>
        <v>31.782277699493868</v>
      </c>
    </row>
    <row r="39" spans="1:11" ht="14.25" x14ac:dyDescent="0.2">
      <c r="A39" s="62">
        <v>34</v>
      </c>
      <c r="C39" s="67">
        <v>94175</v>
      </c>
      <c r="D39" s="29">
        <f t="shared" si="0"/>
        <v>267</v>
      </c>
      <c r="E39" s="33">
        <f>SUMPRODUCT(D39:D$119*$A39:$A$119)/C39+0.5-$A39</f>
        <v>38.4962608991286</v>
      </c>
      <c r="F39" s="35">
        <f t="shared" si="1"/>
        <v>2.8351473320945048E-3</v>
      </c>
      <c r="G39" s="34"/>
      <c r="H39" s="42">
        <f>'HRQOL scores'!J$9</f>
        <v>0.85230006584593532</v>
      </c>
      <c r="I39" s="39">
        <f t="shared" si="4"/>
        <v>94041.5</v>
      </c>
      <c r="J39" s="39">
        <f t="shared" si="5"/>
        <v>80151.576642250526</v>
      </c>
      <c r="K39" s="42">
        <f>SUM(J39:J$119)/C39</f>
        <v>31.017545051500953</v>
      </c>
    </row>
    <row r="40" spans="1:11" ht="14.25" x14ac:dyDescent="0.2">
      <c r="A40" s="62">
        <v>35</v>
      </c>
      <c r="C40" s="67">
        <v>93908</v>
      </c>
      <c r="D40" s="29">
        <f t="shared" si="0"/>
        <v>274</v>
      </c>
      <c r="E40" s="33">
        <f>SUMPRODUCT(D40:D$119*$A40:$A$119)/C40+0.5-$A40</f>
        <v>37.604292181448187</v>
      </c>
      <c r="F40" s="35">
        <f t="shared" si="1"/>
        <v>2.9177492865357585E-3</v>
      </c>
      <c r="G40" s="34"/>
      <c r="H40" s="42">
        <f>'HRQOL scores'!J$10</f>
        <v>0.83598502781741102</v>
      </c>
      <c r="I40" s="39">
        <f t="shared" si="4"/>
        <v>93771</v>
      </c>
      <c r="J40" s="39">
        <f t="shared" si="5"/>
        <v>78391.152043466442</v>
      </c>
      <c r="K40" s="42">
        <f>SUM(J40:J$119)/C40</f>
        <v>30.252222692239759</v>
      </c>
    </row>
    <row r="41" spans="1:11" ht="14.25" x14ac:dyDescent="0.2">
      <c r="A41" s="62">
        <v>36</v>
      </c>
      <c r="C41" s="67">
        <v>93634</v>
      </c>
      <c r="D41" s="29">
        <f t="shared" si="0"/>
        <v>284</v>
      </c>
      <c r="E41" s="33">
        <f>SUMPRODUCT(D41:D$119*$A41:$A$119)/C41+0.5-$A41</f>
        <v>36.712870006359182</v>
      </c>
      <c r="F41" s="35">
        <f t="shared" si="1"/>
        <v>3.0330862720806544E-3</v>
      </c>
      <c r="G41" s="34"/>
      <c r="H41" s="42">
        <f>'HRQOL scores'!J$10</f>
        <v>0.83598502781741102</v>
      </c>
      <c r="I41" s="39">
        <f t="shared" si="4"/>
        <v>93492</v>
      </c>
      <c r="J41" s="39">
        <f t="shared" si="5"/>
        <v>78157.912220705388</v>
      </c>
      <c r="K41" s="42">
        <f>SUM(J41:J$119)/C41</f>
        <v>29.503541198062511</v>
      </c>
    </row>
    <row r="42" spans="1:11" ht="14.25" x14ac:dyDescent="0.2">
      <c r="A42" s="62">
        <v>37</v>
      </c>
      <c r="C42" s="67">
        <v>93350</v>
      </c>
      <c r="D42" s="29">
        <f t="shared" si="0"/>
        <v>298</v>
      </c>
      <c r="E42" s="33">
        <f>SUMPRODUCT(D42:D$119*$A42:$A$119)/C42+0.5-$A42</f>
        <v>35.823040923143395</v>
      </c>
      <c r="F42" s="35">
        <f t="shared" si="1"/>
        <v>3.1922870915907873E-3</v>
      </c>
      <c r="G42" s="34"/>
      <c r="H42" s="42">
        <f>'HRQOL scores'!J$10</f>
        <v>0.83598502781741102</v>
      </c>
      <c r="I42" s="39">
        <f t="shared" si="4"/>
        <v>93201</v>
      </c>
      <c r="J42" s="39">
        <f t="shared" si="5"/>
        <v>77914.640577610524</v>
      </c>
      <c r="K42" s="42">
        <f>SUM(J42:J$119)/C42</f>
        <v>28.756043538496833</v>
      </c>
    </row>
    <row r="43" spans="1:11" ht="14.25" x14ac:dyDescent="0.2">
      <c r="A43" s="62">
        <v>38</v>
      </c>
      <c r="C43" s="67">
        <v>93052</v>
      </c>
      <c r="D43" s="29">
        <f t="shared" si="0"/>
        <v>315</v>
      </c>
      <c r="E43" s="33">
        <f>SUMPRODUCT(D43:D$119*$A43:$A$119)/C43+0.5-$A43</f>
        <v>34.936163329916994</v>
      </c>
      <c r="F43" s="35">
        <f t="shared" si="1"/>
        <v>3.3852039719726606E-3</v>
      </c>
      <c r="G43" s="34"/>
      <c r="H43" s="42">
        <f>'HRQOL scores'!J$10</f>
        <v>0.83598502781741102</v>
      </c>
      <c r="I43" s="39">
        <f t="shared" si="4"/>
        <v>92894.5</v>
      </c>
      <c r="J43" s="39">
        <f t="shared" si="5"/>
        <v>77658.411166584483</v>
      </c>
      <c r="K43" s="42">
        <f>SUM(J43:J$119)/C43</f>
        <v>28.010811414489417</v>
      </c>
    </row>
    <row r="44" spans="1:11" ht="14.25" x14ac:dyDescent="0.2">
      <c r="A44" s="62">
        <v>39</v>
      </c>
      <c r="C44" s="67">
        <v>92737</v>
      </c>
      <c r="D44" s="29">
        <f t="shared" si="0"/>
        <v>336</v>
      </c>
      <c r="E44" s="33">
        <f>SUMPRODUCT(D44:D$119*$A44:$A$119)/C44+0.5-$A44</f>
        <v>34.053132732085743</v>
      </c>
      <c r="F44" s="35">
        <f t="shared" si="1"/>
        <v>3.6231493362951141E-3</v>
      </c>
      <c r="G44" s="34"/>
      <c r="H44" s="42">
        <f>'HRQOL scores'!J$10</f>
        <v>0.83598502781741102</v>
      </c>
      <c r="I44" s="39">
        <f t="shared" si="4"/>
        <v>92569</v>
      </c>
      <c r="J44" s="39">
        <f t="shared" si="5"/>
        <v>77386.298040029928</v>
      </c>
      <c r="K44" s="42">
        <f>SUM(J44:J$119)/C44</f>
        <v>27.268550983690275</v>
      </c>
    </row>
    <row r="45" spans="1:11" ht="14.25" x14ac:dyDescent="0.2">
      <c r="A45" s="62">
        <v>40</v>
      </c>
      <c r="C45" s="67">
        <v>92401</v>
      </c>
      <c r="D45" s="29">
        <f t="shared" si="0"/>
        <v>359</v>
      </c>
      <c r="E45" s="33">
        <f>SUMPRODUCT(D45:D$119*$A45:$A$119)/C45+0.5-$A45</f>
        <v>33.175142803383466</v>
      </c>
      <c r="F45" s="35">
        <f t="shared" si="1"/>
        <v>3.8852393372366101E-3</v>
      </c>
      <c r="G45" s="34"/>
      <c r="H45" s="42">
        <f>'HRQOL scores'!J$10</f>
        <v>0.83598502781741102</v>
      </c>
      <c r="I45" s="39">
        <f t="shared" si="4"/>
        <v>92221.5</v>
      </c>
      <c r="J45" s="39">
        <f t="shared" si="5"/>
        <v>77095.793242863365</v>
      </c>
      <c r="K45" s="42">
        <f>SUM(J45:J$119)/C45</f>
        <v>26.530203293627288</v>
      </c>
    </row>
    <row r="46" spans="1:11" ht="14.25" x14ac:dyDescent="0.2">
      <c r="A46" s="62">
        <v>41</v>
      </c>
      <c r="C46" s="67">
        <v>92042</v>
      </c>
      <c r="D46" s="29">
        <f t="shared" si="0"/>
        <v>382</v>
      </c>
      <c r="E46" s="33">
        <f>SUMPRODUCT(D46:D$119*$A46:$A$119)/C46+0.5-$A46</f>
        <v>32.302588711408234</v>
      </c>
      <c r="F46" s="35">
        <f t="shared" si="1"/>
        <v>4.1502792203559243E-3</v>
      </c>
      <c r="G46" s="34"/>
      <c r="H46" s="42">
        <f>'HRQOL scores'!J$10</f>
        <v>0.83598502781741102</v>
      </c>
      <c r="I46" s="39">
        <f t="shared" si="4"/>
        <v>91851</v>
      </c>
      <c r="J46" s="39">
        <f t="shared" si="5"/>
        <v>76786.060790057018</v>
      </c>
      <c r="K46" s="42">
        <f>SUM(J46:J$119)/C46</f>
        <v>25.796066157749639</v>
      </c>
    </row>
    <row r="47" spans="1:11" ht="14.25" x14ac:dyDescent="0.2">
      <c r="A47" s="62">
        <v>42</v>
      </c>
      <c r="C47" s="67">
        <v>91660</v>
      </c>
      <c r="D47" s="29">
        <f t="shared" si="0"/>
        <v>415</v>
      </c>
      <c r="E47" s="33">
        <f>SUMPRODUCT(D47:D$119*$A47:$A$119)/C47+0.5-$A47</f>
        <v>31.435128411252848</v>
      </c>
      <c r="F47" s="35">
        <f t="shared" si="1"/>
        <v>4.5276020074187214E-3</v>
      </c>
      <c r="G47" s="34"/>
      <c r="H47" s="42">
        <f>'HRQOL scores'!J$10</f>
        <v>0.83598502781741102</v>
      </c>
      <c r="I47" s="39">
        <f t="shared" si="4"/>
        <v>91452.5</v>
      </c>
      <c r="J47" s="39">
        <f t="shared" si="5"/>
        <v>76452.92075647178</v>
      </c>
      <c r="K47" s="42">
        <f>SUM(J47:J$119)/C47</f>
        <v>25.065846176102291</v>
      </c>
    </row>
    <row r="48" spans="1:11" ht="14.25" x14ac:dyDescent="0.2">
      <c r="A48" s="62">
        <v>43</v>
      </c>
      <c r="C48" s="67">
        <v>91245</v>
      </c>
      <c r="D48" s="29">
        <f t="shared" si="0"/>
        <v>456</v>
      </c>
      <c r="E48" s="33">
        <f>SUMPRODUCT(D48:D$119*$A48:$A$119)/C48+0.5-$A48</f>
        <v>30.575827389724765</v>
      </c>
      <c r="F48" s="35">
        <f t="shared" si="1"/>
        <v>4.9975341114581618E-3</v>
      </c>
      <c r="G48" s="34"/>
      <c r="H48" s="42">
        <f>'HRQOL scores'!J$10</f>
        <v>0.83598502781741102</v>
      </c>
      <c r="I48" s="39">
        <f t="shared" si="4"/>
        <v>91017</v>
      </c>
      <c r="J48" s="39">
        <f t="shared" si="5"/>
        <v>76088.849276857305</v>
      </c>
      <c r="K48" s="42">
        <f>SUM(J48:J$119)/C48</f>
        <v>24.34196437881598</v>
      </c>
    </row>
    <row r="49" spans="1:11" ht="14.25" x14ac:dyDescent="0.2">
      <c r="A49" s="62">
        <v>44</v>
      </c>
      <c r="C49" s="67">
        <v>90789</v>
      </c>
      <c r="D49" s="29">
        <f t="shared" si="0"/>
        <v>506</v>
      </c>
      <c r="E49" s="33">
        <f>SUMPRODUCT(D49:D$119*$A49:$A$119)/C49+0.5-$A49</f>
        <v>29.72688729003994</v>
      </c>
      <c r="F49" s="35">
        <f t="shared" si="1"/>
        <v>5.5733624117459161E-3</v>
      </c>
      <c r="G49" s="34"/>
      <c r="H49" s="42">
        <f>'HRQOL scores'!J$10</f>
        <v>0.83598502781741102</v>
      </c>
      <c r="I49" s="39">
        <f t="shared" si="4"/>
        <v>90536</v>
      </c>
      <c r="J49" s="39">
        <f t="shared" si="5"/>
        <v>75686.740478477121</v>
      </c>
      <c r="K49" s="42">
        <f>SUM(J49:J$119)/C49</f>
        <v>23.6261407270507</v>
      </c>
    </row>
    <row r="50" spans="1:11" ht="14.25" x14ac:dyDescent="0.2">
      <c r="A50" s="62">
        <v>45</v>
      </c>
      <c r="C50" s="67">
        <v>90283</v>
      </c>
      <c r="D50" s="29">
        <f t="shared" si="0"/>
        <v>559</v>
      </c>
      <c r="E50" s="33">
        <f>SUMPRODUCT(D50:D$119*$A50:$A$119)/C50+0.5-$A50</f>
        <v>28.890692269590474</v>
      </c>
      <c r="F50" s="35">
        <f t="shared" si="1"/>
        <v>6.1916418373337175E-3</v>
      </c>
      <c r="G50" s="34"/>
      <c r="H50" s="42">
        <f>'HRQOL scores'!J$11</f>
        <v>0.82168236744037493</v>
      </c>
      <c r="I50" s="39">
        <f t="shared" si="4"/>
        <v>90003.5</v>
      </c>
      <c r="J50" s="39">
        <f t="shared" si="5"/>
        <v>73954.28895791978</v>
      </c>
      <c r="K50" s="42">
        <f>SUM(J50:J$119)/C50</f>
        <v>22.920228060539948</v>
      </c>
    </row>
    <row r="51" spans="1:11" ht="14.25" x14ac:dyDescent="0.2">
      <c r="A51" s="62">
        <v>46</v>
      </c>
      <c r="C51" s="67">
        <v>89724</v>
      </c>
      <c r="D51" s="29">
        <f t="shared" si="0"/>
        <v>613</v>
      </c>
      <c r="E51" s="33">
        <f>SUMPRODUCT(D51:D$119*$A51:$A$119)/C51+0.5-$A51</f>
        <v>28.067572446340293</v>
      </c>
      <c r="F51" s="35">
        <f t="shared" si="1"/>
        <v>6.8320627702732825E-3</v>
      </c>
      <c r="G51" s="34"/>
      <c r="H51" s="42">
        <f>'HRQOL scores'!J$11</f>
        <v>0.82168236744037493</v>
      </c>
      <c r="I51" s="39">
        <f t="shared" si="4"/>
        <v>89417.5</v>
      </c>
      <c r="J51" s="39">
        <f t="shared" si="5"/>
        <v>73472.783090599725</v>
      </c>
      <c r="K51" s="42">
        <f>SUM(J51:J$119)/C51</f>
        <v>22.238784060360757</v>
      </c>
    </row>
    <row r="52" spans="1:11" ht="14.25" x14ac:dyDescent="0.2">
      <c r="A52" s="62">
        <v>47</v>
      </c>
      <c r="C52" s="67">
        <v>89111</v>
      </c>
      <c r="D52" s="29">
        <f t="shared" si="0"/>
        <v>669</v>
      </c>
      <c r="E52" s="33">
        <f>SUMPRODUCT(D52:D$119*$A52:$A$119)/C52+0.5-$A52</f>
        <v>27.25721145734461</v>
      </c>
      <c r="F52" s="35">
        <f t="shared" si="1"/>
        <v>7.5074906577190246E-3</v>
      </c>
      <c r="G52" s="34"/>
      <c r="H52" s="42">
        <f>'HRQOL scores'!J$11</f>
        <v>0.82168236744037493</v>
      </c>
      <c r="I52" s="39">
        <f t="shared" si="4"/>
        <v>88776.5</v>
      </c>
      <c r="J52" s="39">
        <f t="shared" si="5"/>
        <v>72946.084693070443</v>
      </c>
      <c r="K52" s="42">
        <f>SUM(J52:J$119)/C52</f>
        <v>21.567257442304641</v>
      </c>
    </row>
    <row r="53" spans="1:11" ht="14.25" x14ac:dyDescent="0.2">
      <c r="A53" s="62">
        <v>48</v>
      </c>
      <c r="C53" s="67">
        <v>88442</v>
      </c>
      <c r="D53" s="29">
        <f t="shared" si="0"/>
        <v>731</v>
      </c>
      <c r="E53" s="33">
        <f>SUMPRODUCT(D53:D$119*$A53:$A$119)/C53+0.5-$A53</f>
        <v>26.459610481167729</v>
      </c>
      <c r="F53" s="35">
        <f t="shared" si="1"/>
        <v>8.2653038149295577E-3</v>
      </c>
      <c r="G53" s="34"/>
      <c r="H53" s="42">
        <f>'HRQOL scores'!J$11</f>
        <v>0.82168236744037493</v>
      </c>
      <c r="I53" s="39">
        <f t="shared" si="4"/>
        <v>88076.5</v>
      </c>
      <c r="J53" s="39">
        <f t="shared" si="5"/>
        <v>72370.907035862183</v>
      </c>
      <c r="K53" s="42">
        <f>SUM(J53:J$119)/C53</f>
        <v>20.905608118859121</v>
      </c>
    </row>
    <row r="54" spans="1:11" ht="14.25" x14ac:dyDescent="0.2">
      <c r="A54" s="62">
        <v>49</v>
      </c>
      <c r="C54" s="67">
        <v>87711</v>
      </c>
      <c r="D54" s="29">
        <f t="shared" si="0"/>
        <v>795</v>
      </c>
      <c r="E54" s="33">
        <f>SUMPRODUCT(D54:D$119*$A54:$A$119)/C54+0.5-$A54</f>
        <v>25.675962766077646</v>
      </c>
      <c r="F54" s="35">
        <f t="shared" si="1"/>
        <v>9.0638574409139111E-3</v>
      </c>
      <c r="G54" s="34"/>
      <c r="H54" s="42">
        <f>'HRQOL scores'!J$11</f>
        <v>0.82168236744037493</v>
      </c>
      <c r="I54" s="39">
        <f t="shared" si="4"/>
        <v>87313.5</v>
      </c>
      <c r="J54" s="39">
        <f t="shared" si="5"/>
        <v>71743.963389505181</v>
      </c>
      <c r="K54" s="42">
        <f>SUM(J54:J$119)/C54</f>
        <v>20.254733000561803</v>
      </c>
    </row>
    <row r="55" spans="1:11" ht="14.25" x14ac:dyDescent="0.2">
      <c r="A55" s="62">
        <v>50</v>
      </c>
      <c r="C55" s="67">
        <v>86916</v>
      </c>
      <c r="D55" s="29">
        <f t="shared" si="0"/>
        <v>867</v>
      </c>
      <c r="E55" s="33">
        <f>SUMPRODUCT(D55:D$119*$A55:$A$119)/C55+0.5-$A55</f>
        <v>24.906241315470524</v>
      </c>
      <c r="F55" s="35">
        <f t="shared" si="1"/>
        <v>9.9751484191633304E-3</v>
      </c>
      <c r="G55" s="34"/>
      <c r="H55" s="42">
        <f>'HRQOL scores'!J$11</f>
        <v>0.82168236744037493</v>
      </c>
      <c r="I55" s="39">
        <f t="shared" si="4"/>
        <v>86482.5</v>
      </c>
      <c r="J55" s="39">
        <f t="shared" si="5"/>
        <v>71061.145342162228</v>
      </c>
      <c r="K55" s="42">
        <f>SUM(J55:J$119)/C55</f>
        <v>19.61455799648823</v>
      </c>
    </row>
    <row r="56" spans="1:11" ht="14.25" x14ac:dyDescent="0.2">
      <c r="A56" s="62">
        <v>51</v>
      </c>
      <c r="C56" s="67">
        <v>86049</v>
      </c>
      <c r="D56" s="29">
        <f t="shared" si="0"/>
        <v>941</v>
      </c>
      <c r="E56" s="33">
        <f>SUMPRODUCT(D56:D$119*$A56:$A$119)/C56+0.5-$A56</f>
        <v>24.152150172290632</v>
      </c>
      <c r="F56" s="35">
        <f t="shared" si="1"/>
        <v>1.0935629699357343E-2</v>
      </c>
      <c r="G56" s="34"/>
      <c r="H56" s="42">
        <f>'HRQOL scores'!J$11</f>
        <v>0.82168236744037493</v>
      </c>
      <c r="I56" s="39">
        <f t="shared" si="4"/>
        <v>85578.5</v>
      </c>
      <c r="J56" s="39">
        <f t="shared" si="5"/>
        <v>70318.34448199613</v>
      </c>
      <c r="K56" s="42">
        <f>SUM(J56:J$119)/C56</f>
        <v>18.986365646092445</v>
      </c>
    </row>
    <row r="57" spans="1:11" ht="14.25" x14ac:dyDescent="0.2">
      <c r="A57" s="62">
        <v>52</v>
      </c>
      <c r="C57" s="67">
        <v>85108</v>
      </c>
      <c r="D57" s="29">
        <f t="shared" si="0"/>
        <v>1014</v>
      </c>
      <c r="E57" s="33">
        <f>SUMPRODUCT(D57:D$119*$A57:$A$119)/C57+0.5-$A57</f>
        <v>23.413661115000195</v>
      </c>
      <c r="F57" s="35">
        <f t="shared" si="1"/>
        <v>1.1914273628801052E-2</v>
      </c>
      <c r="G57" s="34"/>
      <c r="H57" s="42">
        <f>'HRQOL scores'!J$11</f>
        <v>0.82168236744037493</v>
      </c>
      <c r="I57" s="39">
        <f t="shared" si="4"/>
        <v>84601</v>
      </c>
      <c r="J57" s="39">
        <f t="shared" si="5"/>
        <v>69515.149967823163</v>
      </c>
      <c r="K57" s="42">
        <f>SUM(J57:J$119)/C57</f>
        <v>18.370064306511875</v>
      </c>
    </row>
    <row r="58" spans="1:11" ht="14.25" x14ac:dyDescent="0.2">
      <c r="A58" s="62">
        <v>53</v>
      </c>
      <c r="C58" s="67">
        <v>84094</v>
      </c>
      <c r="D58" s="29">
        <f t="shared" si="0"/>
        <v>1079</v>
      </c>
      <c r="E58" s="33">
        <f>SUMPRODUCT(D58:D$119*$A58:$A$119)/C58+0.5-$A58</f>
        <v>22.689952555181534</v>
      </c>
      <c r="F58" s="35">
        <f t="shared" si="1"/>
        <v>1.2830879729826147E-2</v>
      </c>
      <c r="G58" s="34"/>
      <c r="H58" s="42">
        <f>'HRQOL scores'!J$11</f>
        <v>0.82168236744037493</v>
      </c>
      <c r="I58" s="39">
        <f t="shared" si="4"/>
        <v>83554.5</v>
      </c>
      <c r="J58" s="39">
        <f t="shared" si="5"/>
        <v>68655.259370296801</v>
      </c>
      <c r="K58" s="42">
        <f>SUM(J58:J$119)/C58</f>
        <v>17.764933087149966</v>
      </c>
    </row>
    <row r="59" spans="1:11" ht="14.25" x14ac:dyDescent="0.2">
      <c r="A59" s="62">
        <v>54</v>
      </c>
      <c r="C59" s="67">
        <v>83015</v>
      </c>
      <c r="D59" s="29">
        <f t="shared" si="0"/>
        <v>1136</v>
      </c>
      <c r="E59" s="33">
        <f>SUMPRODUCT(D59:D$119*$A59:$A$119)/C59+0.5-$A59</f>
        <v>21.978369814797759</v>
      </c>
      <c r="F59" s="35">
        <f t="shared" si="1"/>
        <v>1.3684273926398843E-2</v>
      </c>
      <c r="G59" s="34"/>
      <c r="H59" s="42">
        <f>'HRQOL scores'!J$11</f>
        <v>0.82168236744037493</v>
      </c>
      <c r="I59" s="39">
        <f t="shared" si="4"/>
        <v>82447</v>
      </c>
      <c r="J59" s="39">
        <f t="shared" si="5"/>
        <v>67745.246148356586</v>
      </c>
      <c r="K59" s="42">
        <f>SUM(J59:J$119)/C59</f>
        <v>17.168813150159515</v>
      </c>
    </row>
    <row r="60" spans="1:11" ht="14.25" x14ac:dyDescent="0.2">
      <c r="A60" s="62">
        <v>55</v>
      </c>
      <c r="C60" s="67">
        <v>81879</v>
      </c>
      <c r="D60" s="29">
        <f t="shared" si="0"/>
        <v>1193</v>
      </c>
      <c r="E60" s="33">
        <f>SUMPRODUCT(D60:D$119*$A60:$A$119)/C60+0.5-$A60</f>
        <v>21.27636353858054</v>
      </c>
      <c r="F60" s="35">
        <f t="shared" si="1"/>
        <v>1.457028053591275E-2</v>
      </c>
      <c r="G60" s="34"/>
      <c r="H60" s="42">
        <f>'HRQOL scores'!J$12</f>
        <v>0.80522566554000352</v>
      </c>
      <c r="I60" s="39">
        <f t="shared" si="4"/>
        <v>81282.5</v>
      </c>
      <c r="J60" s="39">
        <f t="shared" si="5"/>
        <v>65450.755159255335</v>
      </c>
      <c r="K60" s="42">
        <f>SUM(J60:J$119)/C60</f>
        <v>16.579633086776042</v>
      </c>
    </row>
    <row r="61" spans="1:11" ht="14.25" x14ac:dyDescent="0.2">
      <c r="A61" s="62">
        <v>56</v>
      </c>
      <c r="C61" s="67">
        <v>80686</v>
      </c>
      <c r="D61" s="29">
        <f t="shared" si="0"/>
        <v>1254</v>
      </c>
      <c r="E61" s="33">
        <f>SUMPRODUCT(D61:D$119*$A61:$A$119)/C61+0.5-$A61</f>
        <v>20.583556876972906</v>
      </c>
      <c r="F61" s="35">
        <f t="shared" si="1"/>
        <v>1.5541729668096076E-2</v>
      </c>
      <c r="G61" s="34"/>
      <c r="H61" s="42">
        <f>'HRQOL scores'!J$12</f>
        <v>0.80522566554000352</v>
      </c>
      <c r="I61" s="39">
        <f t="shared" si="4"/>
        <v>80059</v>
      </c>
      <c r="J61" s="39">
        <f t="shared" si="5"/>
        <v>64465.561557467139</v>
      </c>
      <c r="K61" s="42">
        <f>SUM(J61:J$119)/C61</f>
        <v>16.01359619206405</v>
      </c>
    </row>
    <row r="62" spans="1:11" ht="14.25" x14ac:dyDescent="0.2">
      <c r="A62" s="62">
        <v>57</v>
      </c>
      <c r="C62" s="67">
        <v>79432</v>
      </c>
      <c r="D62" s="29">
        <f t="shared" si="0"/>
        <v>1316</v>
      </c>
      <c r="E62" s="33">
        <f>SUMPRODUCT(D62:D$119*$A62:$A$119)/C62+0.5-$A62</f>
        <v>19.900617763312468</v>
      </c>
      <c r="F62" s="35">
        <f t="shared" si="1"/>
        <v>1.6567630174237083E-2</v>
      </c>
      <c r="G62" s="34"/>
      <c r="H62" s="42">
        <f>'HRQOL scores'!J$12</f>
        <v>0.80522566554000352</v>
      </c>
      <c r="I62" s="39">
        <f t="shared" si="4"/>
        <v>78774</v>
      </c>
      <c r="J62" s="39">
        <f t="shared" si="5"/>
        <v>63430.846577248238</v>
      </c>
      <c r="K62" s="42">
        <f>SUM(J62:J$119)/C62</f>
        <v>15.454822499690469</v>
      </c>
    </row>
    <row r="63" spans="1:11" ht="14.25" x14ac:dyDescent="0.2">
      <c r="A63" s="62">
        <v>58</v>
      </c>
      <c r="C63" s="67">
        <v>78116</v>
      </c>
      <c r="D63" s="29">
        <f t="shared" si="0"/>
        <v>1383</v>
      </c>
      <c r="E63" s="33">
        <f>SUMPRODUCT(D63:D$119*$A63:$A$119)/C63+0.5-$A63</f>
        <v>19.227454941054788</v>
      </c>
      <c r="F63" s="35">
        <f t="shared" si="1"/>
        <v>1.7704439551436326E-2</v>
      </c>
      <c r="G63" s="34"/>
      <c r="H63" s="42">
        <f>'HRQOL scores'!J$12</f>
        <v>0.80522566554000352</v>
      </c>
      <c r="I63" s="39">
        <f t="shared" si="4"/>
        <v>77424.5</v>
      </c>
      <c r="J63" s="39">
        <f t="shared" si="5"/>
        <v>62344.194541602003</v>
      </c>
      <c r="K63" s="42">
        <f>SUM(J63:J$119)/C63</f>
        <v>14.903177508041434</v>
      </c>
    </row>
    <row r="64" spans="1:11" ht="14.25" x14ac:dyDescent="0.2">
      <c r="A64" s="62">
        <v>59</v>
      </c>
      <c r="C64" s="67">
        <v>76733</v>
      </c>
      <c r="D64" s="29">
        <f t="shared" si="0"/>
        <v>1458</v>
      </c>
      <c r="E64" s="33">
        <f>SUMPRODUCT(D64:D$119*$A64:$A$119)/C64+0.5-$A64</f>
        <v>18.56498990232933</v>
      </c>
      <c r="F64" s="35">
        <f t="shared" si="1"/>
        <v>1.9000951350787797E-2</v>
      </c>
      <c r="G64" s="34"/>
      <c r="H64" s="42">
        <f>'HRQOL scores'!J$12</f>
        <v>0.80522566554000352</v>
      </c>
      <c r="I64" s="39">
        <f t="shared" si="4"/>
        <v>76004</v>
      </c>
      <c r="J64" s="39">
        <f t="shared" si="5"/>
        <v>61200.371483702431</v>
      </c>
      <c r="K64" s="42">
        <f>SUM(J64:J$119)/C64</f>
        <v>14.359303294235371</v>
      </c>
    </row>
    <row r="65" spans="1:11" ht="14.25" x14ac:dyDescent="0.2">
      <c r="A65" s="62">
        <v>60</v>
      </c>
      <c r="C65" s="67">
        <v>75275</v>
      </c>
      <c r="D65" s="29">
        <f t="shared" si="0"/>
        <v>1544</v>
      </c>
      <c r="E65" s="33">
        <f>SUMPRODUCT(D65:D$119*$A65:$A$119)/C65+0.5-$A65</f>
        <v>17.914890337767332</v>
      </c>
      <c r="F65" s="35">
        <f t="shared" si="1"/>
        <v>2.0511457987379609E-2</v>
      </c>
      <c r="G65" s="34"/>
      <c r="H65" s="42">
        <f>'HRQOL scores'!J$12</f>
        <v>0.80522566554000352</v>
      </c>
      <c r="I65" s="39">
        <f t="shared" si="4"/>
        <v>74503</v>
      </c>
      <c r="J65" s="39">
        <f t="shared" si="5"/>
        <v>59991.727759726884</v>
      </c>
      <c r="K65" s="42">
        <f>SUM(J65:J$119)/C65</f>
        <v>13.824404492764664</v>
      </c>
    </row>
    <row r="66" spans="1:11" ht="14.25" x14ac:dyDescent="0.2">
      <c r="A66" s="62">
        <v>61</v>
      </c>
      <c r="C66" s="67">
        <v>73731</v>
      </c>
      <c r="D66" s="29">
        <f t="shared" si="0"/>
        <v>1636</v>
      </c>
      <c r="E66" s="33">
        <f>SUMPRODUCT(D66:D$119*$A66:$A$119)/C66+0.5-$A66</f>
        <v>17.279575350604716</v>
      </c>
      <c r="F66" s="35">
        <f t="shared" si="1"/>
        <v>2.2188767275637112E-2</v>
      </c>
      <c r="G66" s="34"/>
      <c r="H66" s="42">
        <f>'HRQOL scores'!J$12</f>
        <v>0.80522566554000352</v>
      </c>
      <c r="I66" s="39">
        <f t="shared" si="4"/>
        <v>72913</v>
      </c>
      <c r="J66" s="39">
        <f t="shared" si="5"/>
        <v>58711.418951518273</v>
      </c>
      <c r="K66" s="42">
        <f>SUM(J66:J$119)/C66</f>
        <v>13.300244407822127</v>
      </c>
    </row>
    <row r="67" spans="1:11" ht="14.25" x14ac:dyDescent="0.2">
      <c r="A67" s="62">
        <v>62</v>
      </c>
      <c r="C67" s="67">
        <v>72095</v>
      </c>
      <c r="D67" s="29">
        <f t="shared" si="0"/>
        <v>1723</v>
      </c>
      <c r="E67" s="33">
        <f>SUMPRODUCT(D67:D$119*$A67:$A$119)/C67+0.5-$A67</f>
        <v>16.660342189825045</v>
      </c>
      <c r="F67" s="35">
        <f t="shared" si="1"/>
        <v>2.3899022123586935E-2</v>
      </c>
      <c r="G67" s="34"/>
      <c r="H67" s="42">
        <f>'HRQOL scores'!J$12</f>
        <v>0.80522566554000352</v>
      </c>
      <c r="I67" s="39">
        <f t="shared" si="4"/>
        <v>71233.5</v>
      </c>
      <c r="J67" s="39">
        <f t="shared" si="5"/>
        <v>57359.042446243839</v>
      </c>
      <c r="K67" s="42">
        <f>SUM(J67:J$119)/C67</f>
        <v>12.787695422451144</v>
      </c>
    </row>
    <row r="68" spans="1:11" ht="14.25" x14ac:dyDescent="0.2">
      <c r="A68" s="62">
        <v>63</v>
      </c>
      <c r="C68" s="67">
        <v>70372</v>
      </c>
      <c r="D68" s="29">
        <f t="shared" si="0"/>
        <v>1790</v>
      </c>
      <c r="E68" s="33">
        <f>SUMPRODUCT(D68:D$119*$A68:$A$119)/C68+0.5-$A68</f>
        <v>16.056014752677711</v>
      </c>
      <c r="F68" s="35">
        <f t="shared" si="1"/>
        <v>2.5436253055192405E-2</v>
      </c>
      <c r="G68" s="34"/>
      <c r="H68" s="42">
        <f>'HRQOL scores'!J$12</f>
        <v>0.80522566554000352</v>
      </c>
      <c r="I68" s="39">
        <f t="shared" si="4"/>
        <v>69477</v>
      </c>
      <c r="J68" s="39">
        <f t="shared" si="5"/>
        <v>55944.663564722825</v>
      </c>
      <c r="K68" s="42">
        <f>SUM(J68:J$119)/C68</f>
        <v>12.285708222522754</v>
      </c>
    </row>
    <row r="69" spans="1:11" ht="14.25" x14ac:dyDescent="0.2">
      <c r="A69" s="62">
        <v>64</v>
      </c>
      <c r="C69" s="67">
        <v>68582</v>
      </c>
      <c r="D69" s="29">
        <f t="shared" ref="D69:D119" si="6">C69-C70</f>
        <v>1837</v>
      </c>
      <c r="E69" s="33">
        <f>SUMPRODUCT(D69:D$119*$A69:$A$119)/C69+0.5-$A69</f>
        <v>15.462028960593685</v>
      </c>
      <c r="F69" s="35">
        <f t="shared" ref="F69:F115" si="7">D69/C69</f>
        <v>2.6785453909188999E-2</v>
      </c>
      <c r="G69" s="34"/>
      <c r="H69" s="42">
        <f>'HRQOL scores'!J$12</f>
        <v>0.80522566554000352</v>
      </c>
      <c r="I69" s="39">
        <f t="shared" ref="I69:I100" si="8">(D69*0.5+C70)</f>
        <v>67663.5</v>
      </c>
      <c r="J69" s="39">
        <f t="shared" ref="J69:J100" si="9">I69*H69</f>
        <v>54484.386820266031</v>
      </c>
      <c r="K69" s="42">
        <f>SUM(J69:J$119)/C69</f>
        <v>11.790633044685901</v>
      </c>
    </row>
    <row r="70" spans="1:11" ht="14.25" x14ac:dyDescent="0.2">
      <c r="A70" s="62">
        <v>65</v>
      </c>
      <c r="C70" s="67">
        <v>66745</v>
      </c>
      <c r="D70" s="29">
        <f t="shared" si="6"/>
        <v>1872</v>
      </c>
      <c r="E70" s="33">
        <f>SUMPRODUCT(D70:D$119*$A70:$A$119)/C70+0.5-$A70</f>
        <v>14.873823809655192</v>
      </c>
      <c r="F70" s="35">
        <f t="shared" si="7"/>
        <v>2.804704472245112E-2</v>
      </c>
      <c r="G70" s="34"/>
      <c r="H70" s="42">
        <f>'HRQOL scores'!J$13</f>
        <v>0.78781049062995001</v>
      </c>
      <c r="I70" s="39">
        <f t="shared" si="8"/>
        <v>65809</v>
      </c>
      <c r="J70" s="39">
        <f t="shared" si="9"/>
        <v>51845.02057786638</v>
      </c>
      <c r="K70" s="42">
        <f>SUM(J70:J$119)/C70</f>
        <v>11.298835997458722</v>
      </c>
    </row>
    <row r="71" spans="1:11" ht="14.25" x14ac:dyDescent="0.2">
      <c r="A71" s="62">
        <v>66</v>
      </c>
      <c r="C71" s="67">
        <v>64873</v>
      </c>
      <c r="D71" s="29">
        <f t="shared" si="6"/>
        <v>1908</v>
      </c>
      <c r="E71" s="33">
        <f>SUMPRODUCT(D71:D$119*$A71:$A$119)/C71+0.5-$A71</f>
        <v>14.288600344911387</v>
      </c>
      <c r="F71" s="35">
        <f t="shared" si="7"/>
        <v>2.9411311331370524E-2</v>
      </c>
      <c r="G71" s="34"/>
      <c r="H71" s="42">
        <f>'HRQOL scores'!J$13</f>
        <v>0.78781049062995001</v>
      </c>
      <c r="I71" s="39">
        <f t="shared" si="8"/>
        <v>63919</v>
      </c>
      <c r="J71" s="39">
        <f t="shared" si="9"/>
        <v>50356.058750575772</v>
      </c>
      <c r="K71" s="42">
        <f>SUM(J71:J$119)/C71</f>
        <v>10.82570234261582</v>
      </c>
    </row>
    <row r="72" spans="1:11" ht="14.25" x14ac:dyDescent="0.2">
      <c r="A72" s="62">
        <v>67</v>
      </c>
      <c r="C72" s="67">
        <v>62965</v>
      </c>
      <c r="D72" s="29">
        <f t="shared" si="6"/>
        <v>1963</v>
      </c>
      <c r="E72" s="33">
        <f>SUMPRODUCT(D72:D$119*$A72:$A$119)/C72+0.5-$A72</f>
        <v>13.706430082989542</v>
      </c>
      <c r="F72" s="35">
        <f t="shared" si="7"/>
        <v>3.1176050186611608E-2</v>
      </c>
      <c r="G72" s="34"/>
      <c r="H72" s="42">
        <f>'HRQOL scores'!J$13</f>
        <v>0.78781049062995001</v>
      </c>
      <c r="I72" s="39">
        <f t="shared" si="8"/>
        <v>61983.5</v>
      </c>
      <c r="J72" s="39">
        <f t="shared" si="9"/>
        <v>48831.25154596151</v>
      </c>
      <c r="K72" s="42">
        <f>SUM(J72:J$119)/C72</f>
        <v>10.35400189505186</v>
      </c>
    </row>
    <row r="73" spans="1:11" ht="14.25" x14ac:dyDescent="0.2">
      <c r="A73" s="62">
        <v>68</v>
      </c>
      <c r="C73" s="67">
        <v>61002</v>
      </c>
      <c r="D73" s="29">
        <f t="shared" si="6"/>
        <v>2039</v>
      </c>
      <c r="E73" s="33">
        <f>SUMPRODUCT(D73:D$119*$A73:$A$119)/C73+0.5-$A73</f>
        <v>13.131403399485862</v>
      </c>
      <c r="F73" s="35">
        <f t="shared" si="7"/>
        <v>3.3425133602176978E-2</v>
      </c>
      <c r="G73" s="34"/>
      <c r="H73" s="42">
        <f>'HRQOL scores'!J$13</f>
        <v>0.78781049062995001</v>
      </c>
      <c r="I73" s="39">
        <f t="shared" si="8"/>
        <v>59982.5</v>
      </c>
      <c r="J73" s="39">
        <f t="shared" si="9"/>
        <v>47254.842754210978</v>
      </c>
      <c r="K73" s="42">
        <f>SUM(J73:J$119)/C73</f>
        <v>9.8867000717350066</v>
      </c>
    </row>
    <row r="74" spans="1:11" ht="14.25" x14ac:dyDescent="0.2">
      <c r="A74" s="62">
        <v>69</v>
      </c>
      <c r="C74" s="67">
        <v>58963</v>
      </c>
      <c r="D74" s="29">
        <f t="shared" si="6"/>
        <v>2131</v>
      </c>
      <c r="E74" s="33">
        <f>SUMPRODUCT(D74:D$119*$A74:$A$119)/C74+0.5-$A74</f>
        <v>12.568210066913764</v>
      </c>
      <c r="F74" s="35">
        <f t="shared" si="7"/>
        <v>3.6141308956464224E-2</v>
      </c>
      <c r="G74" s="34"/>
      <c r="H74" s="42">
        <f>'HRQOL scores'!J$13</f>
        <v>0.78781049062995001</v>
      </c>
      <c r="I74" s="39">
        <f t="shared" si="8"/>
        <v>57897.5</v>
      </c>
      <c r="J74" s="39">
        <f t="shared" si="9"/>
        <v>45612.257881247533</v>
      </c>
      <c r="K74" s="42">
        <f>SUM(J74:J$119)/C74</f>
        <v>9.427159999012396</v>
      </c>
    </row>
    <row r="75" spans="1:11" ht="14.25" x14ac:dyDescent="0.2">
      <c r="A75" s="62">
        <v>70</v>
      </c>
      <c r="C75" s="67">
        <v>56832</v>
      </c>
      <c r="D75" s="29">
        <f t="shared" si="6"/>
        <v>2219</v>
      </c>
      <c r="E75" s="33">
        <f>SUMPRODUCT(D75:D$119*$A75:$A$119)/C75+0.5-$A75</f>
        <v>12.020725474652238</v>
      </c>
      <c r="F75" s="35">
        <f t="shared" si="7"/>
        <v>3.9044904279279279E-2</v>
      </c>
      <c r="G75" s="34"/>
      <c r="H75" s="42">
        <f>'HRQOL scores'!J$13</f>
        <v>0.78781049062995001</v>
      </c>
      <c r="I75" s="39">
        <f t="shared" si="8"/>
        <v>55722.5</v>
      </c>
      <c r="J75" s="39">
        <f t="shared" si="9"/>
        <v>43898.770064127391</v>
      </c>
      <c r="K75" s="42">
        <f>SUM(J75:J$119)/C75</f>
        <v>8.9780647723205327</v>
      </c>
    </row>
    <row r="76" spans="1:11" ht="14.25" x14ac:dyDescent="0.2">
      <c r="A76" s="62">
        <v>71</v>
      </c>
      <c r="C76" s="67">
        <v>54613</v>
      </c>
      <c r="D76" s="29">
        <f t="shared" si="6"/>
        <v>2302</v>
      </c>
      <c r="E76" s="33">
        <f>SUMPRODUCT(D76:D$119*$A76:$A$119)/C76+0.5-$A76</f>
        <v>11.488828121059754</v>
      </c>
      <c r="F76" s="35">
        <f t="shared" si="7"/>
        <v>4.2151136176368266E-2</v>
      </c>
      <c r="G76" s="34"/>
      <c r="H76" s="42">
        <f>'HRQOL scores'!J$13</f>
        <v>0.78781049062995001</v>
      </c>
      <c r="I76" s="39">
        <f t="shared" si="8"/>
        <v>53462</v>
      </c>
      <c r="J76" s="39">
        <f t="shared" si="9"/>
        <v>42117.924450058388</v>
      </c>
      <c r="K76" s="42">
        <f>SUM(J76:J$119)/C76</f>
        <v>8.5390402848478022</v>
      </c>
    </row>
    <row r="77" spans="1:11" ht="14.25" x14ac:dyDescent="0.2">
      <c r="A77" s="62">
        <v>72</v>
      </c>
      <c r="C77" s="67">
        <v>52311</v>
      </c>
      <c r="D77" s="29">
        <f t="shared" si="6"/>
        <v>2383</v>
      </c>
      <c r="E77" s="33">
        <f>SUMPRODUCT(D77:D$119*$A77:$A$119)/C77+0.5-$A77</f>
        <v>10.972402939638627</v>
      </c>
      <c r="F77" s="35">
        <f t="shared" si="7"/>
        <v>4.5554472290722792E-2</v>
      </c>
      <c r="G77" s="34"/>
      <c r="H77" s="42">
        <f>'HRQOL scores'!J$13</f>
        <v>0.78781049062995001</v>
      </c>
      <c r="I77" s="39">
        <f t="shared" si="8"/>
        <v>51119.5</v>
      </c>
      <c r="J77" s="39">
        <f t="shared" si="9"/>
        <v>40272.478375757732</v>
      </c>
      <c r="K77" s="42">
        <f>SUM(J77:J$119)/C77</f>
        <v>8.1096649390440749</v>
      </c>
    </row>
    <row r="78" spans="1:11" ht="14.25" x14ac:dyDescent="0.2">
      <c r="A78" s="62">
        <v>73</v>
      </c>
      <c r="C78" s="67">
        <v>49928</v>
      </c>
      <c r="D78" s="29">
        <f t="shared" si="6"/>
        <v>2462</v>
      </c>
      <c r="E78" s="33">
        <f>SUMPRODUCT(D78:D$119*$A78:$A$119)/C78+0.5-$A78</f>
        <v>10.472237425401374</v>
      </c>
      <c r="F78" s="35">
        <f t="shared" si="7"/>
        <v>4.9311007851305884E-2</v>
      </c>
      <c r="G78" s="34"/>
      <c r="H78" s="42">
        <f>'HRQOL scores'!J$13</f>
        <v>0.78781049062995001</v>
      </c>
      <c r="I78" s="39">
        <f t="shared" si="8"/>
        <v>48697</v>
      </c>
      <c r="J78" s="39">
        <f t="shared" si="9"/>
        <v>38364.007462206675</v>
      </c>
      <c r="K78" s="42">
        <f>SUM(J78:J$119)/C78</f>
        <v>7.6901178547223381</v>
      </c>
    </row>
    <row r="79" spans="1:11" ht="14.25" x14ac:dyDescent="0.2">
      <c r="A79" s="62">
        <v>74</v>
      </c>
      <c r="C79" s="67">
        <v>47466</v>
      </c>
      <c r="D79" s="29">
        <f t="shared" si="6"/>
        <v>2531</v>
      </c>
      <c r="E79" s="33">
        <f>SUMPRODUCT(D79:D$119*$A79:$A$119)/C79+0.5-$A79</f>
        <v>9.9894844767926543</v>
      </c>
      <c r="F79" s="35">
        <f t="shared" si="7"/>
        <v>5.3322378123288251E-2</v>
      </c>
      <c r="G79" s="34"/>
      <c r="H79" s="42">
        <f>'HRQOL scores'!J$13</f>
        <v>0.78781049062995001</v>
      </c>
      <c r="I79" s="39">
        <f t="shared" si="8"/>
        <v>46200.5</v>
      </c>
      <c r="J79" s="39">
        <f t="shared" si="9"/>
        <v>36397.238572349008</v>
      </c>
      <c r="K79" s="42">
        <f>SUM(J79:J$119)/C79</f>
        <v>7.2807524709975615</v>
      </c>
    </row>
    <row r="80" spans="1:11" ht="14.25" x14ac:dyDescent="0.2">
      <c r="A80" s="62">
        <v>75</v>
      </c>
      <c r="C80" s="67">
        <v>44935</v>
      </c>
      <c r="D80" s="29">
        <f t="shared" si="6"/>
        <v>2590</v>
      </c>
      <c r="E80" s="33">
        <f>SUMPRODUCT(D80:D$119*$A80:$A$119)/C80+0.5-$A80</f>
        <v>9.5239873189148767</v>
      </c>
      <c r="F80" s="35">
        <f t="shared" si="7"/>
        <v>5.7638811616779792E-2</v>
      </c>
      <c r="G80" s="34"/>
      <c r="H80" s="42">
        <f>'HRQOL scores'!J$14</f>
        <v>0.7435069648739</v>
      </c>
      <c r="I80" s="39">
        <f t="shared" si="8"/>
        <v>43640</v>
      </c>
      <c r="J80" s="39">
        <f t="shared" si="9"/>
        <v>32446.643947096996</v>
      </c>
      <c r="K80" s="42">
        <f>SUM(J80:J$119)/C80</f>
        <v>6.8808491869594146</v>
      </c>
    </row>
    <row r="81" spans="1:11" ht="14.25" x14ac:dyDescent="0.2">
      <c r="A81" s="62">
        <v>76</v>
      </c>
      <c r="C81" s="67">
        <v>42345</v>
      </c>
      <c r="D81" s="29">
        <f t="shared" si="6"/>
        <v>2627</v>
      </c>
      <c r="E81" s="33">
        <f>SUMPRODUCT(D81:D$119*$A81:$A$119)/C81+0.5-$A81</f>
        <v>9.0759326998568923</v>
      </c>
      <c r="F81" s="35">
        <f t="shared" si="7"/>
        <v>6.2038021017829729E-2</v>
      </c>
      <c r="G81" s="34"/>
      <c r="H81" s="42">
        <f>'HRQOL scores'!J$14</f>
        <v>0.7435069648739</v>
      </c>
      <c r="I81" s="39">
        <f t="shared" si="8"/>
        <v>41031.5</v>
      </c>
      <c r="J81" s="39">
        <f t="shared" si="9"/>
        <v>30507.206029223427</v>
      </c>
      <c r="K81" s="42">
        <f>SUM(J81:J$119)/C81</f>
        <v>6.5354661534756007</v>
      </c>
    </row>
    <row r="82" spans="1:11" ht="14.25" x14ac:dyDescent="0.2">
      <c r="A82" s="62">
        <v>77</v>
      </c>
      <c r="C82" s="67">
        <v>39718</v>
      </c>
      <c r="D82" s="29">
        <f t="shared" si="6"/>
        <v>2650</v>
      </c>
      <c r="E82" s="33">
        <f>SUMPRODUCT(D82:D$119*$A82:$A$119)/C82+0.5-$A82</f>
        <v>8.6431560042157116</v>
      </c>
      <c r="F82" s="35">
        <f t="shared" si="7"/>
        <v>6.6720378669620828E-2</v>
      </c>
      <c r="G82" s="34"/>
      <c r="H82" s="42">
        <f>'HRQOL scores'!J$14</f>
        <v>0.7435069648739</v>
      </c>
      <c r="I82" s="39">
        <f t="shared" si="8"/>
        <v>38393</v>
      </c>
      <c r="J82" s="39">
        <f t="shared" si="9"/>
        <v>28545.462902403644</v>
      </c>
      <c r="K82" s="42">
        <f>SUM(J82:J$119)/C82</f>
        <v>6.1996351336850006</v>
      </c>
    </row>
    <row r="83" spans="1:11" ht="14.25" x14ac:dyDescent="0.2">
      <c r="A83" s="62">
        <v>78</v>
      </c>
      <c r="C83" s="67">
        <v>37068</v>
      </c>
      <c r="D83" s="29">
        <f t="shared" si="6"/>
        <v>2661</v>
      </c>
      <c r="E83" s="33">
        <f>SUMPRODUCT(D83:D$119*$A83:$A$119)/C83+0.5-$A83</f>
        <v>8.2253121337930253</v>
      </c>
      <c r="F83" s="35">
        <f t="shared" si="7"/>
        <v>7.1786986079637419E-2</v>
      </c>
      <c r="G83" s="34"/>
      <c r="H83" s="42">
        <f>'HRQOL scores'!J$14</f>
        <v>0.7435069648739</v>
      </c>
      <c r="I83" s="39">
        <f t="shared" si="8"/>
        <v>35737.5</v>
      </c>
      <c r="J83" s="39">
        <f t="shared" si="9"/>
        <v>26571.080157181001</v>
      </c>
      <c r="K83" s="42">
        <f>SUM(J83:J$119)/C83</f>
        <v>5.8727647927402931</v>
      </c>
    </row>
    <row r="84" spans="1:11" ht="14.25" x14ac:dyDescent="0.2">
      <c r="A84" s="62">
        <v>79</v>
      </c>
      <c r="C84" s="67">
        <v>34407</v>
      </c>
      <c r="D84" s="29">
        <f t="shared" si="6"/>
        <v>2654</v>
      </c>
      <c r="E84" s="33">
        <f>SUMPRODUCT(D84:D$119*$A84:$A$119)/C84+0.5-$A84</f>
        <v>7.8227793813886706</v>
      </c>
      <c r="F84" s="35">
        <f t="shared" si="7"/>
        <v>7.7135466620164503E-2</v>
      </c>
      <c r="G84" s="34"/>
      <c r="H84" s="42">
        <f>'HRQOL scores'!J$14</f>
        <v>0.7435069648739</v>
      </c>
      <c r="I84" s="39">
        <f t="shared" si="8"/>
        <v>33080</v>
      </c>
      <c r="J84" s="39">
        <f t="shared" si="9"/>
        <v>24595.210398028612</v>
      </c>
      <c r="K84" s="42">
        <f>SUM(J84:J$119)/C84</f>
        <v>5.5547000662689623</v>
      </c>
    </row>
    <row r="85" spans="1:11" ht="14.25" x14ac:dyDescent="0.2">
      <c r="A85" s="62">
        <v>80</v>
      </c>
      <c r="C85" s="67">
        <v>31753</v>
      </c>
      <c r="D85" s="29">
        <f t="shared" si="6"/>
        <v>2632</v>
      </c>
      <c r="E85" s="33">
        <f>SUMPRODUCT(D85:D$119*$A85:$A$119)/C85+0.5-$A85</f>
        <v>7.4348367138676679</v>
      </c>
      <c r="F85" s="35">
        <f t="shared" si="7"/>
        <v>8.2889805687651558E-2</v>
      </c>
      <c r="G85" s="34"/>
      <c r="H85" s="42">
        <f>'HRQOL scores'!J$14</f>
        <v>0.7435069648739</v>
      </c>
      <c r="I85" s="39">
        <f t="shared" si="8"/>
        <v>30437</v>
      </c>
      <c r="J85" s="39">
        <f t="shared" si="9"/>
        <v>22630.121489866895</v>
      </c>
      <c r="K85" s="42">
        <f>SUM(J85:J$119)/C85</f>
        <v>5.2443975303778405</v>
      </c>
    </row>
    <row r="86" spans="1:11" ht="14.25" x14ac:dyDescent="0.2">
      <c r="A86" s="62">
        <v>81</v>
      </c>
      <c r="C86" s="67">
        <v>29121</v>
      </c>
      <c r="D86" s="29">
        <f t="shared" si="6"/>
        <v>2592</v>
      </c>
      <c r="E86" s="33">
        <f>SUMPRODUCT(D86:D$119*$A86:$A$119)/C86+0.5-$A86</f>
        <v>7.0616177389320427</v>
      </c>
      <c r="F86" s="35">
        <f t="shared" si="7"/>
        <v>8.9007932419903166E-2</v>
      </c>
      <c r="G86" s="34"/>
      <c r="H86" s="42">
        <f>'HRQOL scores'!J$14</f>
        <v>0.7435069648739</v>
      </c>
      <c r="I86" s="39">
        <f t="shared" si="8"/>
        <v>27825</v>
      </c>
      <c r="J86" s="39">
        <f t="shared" si="9"/>
        <v>20688.081297616267</v>
      </c>
      <c r="K86" s="42">
        <f>SUM(J86:J$119)/C86</f>
        <v>4.9412875001621055</v>
      </c>
    </row>
    <row r="87" spans="1:11" ht="14.25" x14ac:dyDescent="0.2">
      <c r="A87" s="62">
        <v>82</v>
      </c>
      <c r="C87" s="67">
        <v>26529</v>
      </c>
      <c r="D87" s="29">
        <f t="shared" si="6"/>
        <v>2535</v>
      </c>
      <c r="E87" s="33">
        <f>SUMPRODUCT(D87:D$119*$A87:$A$119)/C87+0.5-$A87</f>
        <v>6.7027166563172358</v>
      </c>
      <c r="F87" s="35">
        <f t="shared" si="7"/>
        <v>9.5555806852877984E-2</v>
      </c>
      <c r="G87" s="34"/>
      <c r="H87" s="42">
        <f>'HRQOL scores'!J$14</f>
        <v>0.7435069648739</v>
      </c>
      <c r="I87" s="39">
        <f t="shared" si="8"/>
        <v>25261.5</v>
      </c>
      <c r="J87" s="39">
        <f t="shared" si="9"/>
        <v>18782.101193162023</v>
      </c>
      <c r="K87" s="42">
        <f>SUM(J87:J$119)/C87</f>
        <v>4.644244110015622</v>
      </c>
    </row>
    <row r="88" spans="1:11" ht="14.25" x14ac:dyDescent="0.2">
      <c r="A88" s="62">
        <v>83</v>
      </c>
      <c r="C88" s="67">
        <v>23994</v>
      </c>
      <c r="D88" s="29">
        <f t="shared" si="6"/>
        <v>2460</v>
      </c>
      <c r="E88" s="33">
        <f>SUMPRODUCT(D88:D$119*$A88:$A$119)/C88+0.5-$A88</f>
        <v>6.3580424345852862</v>
      </c>
      <c r="F88" s="35">
        <f t="shared" si="7"/>
        <v>0.10252563140785197</v>
      </c>
      <c r="G88" s="34"/>
      <c r="H88" s="42">
        <f>'HRQOL scores'!J$14</f>
        <v>0.7435069648739</v>
      </c>
      <c r="I88" s="39">
        <f t="shared" si="8"/>
        <v>22764</v>
      </c>
      <c r="J88" s="39">
        <f t="shared" si="9"/>
        <v>16925.192548389459</v>
      </c>
      <c r="K88" s="42">
        <f>SUM(J88:J$119)/C88</f>
        <v>4.3521318163475202</v>
      </c>
    </row>
    <row r="89" spans="1:11" ht="14.25" x14ac:dyDescent="0.2">
      <c r="A89" s="62">
        <v>84</v>
      </c>
      <c r="C89" s="67">
        <v>21534</v>
      </c>
      <c r="D89" s="29">
        <f t="shared" si="6"/>
        <v>2367</v>
      </c>
      <c r="E89" s="33">
        <f>SUMPRODUCT(D89:D$119*$A89:$A$119)/C89+0.5-$A89</f>
        <v>6.0272531891631331</v>
      </c>
      <c r="F89" s="35">
        <f t="shared" si="7"/>
        <v>0.10991919754806352</v>
      </c>
      <c r="G89" s="34"/>
      <c r="H89" s="42">
        <f>'HRQOL scores'!J$14</f>
        <v>0.7435069648739</v>
      </c>
      <c r="I89" s="39">
        <f t="shared" si="8"/>
        <v>20350.5</v>
      </c>
      <c r="J89" s="39">
        <f t="shared" si="9"/>
        <v>15130.738488666302</v>
      </c>
      <c r="K89" s="42">
        <f>SUM(J89:J$119)/C89</f>
        <v>4.0633351097359034</v>
      </c>
    </row>
    <row r="90" spans="1:11" ht="14.25" x14ac:dyDescent="0.2">
      <c r="A90" s="62">
        <v>85</v>
      </c>
      <c r="C90" s="67">
        <v>19167</v>
      </c>
      <c r="D90" s="29">
        <f t="shared" si="6"/>
        <v>2258</v>
      </c>
      <c r="E90" s="33">
        <f>SUMPRODUCT(D90:D$119*$A90:$A$119)/C90+0.5-$A90</f>
        <v>5.7098330555349719</v>
      </c>
      <c r="F90" s="35">
        <f t="shared" si="7"/>
        <v>0.11780664684092451</v>
      </c>
      <c r="G90" s="34"/>
      <c r="H90" s="42">
        <f>'HRQOL scores'!J$15</f>
        <v>0.66126530500925007</v>
      </c>
      <c r="I90" s="39">
        <f t="shared" si="8"/>
        <v>18038</v>
      </c>
      <c r="J90" s="39">
        <f t="shared" si="9"/>
        <v>11927.903571756853</v>
      </c>
      <c r="K90" s="42">
        <f>IF(C90=0,0,SUM(J90:J$119)/C90)</f>
        <v>3.7757144970202239</v>
      </c>
    </row>
    <row r="91" spans="1:11" ht="14.25" x14ac:dyDescent="0.2">
      <c r="A91" s="62">
        <v>86</v>
      </c>
      <c r="C91" s="67">
        <v>16909</v>
      </c>
      <c r="D91" s="29">
        <f t="shared" si="6"/>
        <v>2133</v>
      </c>
      <c r="E91" s="33">
        <f>SUMPRODUCT(D91:D$119*$A91:$A$119)/C91+0.5-$A91</f>
        <v>5.4055455778247676</v>
      </c>
      <c r="F91" s="35">
        <f t="shared" si="7"/>
        <v>0.12614583949376071</v>
      </c>
      <c r="G91" s="34"/>
      <c r="H91" s="42">
        <f>'HRQOL scores'!J$15</f>
        <v>0.66126530500925007</v>
      </c>
      <c r="I91" s="39">
        <f t="shared" si="8"/>
        <v>15842.5</v>
      </c>
      <c r="J91" s="39">
        <f t="shared" si="9"/>
        <v>10476.095594609043</v>
      </c>
      <c r="K91" s="42">
        <f>IF(C91=0,0,SUM(J91:J$119)/C91)</f>
        <v>3.574499745261682</v>
      </c>
    </row>
    <row r="92" spans="1:11" ht="14.25" x14ac:dyDescent="0.2">
      <c r="A92" s="62">
        <v>87</v>
      </c>
      <c r="C92" s="67">
        <v>14776</v>
      </c>
      <c r="D92" s="29">
        <f t="shared" si="6"/>
        <v>1995</v>
      </c>
      <c r="E92" s="33">
        <f>SUMPRODUCT(D92:D$119*$A92:$A$119)/C92+0.5-$A92</f>
        <v>5.1136891022901239</v>
      </c>
      <c r="F92" s="35">
        <f t="shared" si="7"/>
        <v>0.13501624255549541</v>
      </c>
      <c r="G92" s="34"/>
      <c r="H92" s="42">
        <f>'HRQOL scores'!J$15</f>
        <v>0.66126530500925007</v>
      </c>
      <c r="I92" s="39">
        <f t="shared" si="8"/>
        <v>13778.5</v>
      </c>
      <c r="J92" s="39">
        <f t="shared" si="9"/>
        <v>9111.2440050699515</v>
      </c>
      <c r="K92" s="42">
        <f>IF(C92=0,0,SUM(J92:J$119)/C92)</f>
        <v>3.3815051839483448</v>
      </c>
    </row>
    <row r="93" spans="1:11" ht="14.25" x14ac:dyDescent="0.2">
      <c r="A93" s="62">
        <v>88</v>
      </c>
      <c r="C93" s="67">
        <v>12781</v>
      </c>
      <c r="D93" s="29">
        <f t="shared" si="6"/>
        <v>1846</v>
      </c>
      <c r="E93" s="33">
        <f>SUMPRODUCT(D93:D$119*$A93:$A$119)/C93+0.5-$A93</f>
        <v>4.8338447833063896</v>
      </c>
      <c r="F93" s="35">
        <f t="shared" si="7"/>
        <v>0.14443314294656129</v>
      </c>
      <c r="G93" s="34"/>
      <c r="H93" s="42">
        <f>'HRQOL scores'!J$15</f>
        <v>0.66126530500925007</v>
      </c>
      <c r="I93" s="39">
        <f t="shared" si="8"/>
        <v>11858</v>
      </c>
      <c r="J93" s="39">
        <f t="shared" si="9"/>
        <v>7841.2839867996872</v>
      </c>
      <c r="K93" s="42">
        <f>IF(C93=0,0,SUM(J93:J$119)/C93)</f>
        <v>3.1964538450004532</v>
      </c>
    </row>
    <row r="94" spans="1:11" ht="14.25" x14ac:dyDescent="0.2">
      <c r="A94" s="62">
        <v>89</v>
      </c>
      <c r="C94" s="67">
        <v>10935</v>
      </c>
      <c r="D94" s="29">
        <f t="shared" si="6"/>
        <v>1687</v>
      </c>
      <c r="E94" s="33">
        <f>SUMPRODUCT(D94:D$119*$A94:$A$119)/C94+0.5-$A94</f>
        <v>4.5654659511146463</v>
      </c>
      <c r="F94" s="35">
        <f t="shared" si="7"/>
        <v>0.15427526291723823</v>
      </c>
      <c r="G94" s="34"/>
      <c r="H94" s="42">
        <f>'HRQOL scores'!J$15</f>
        <v>0.66126530500925007</v>
      </c>
      <c r="I94" s="39">
        <f t="shared" si="8"/>
        <v>10091.5</v>
      </c>
      <c r="J94" s="39">
        <f t="shared" si="9"/>
        <v>6673.1588255008473</v>
      </c>
      <c r="K94" s="42">
        <f>IF(C94=0,0,SUM(J94:J$119)/C94)</f>
        <v>3.0189842346731686</v>
      </c>
    </row>
    <row r="95" spans="1:11" ht="14.25" x14ac:dyDescent="0.2">
      <c r="A95" s="62">
        <v>90</v>
      </c>
      <c r="B95" s="70" t="s">
        <v>31</v>
      </c>
      <c r="C95" s="67">
        <v>9248</v>
      </c>
      <c r="D95" s="29">
        <f t="shared" si="6"/>
        <v>1524</v>
      </c>
      <c r="E95" s="33">
        <f>SUMPRODUCT(D95:D$119*$A95:$A$119)/C95+0.5-$A95</f>
        <v>4.3070793874825455</v>
      </c>
      <c r="F95" s="35">
        <f t="shared" si="7"/>
        <v>0.16479238754325259</v>
      </c>
      <c r="G95" s="34"/>
      <c r="H95" s="42">
        <f>'HRQOL scores'!J$15</f>
        <v>0.66126530500925007</v>
      </c>
      <c r="I95" s="39">
        <f t="shared" si="8"/>
        <v>8486</v>
      </c>
      <c r="J95" s="39">
        <f t="shared" si="9"/>
        <v>5611.4973783084961</v>
      </c>
      <c r="K95" s="42">
        <f>IF(C95=0,0,SUM(J95:J$119)/C95)</f>
        <v>2.8481221648627004</v>
      </c>
    </row>
    <row r="96" spans="1:11" ht="14.25" x14ac:dyDescent="0.2">
      <c r="A96" s="62">
        <v>91</v>
      </c>
      <c r="B96" s="70" t="s">
        <v>32</v>
      </c>
      <c r="C96" s="67">
        <v>7724</v>
      </c>
      <c r="D96" s="29">
        <f t="shared" si="6"/>
        <v>1358</v>
      </c>
      <c r="E96" s="33">
        <f>SUMPRODUCT(D96:D$119*$A96:$A$119)/C96+0.5-$A96</f>
        <v>4.0582431609837641</v>
      </c>
      <c r="F96" s="35">
        <f t="shared" si="7"/>
        <v>0.17581563956499224</v>
      </c>
      <c r="G96" s="34"/>
      <c r="H96" s="42">
        <f>'HRQOL scores'!J$15</f>
        <v>0.66126530500925007</v>
      </c>
      <c r="I96" s="39">
        <f t="shared" si="8"/>
        <v>7045</v>
      </c>
      <c r="J96" s="39">
        <f t="shared" si="9"/>
        <v>4658.6140737901669</v>
      </c>
      <c r="K96" s="42">
        <f>IF(C96=0,0,SUM(J96:J$119)/C96)</f>
        <v>2.683575401649632</v>
      </c>
    </row>
    <row r="97" spans="1:11" ht="14.25" x14ac:dyDescent="0.2">
      <c r="A97" s="62">
        <v>92</v>
      </c>
      <c r="B97" s="70" t="s">
        <v>19</v>
      </c>
      <c r="C97" s="67">
        <v>6366</v>
      </c>
      <c r="D97" s="29">
        <f t="shared" si="6"/>
        <v>1193</v>
      </c>
      <c r="E97" s="33">
        <f>SUMPRODUCT(D97:D$119*$A97:$A$119)/C97+0.5-$A97</f>
        <v>3.817290319735875</v>
      </c>
      <c r="F97" s="35">
        <f t="shared" si="7"/>
        <v>0.18740182218033302</v>
      </c>
      <c r="G97" s="34"/>
      <c r="H97" s="42">
        <f>'HRQOL scores'!J$15</f>
        <v>0.66126530500925007</v>
      </c>
      <c r="I97" s="39">
        <f t="shared" si="8"/>
        <v>5769.5</v>
      </c>
      <c r="J97" s="39">
        <f t="shared" si="9"/>
        <v>3815.1701772508682</v>
      </c>
      <c r="K97" s="42">
        <f>IF(C97=0,0,SUM(J97:J$119)/C97)</f>
        <v>2.5242416475890024</v>
      </c>
    </row>
    <row r="98" spans="1:11" ht="14.25" x14ac:dyDescent="0.2">
      <c r="A98" s="62">
        <v>93</v>
      </c>
      <c r="B98" s="77" t="s">
        <v>33</v>
      </c>
      <c r="C98" s="67">
        <v>5173</v>
      </c>
      <c r="D98" s="29">
        <f t="shared" si="6"/>
        <v>1032</v>
      </c>
      <c r="E98" s="33">
        <f>SUMPRODUCT(D98:D$119*$A98:$A$119)/C98+0.5-$A98</f>
        <v>3.5823255703534898</v>
      </c>
      <c r="F98" s="35">
        <f t="shared" si="7"/>
        <v>0.19949739029576649</v>
      </c>
      <c r="G98" s="34"/>
      <c r="H98" s="42">
        <f>'HRQOL scores'!J$15</f>
        <v>0.66126530500925007</v>
      </c>
      <c r="I98" s="39">
        <f t="shared" si="8"/>
        <v>4657</v>
      </c>
      <c r="J98" s="39">
        <f t="shared" si="9"/>
        <v>3079.5125254280774</v>
      </c>
      <c r="K98" s="42">
        <f>IF(C98=0,0,SUM(J98:J$119)/C98)</f>
        <v>2.3688676109222357</v>
      </c>
    </row>
    <row r="99" spans="1:11" ht="14.25" x14ac:dyDescent="0.2">
      <c r="A99" s="62">
        <v>94</v>
      </c>
      <c r="B99" s="77" t="s">
        <v>34</v>
      </c>
      <c r="C99" s="67">
        <v>4141</v>
      </c>
      <c r="D99" s="29">
        <f t="shared" si="6"/>
        <v>880</v>
      </c>
      <c r="E99" s="33">
        <f>SUMPRODUCT(D99:D$119*$A99:$A$119)/C99+0.5-$A99</f>
        <v>3.3504878472442812</v>
      </c>
      <c r="F99" s="35">
        <f t="shared" si="7"/>
        <v>0.21250905578362714</v>
      </c>
      <c r="G99" s="34"/>
      <c r="H99" s="42">
        <f>'HRQOL scores'!J$15</f>
        <v>0.66126530500925007</v>
      </c>
      <c r="I99" s="39">
        <f t="shared" si="8"/>
        <v>3701</v>
      </c>
      <c r="J99" s="39">
        <f t="shared" si="9"/>
        <v>2447.3428938392344</v>
      </c>
      <c r="K99" s="42">
        <f>IF(C99=0,0,SUM(J99:J$119)/C99)</f>
        <v>2.2155613682377795</v>
      </c>
    </row>
    <row r="100" spans="1:11" ht="14.25" x14ac:dyDescent="0.2">
      <c r="A100" s="62">
        <v>95</v>
      </c>
      <c r="B100" s="77" t="s">
        <v>2</v>
      </c>
      <c r="C100" s="67">
        <v>3261</v>
      </c>
      <c r="D100" s="29">
        <f t="shared" si="6"/>
        <v>736</v>
      </c>
      <c r="E100" s="33">
        <f>SUMPRODUCT(D100:D$119*$A100:$A$119)/C100+0.5-$A100</f>
        <v>3.1197087321185535</v>
      </c>
      <c r="F100" s="35">
        <f t="shared" si="7"/>
        <v>0.22569763876111623</v>
      </c>
      <c r="G100" s="34"/>
      <c r="H100" s="42">
        <f>'HRQOL scores'!J$15</f>
        <v>0.66126530500925007</v>
      </c>
      <c r="I100" s="39">
        <f t="shared" si="8"/>
        <v>2893</v>
      </c>
      <c r="J100" s="39">
        <f t="shared" si="9"/>
        <v>1913.0405273917604</v>
      </c>
      <c r="K100" s="42">
        <f>IF(C100=0,0,SUM(J100:J$119)/C100)</f>
        <v>2.0629551462843949</v>
      </c>
    </row>
    <row r="101" spans="1:11" ht="14.25" x14ac:dyDescent="0.2">
      <c r="A101" s="62">
        <v>96</v>
      </c>
      <c r="B101" s="77" t="s">
        <v>54</v>
      </c>
      <c r="C101" s="67">
        <v>2525</v>
      </c>
      <c r="D101" s="29">
        <f t="shared" si="6"/>
        <v>605</v>
      </c>
      <c r="E101" s="33">
        <f>SUMPRODUCT(D101:D$119*$A101:$A$119)/C101+0.5-$A101</f>
        <v>2.8833149209657591</v>
      </c>
      <c r="F101" s="35">
        <f t="shared" si="7"/>
        <v>0.23960396039603959</v>
      </c>
      <c r="G101" s="34"/>
      <c r="H101" s="42">
        <f>'HRQOL scores'!J$15</f>
        <v>0.66126530500925007</v>
      </c>
      <c r="I101" s="39">
        <f t="shared" ref="I101:I119" si="10">(D101*0.5+C102)</f>
        <v>2222.5</v>
      </c>
      <c r="J101" s="39">
        <f t="shared" ref="J101:J119" si="11">I101*H101</f>
        <v>1469.6621403830584</v>
      </c>
      <c r="K101" s="42">
        <f>IF(C101=0,0,SUM(J101:J$119)/C101)</f>
        <v>1.906636120650159</v>
      </c>
    </row>
    <row r="102" spans="1:11" ht="14.25" x14ac:dyDescent="0.2">
      <c r="A102" s="62">
        <v>97</v>
      </c>
      <c r="C102" s="67">
        <v>1920</v>
      </c>
      <c r="D102" s="29">
        <f t="shared" si="6"/>
        <v>488</v>
      </c>
      <c r="E102" s="33">
        <f>SUMPRODUCT(D102:D$119*$A102:$A$119)/C102+0.5-$A102</f>
        <v>2.6343073830409196</v>
      </c>
      <c r="F102" s="35">
        <f t="shared" si="7"/>
        <v>0.25416666666666665</v>
      </c>
      <c r="G102" s="34"/>
      <c r="H102" s="42">
        <f>'HRQOL scores'!J$15</f>
        <v>0.66126530500925007</v>
      </c>
      <c r="I102" s="39">
        <f t="shared" si="10"/>
        <v>1676</v>
      </c>
      <c r="J102" s="39">
        <f t="shared" si="11"/>
        <v>1108.2806511955032</v>
      </c>
      <c r="K102" s="42">
        <f>IF(C102=0,0,SUM(J102:J$119)/C102)</f>
        <v>1.741976075134684</v>
      </c>
    </row>
    <row r="103" spans="1:11" ht="14.25" x14ac:dyDescent="0.2">
      <c r="A103" s="62">
        <v>98</v>
      </c>
      <c r="C103" s="67">
        <v>1432</v>
      </c>
      <c r="D103" s="29">
        <f t="shared" si="6"/>
        <v>385</v>
      </c>
      <c r="E103" s="33">
        <f>SUMPRODUCT(D103:D$119*$A103:$A$119)/C103+0.5-$A103</f>
        <v>2.3616411839654461</v>
      </c>
      <c r="F103" s="35">
        <f t="shared" si="7"/>
        <v>0.26885474860335196</v>
      </c>
      <c r="G103" s="34"/>
      <c r="H103" s="42">
        <f>'HRQOL scores'!J$15</f>
        <v>0.66126530500925007</v>
      </c>
      <c r="I103" s="39">
        <f t="shared" si="10"/>
        <v>1239.5</v>
      </c>
      <c r="J103" s="39">
        <f t="shared" si="11"/>
        <v>819.63834555896551</v>
      </c>
      <c r="K103" s="42">
        <f>IF(C103=0,0,SUM(J103:J$119)/C103)</f>
        <v>1.5616713778373534</v>
      </c>
    </row>
    <row r="104" spans="1:11" ht="14.25" x14ac:dyDescent="0.2">
      <c r="A104" s="62">
        <v>99</v>
      </c>
      <c r="B104" s="29">
        <v>855</v>
      </c>
      <c r="C104" s="67">
        <v>1047</v>
      </c>
      <c r="D104" s="29">
        <f t="shared" si="6"/>
        <v>382.06315789473683</v>
      </c>
      <c r="E104" s="33">
        <f>SUMPRODUCT(D104:D$119*$A104:$A$119)/C104+0.5-$A104</f>
        <v>2.0461988304093381</v>
      </c>
      <c r="F104" s="35">
        <f t="shared" si="7"/>
        <v>0.36491228070175435</v>
      </c>
      <c r="G104" s="34"/>
      <c r="H104" s="42">
        <f>'HRQOL scores'!J$15</f>
        <v>0.66126530500925007</v>
      </c>
      <c r="I104" s="39">
        <f t="shared" si="10"/>
        <v>855.96842105263158</v>
      </c>
      <c r="J104" s="39">
        <f t="shared" si="11"/>
        <v>566.02221902565464</v>
      </c>
      <c r="K104" s="42">
        <f>IF(C104=0,0,SUM(J104:J$119)/C104)</f>
        <v>1.3530802937002138</v>
      </c>
    </row>
    <row r="105" spans="1:11" ht="14.25" x14ac:dyDescent="0.2">
      <c r="A105" s="62">
        <v>100</v>
      </c>
      <c r="B105" s="29">
        <v>543</v>
      </c>
      <c r="C105" s="24">
        <f t="shared" ref="C105:C119" si="12">C104*IF(B105=0,0,(B105/B104))</f>
        <v>664.93684210526317</v>
      </c>
      <c r="D105" s="29">
        <f t="shared" si="6"/>
        <v>255.93333333333334</v>
      </c>
      <c r="E105" s="33">
        <f>SUMPRODUCT(D105:D$119*$A105:$A$119)/C105+0.5-$A105</f>
        <v>1.9346224677716464</v>
      </c>
      <c r="F105" s="35">
        <f t="shared" si="7"/>
        <v>0.38489871086556171</v>
      </c>
      <c r="G105" s="34"/>
      <c r="H105" s="42">
        <f>'HRQOL scores'!J$15</f>
        <v>0.66126530500925007</v>
      </c>
      <c r="I105" s="39">
        <f t="shared" si="10"/>
        <v>536.97017543859647</v>
      </c>
      <c r="J105" s="39">
        <f t="shared" si="11"/>
        <v>355.07974684227401</v>
      </c>
      <c r="K105" s="42">
        <f>IF(C105=0,0,SUM(J105:J$119)/C105)</f>
        <v>1.279298716228761</v>
      </c>
    </row>
    <row r="106" spans="1:11" ht="14.25" x14ac:dyDescent="0.2">
      <c r="A106" s="62">
        <v>101</v>
      </c>
      <c r="B106" s="29">
        <v>334</v>
      </c>
      <c r="C106" s="24">
        <f t="shared" si="12"/>
        <v>409.00350877192983</v>
      </c>
      <c r="D106" s="29">
        <f t="shared" si="6"/>
        <v>164.09122807017548</v>
      </c>
      <c r="E106" s="33">
        <f>SUMPRODUCT(D106:D$119*$A106:$A$119)/C106+0.5-$A106</f>
        <v>1.8323353293413049</v>
      </c>
      <c r="F106" s="35">
        <f t="shared" si="7"/>
        <v>0.40119760479041927</v>
      </c>
      <c r="G106" s="34"/>
      <c r="H106" s="42">
        <f>'HRQOL scores'!J$15</f>
        <v>0.66126530500925007</v>
      </c>
      <c r="I106" s="39">
        <f t="shared" si="10"/>
        <v>326.95789473684209</v>
      </c>
      <c r="J106" s="39">
        <f t="shared" si="11"/>
        <v>216.20591198834018</v>
      </c>
      <c r="K106" s="42">
        <f>IF(C106=0,0,SUM(J106:J$119)/C106)</f>
        <v>1.2116597804361109</v>
      </c>
    </row>
    <row r="107" spans="1:11" ht="14.25" x14ac:dyDescent="0.2">
      <c r="A107" s="62">
        <v>102</v>
      </c>
      <c r="B107" s="29">
        <v>200</v>
      </c>
      <c r="C107" s="24">
        <f t="shared" si="12"/>
        <v>244.91228070175436</v>
      </c>
      <c r="D107" s="29">
        <f t="shared" si="6"/>
        <v>104.08771929824562</v>
      </c>
      <c r="E107" s="33">
        <f>SUMPRODUCT(D107:D$119*$A107:$A$119)/C107+0.5-$A107</f>
        <v>1.7249999999999943</v>
      </c>
      <c r="F107" s="35">
        <f t="shared" si="7"/>
        <v>0.42500000000000004</v>
      </c>
      <c r="G107" s="34"/>
      <c r="H107" s="42">
        <f>'HRQOL scores'!J$15</f>
        <v>0.66126530500925007</v>
      </c>
      <c r="I107" s="39">
        <f t="shared" si="10"/>
        <v>192.86842105263156</v>
      </c>
      <c r="J107" s="39">
        <f t="shared" si="11"/>
        <v>127.53719527402087</v>
      </c>
      <c r="K107" s="42">
        <f>IF(C107=0,0,SUM(J107:J$119)/C107)</f>
        <v>1.1406826511409565</v>
      </c>
    </row>
    <row r="108" spans="1:11" ht="14.25" x14ac:dyDescent="0.2">
      <c r="A108" s="62">
        <v>103</v>
      </c>
      <c r="B108" s="29">
        <v>115</v>
      </c>
      <c r="C108" s="24">
        <f t="shared" si="12"/>
        <v>140.82456140350874</v>
      </c>
      <c r="D108" s="29">
        <f t="shared" si="6"/>
        <v>62.452631578947347</v>
      </c>
      <c r="E108" s="33">
        <f>SUMPRODUCT(D108:D$119*$A108:$A$119)/C108+0.5-$A108</f>
        <v>1.6304347826086882</v>
      </c>
      <c r="F108" s="35">
        <f t="shared" si="7"/>
        <v>0.44347826086956516</v>
      </c>
      <c r="G108" s="34"/>
      <c r="H108" s="42">
        <f>'HRQOL scores'!J$15</f>
        <v>0.66126530500925007</v>
      </c>
      <c r="I108" s="39">
        <f t="shared" si="10"/>
        <v>109.59824561403506</v>
      </c>
      <c r="J108" s="39">
        <f t="shared" si="11"/>
        <v>72.473517314443598</v>
      </c>
      <c r="K108" s="42">
        <f>IF(C108=0,0,SUM(J108:J$119)/C108)</f>
        <v>1.0781499538194295</v>
      </c>
    </row>
    <row r="109" spans="1:11" ht="14.25" x14ac:dyDescent="0.2">
      <c r="A109" s="62">
        <v>104</v>
      </c>
      <c r="B109" s="29">
        <v>64</v>
      </c>
      <c r="C109" s="24">
        <f t="shared" si="12"/>
        <v>78.371929824561391</v>
      </c>
      <c r="D109" s="29">
        <f t="shared" si="6"/>
        <v>36.73684210526315</v>
      </c>
      <c r="E109" s="33">
        <f>SUMPRODUCT(D109:D$119*$A109:$A$119)/C109+0.5-$A109</f>
        <v>1.5312500000000142</v>
      </c>
      <c r="F109" s="35">
        <f t="shared" si="7"/>
        <v>0.46875</v>
      </c>
      <c r="G109" s="34"/>
      <c r="H109" s="42">
        <f>'HRQOL scores'!J$15</f>
        <v>0.66126530500925007</v>
      </c>
      <c r="I109" s="39">
        <f t="shared" si="10"/>
        <v>60.003508771929816</v>
      </c>
      <c r="J109" s="39">
        <f t="shared" si="11"/>
        <v>39.678238529695385</v>
      </c>
      <c r="K109" s="42">
        <f>IF(C109=0,0,SUM(J109:J$119)/C109)</f>
        <v>1.0125624982954142</v>
      </c>
    </row>
    <row r="110" spans="1:11" ht="14.25" x14ac:dyDescent="0.2">
      <c r="A110" s="62">
        <v>105</v>
      </c>
      <c r="B110" s="29">
        <v>34</v>
      </c>
      <c r="C110" s="24">
        <f t="shared" si="12"/>
        <v>41.635087719298241</v>
      </c>
      <c r="D110" s="29">
        <f t="shared" si="6"/>
        <v>20.81754385964912</v>
      </c>
      <c r="E110" s="33">
        <f>SUMPRODUCT(D110:D$119*$A110:$A$119)/C110+0.5-$A110</f>
        <v>1.441176470588232</v>
      </c>
      <c r="F110" s="35">
        <f t="shared" si="7"/>
        <v>0.5</v>
      </c>
      <c r="G110" s="34"/>
      <c r="H110" s="42">
        <f>'HRQOL scores'!J$15</f>
        <v>0.66126530500925007</v>
      </c>
      <c r="I110" s="39">
        <f t="shared" si="10"/>
        <v>31.226315789473681</v>
      </c>
      <c r="J110" s="39">
        <f t="shared" si="11"/>
        <v>20.648879234841473</v>
      </c>
      <c r="K110" s="42">
        <f>IF(C110=0,0,SUM(J110:J$119)/C110)</f>
        <v>0.95299999839568361</v>
      </c>
    </row>
    <row r="111" spans="1:11" ht="14.25" x14ac:dyDescent="0.2">
      <c r="A111" s="62">
        <v>106</v>
      </c>
      <c r="B111" s="29">
        <v>17</v>
      </c>
      <c r="C111" s="24">
        <f t="shared" si="12"/>
        <v>20.81754385964912</v>
      </c>
      <c r="D111" s="29">
        <f t="shared" si="6"/>
        <v>11.021052631578947</v>
      </c>
      <c r="E111" s="33">
        <f>SUMPRODUCT(D111:D$119*$A111:$A$119)/C111+0.5-$A111</f>
        <v>1.3823529411764639</v>
      </c>
      <c r="F111" s="35">
        <f t="shared" si="7"/>
        <v>0.52941176470588236</v>
      </c>
      <c r="G111" s="34"/>
      <c r="H111" s="42">
        <f>'HRQOL scores'!J$15</f>
        <v>0.66126530500925007</v>
      </c>
      <c r="I111" s="39">
        <f t="shared" si="10"/>
        <v>15.307017543859647</v>
      </c>
      <c r="J111" s="39">
        <f t="shared" si="11"/>
        <v>10.121999624922292</v>
      </c>
      <c r="K111" s="42">
        <f>IF(C111=0,0,SUM(J111:J$119)/C111)</f>
        <v>0.91410203927749267</v>
      </c>
    </row>
    <row r="112" spans="1:11" ht="14.25" x14ac:dyDescent="0.2">
      <c r="A112" s="62">
        <v>107</v>
      </c>
      <c r="B112" s="29">
        <v>8</v>
      </c>
      <c r="C112" s="24">
        <f t="shared" si="12"/>
        <v>9.7964912280701739</v>
      </c>
      <c r="D112" s="29">
        <f t="shared" si="6"/>
        <v>4.898245614035087</v>
      </c>
      <c r="E112" s="33">
        <f>SUMPRODUCT(D112:D$119*$A112:$A$119)/C112+0.5-$A112</f>
        <v>1.375</v>
      </c>
      <c r="F112" s="35">
        <f t="shared" si="7"/>
        <v>0.5</v>
      </c>
      <c r="G112" s="34"/>
      <c r="H112" s="42">
        <f>'HRQOL scores'!J$15</f>
        <v>0.66126530500925007</v>
      </c>
      <c r="I112" s="39">
        <f t="shared" si="10"/>
        <v>7.3473684210526304</v>
      </c>
      <c r="J112" s="39">
        <f t="shared" si="11"/>
        <v>4.8585598199627</v>
      </c>
      <c r="K112" s="42">
        <f>IF(C112=0,0,SUM(J112:J$119)/C112)</f>
        <v>0.90923979438771896</v>
      </c>
    </row>
    <row r="113" spans="1:11" ht="14.25" x14ac:dyDescent="0.2">
      <c r="A113" s="62">
        <v>108</v>
      </c>
      <c r="B113" s="29">
        <v>4</v>
      </c>
      <c r="C113" s="24">
        <f t="shared" si="12"/>
        <v>4.898245614035087</v>
      </c>
      <c r="D113" s="29">
        <f t="shared" si="6"/>
        <v>2.4491228070175435</v>
      </c>
      <c r="E113" s="33">
        <f>SUMPRODUCT(D113:D$119*$A113:$A$119)/C113+0.5-$A113</f>
        <v>1.25</v>
      </c>
      <c r="F113" s="35">
        <f t="shared" si="7"/>
        <v>0.5</v>
      </c>
      <c r="G113" s="34"/>
      <c r="H113" s="42">
        <f>'HRQOL scores'!J$15</f>
        <v>0.66126530500925007</v>
      </c>
      <c r="I113" s="39">
        <f t="shared" si="10"/>
        <v>3.6736842105263152</v>
      </c>
      <c r="J113" s="39">
        <f t="shared" si="11"/>
        <v>2.42927990998135</v>
      </c>
      <c r="K113" s="42">
        <f>IF(C113=0,0,SUM(J113:J$119)/C113)</f>
        <v>0.82658163126156259</v>
      </c>
    </row>
    <row r="114" spans="1:11" ht="14.25" x14ac:dyDescent="0.2">
      <c r="A114" s="62">
        <v>109</v>
      </c>
      <c r="B114" s="29">
        <v>2</v>
      </c>
      <c r="C114" s="24">
        <f t="shared" si="12"/>
        <v>2.4491228070175435</v>
      </c>
      <c r="D114" s="29">
        <f t="shared" si="6"/>
        <v>1.2245614035087717</v>
      </c>
      <c r="E114" s="33">
        <f>SUMPRODUCT(D114:D$119*$A114:$A$119)/C114+0.5-$A114</f>
        <v>1.0000000000000284</v>
      </c>
      <c r="F114" s="35">
        <f t="shared" si="7"/>
        <v>0.5</v>
      </c>
      <c r="G114" s="34"/>
      <c r="H114" s="42">
        <f>'HRQOL scores'!J$15</f>
        <v>0.66126530500925007</v>
      </c>
      <c r="I114" s="39">
        <f t="shared" si="10"/>
        <v>1.8368421052631576</v>
      </c>
      <c r="J114" s="39">
        <f t="shared" si="11"/>
        <v>1.214639954990675</v>
      </c>
      <c r="K114" s="42">
        <f>IF(C114=0,0,SUM(J114:J$119)/C114)</f>
        <v>0.66126530500925007</v>
      </c>
    </row>
    <row r="115" spans="1:11" ht="14.25" x14ac:dyDescent="0.2">
      <c r="A115" s="62">
        <v>110</v>
      </c>
      <c r="B115" s="29">
        <v>1</v>
      </c>
      <c r="C115" s="24">
        <f t="shared" si="12"/>
        <v>1.2245614035087717</v>
      </c>
      <c r="D115" s="29">
        <f t="shared" si="6"/>
        <v>1.2245614035087717</v>
      </c>
      <c r="E115" s="33">
        <f>SUMPRODUCT(D115:D$119*$A115:$A$119)/C115+0.5-$A115</f>
        <v>0.50000000000001421</v>
      </c>
      <c r="F115" s="35">
        <f t="shared" si="7"/>
        <v>1</v>
      </c>
      <c r="G115" s="34"/>
      <c r="H115" s="42">
        <f>'HRQOL scores'!J$15</f>
        <v>0.66126530500925007</v>
      </c>
      <c r="I115" s="39">
        <f t="shared" si="10"/>
        <v>0.61228070175438587</v>
      </c>
      <c r="J115" s="39">
        <f t="shared" si="11"/>
        <v>0.40487998499689165</v>
      </c>
      <c r="K115" s="42">
        <f>IF(C115=0,0,SUM(J115:J$119)/C115)</f>
        <v>0.33063265250462504</v>
      </c>
    </row>
    <row r="116" spans="1:11" ht="14.25" x14ac:dyDescent="0.2">
      <c r="A116" s="62">
        <v>111</v>
      </c>
      <c r="B116" s="29">
        <v>0</v>
      </c>
      <c r="C116" s="24">
        <f t="shared" si="12"/>
        <v>0</v>
      </c>
      <c r="D116" s="29">
        <f t="shared" si="6"/>
        <v>0</v>
      </c>
      <c r="E116" s="33">
        <f>IF($C116=0,0,SUMPRODUCT(D116:D$119*$A116:$A$119)/C116+0.5-$A116)</f>
        <v>0</v>
      </c>
      <c r="F116" s="35">
        <f>IF(D116=0,0,D116/C116)</f>
        <v>0</v>
      </c>
      <c r="G116" s="34"/>
      <c r="H116" s="42">
        <f>'HRQOL scores'!J$15</f>
        <v>0.66126530500925007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</row>
    <row r="117" spans="1:11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scores'!J$15</f>
        <v>0.66126530500925007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</row>
    <row r="118" spans="1:11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scores'!J$15</f>
        <v>0.66126530500925007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</row>
    <row r="119" spans="1:11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scores'!J$15</f>
        <v>0.66126530500925007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</row>
    <row r="120" spans="1:11" x14ac:dyDescent="0.2">
      <c r="B120" s="29"/>
    </row>
    <row r="121" spans="1:11" x14ac:dyDescent="0.2">
      <c r="E121" s="33">
        <f xml:space="preserve"> AVERAGE(E5:E119)</f>
        <v>25.549453667510292</v>
      </c>
    </row>
    <row r="123" spans="1:11" x14ac:dyDescent="0.2">
      <c r="B123" s="64"/>
    </row>
    <row r="124" spans="1:11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4"/>
  <sheetViews>
    <sheetView workbookViewId="0"/>
  </sheetViews>
  <sheetFormatPr defaultColWidth="8.85546875" defaultRowHeight="12.75" x14ac:dyDescent="0.2"/>
  <cols>
    <col min="1" max="1" width="9.140625" style="61" customWidth="1"/>
    <col min="2" max="2" width="6.7109375" style="61" customWidth="1"/>
    <col min="3" max="3" width="9.85546875" style="61" customWidth="1"/>
    <col min="4" max="5" width="9.140625" style="61" customWidth="1"/>
    <col min="6" max="6" width="9.140625" style="8" customWidth="1"/>
    <col min="7" max="7" width="5.85546875" style="61" customWidth="1"/>
    <col min="8" max="8" width="13.28515625" style="61" customWidth="1"/>
    <col min="9" max="9" width="8.85546875" style="61"/>
    <col min="10" max="10" width="9.140625" style="61" customWidth="1"/>
    <col min="11" max="11" width="13.42578125" style="71" customWidth="1"/>
    <col min="12" max="12" width="10.42578125" style="62" customWidth="1"/>
    <col min="13" max="13" width="5.42578125" style="61" customWidth="1"/>
    <col min="14" max="61" width="8.42578125" style="61" customWidth="1"/>
    <col min="62" max="63" width="12.140625" style="61" customWidth="1"/>
    <col min="64" max="64" width="9.140625" style="61" customWidth="1"/>
    <col min="65" max="65" width="10" style="61" customWidth="1"/>
    <col min="66" max="66" width="8.42578125" style="61" customWidth="1"/>
    <col min="67" max="68" width="12.140625" style="61" customWidth="1"/>
    <col min="69" max="69" width="9.140625" style="61" customWidth="1"/>
    <col min="70" max="70" width="10" style="61" customWidth="1"/>
    <col min="71" max="71" width="8.42578125" style="61" customWidth="1"/>
    <col min="72" max="73" width="12.140625" style="61" customWidth="1"/>
    <col min="74" max="74" width="9.140625" style="61" customWidth="1"/>
    <col min="75" max="75" width="10" style="61" customWidth="1"/>
    <col min="76" max="76" width="8.42578125" style="61" customWidth="1"/>
    <col min="77" max="78" width="12.140625" style="61" customWidth="1"/>
    <col min="79" max="79" width="9.140625" style="61" customWidth="1"/>
    <col min="80" max="80" width="10" style="61" customWidth="1"/>
    <col min="81" max="81" width="8.42578125" style="61" customWidth="1"/>
    <col min="82" max="83" width="12.140625" style="61" customWidth="1"/>
    <col min="84" max="84" width="9.140625" style="61" customWidth="1"/>
    <col min="85" max="85" width="10" style="61" customWidth="1"/>
    <col min="86" max="86" width="8.42578125" style="61" customWidth="1"/>
    <col min="87" max="88" width="12.140625" style="61" customWidth="1"/>
    <col min="89" max="89" width="9.140625" style="61" customWidth="1"/>
    <col min="90" max="90" width="10" style="61" customWidth="1"/>
    <col min="91" max="91" width="8.42578125" style="61" customWidth="1"/>
    <col min="92" max="93" width="12.140625" style="61" customWidth="1"/>
    <col min="94" max="94" width="9.140625" style="61" customWidth="1"/>
    <col min="95" max="95" width="10" style="61" customWidth="1"/>
    <col min="96" max="96" width="8.42578125" style="61" customWidth="1"/>
    <col min="97" max="98" width="12.140625" style="61" customWidth="1"/>
    <col min="99" max="99" width="9.140625" style="61" customWidth="1"/>
    <col min="100" max="100" width="10" style="61" customWidth="1"/>
    <col min="101" max="101" width="8.42578125" style="61" customWidth="1"/>
    <col min="102" max="103" width="12.140625" style="61" customWidth="1"/>
    <col min="104" max="104" width="9.140625" style="61" customWidth="1"/>
    <col min="105" max="105" width="10" style="61" customWidth="1"/>
    <col min="106" max="106" width="8.42578125" style="61" customWidth="1"/>
    <col min="107" max="108" width="12.140625" style="61" customWidth="1"/>
    <col min="109" max="109" width="9.140625" style="61" customWidth="1"/>
    <col min="110" max="110" width="10" style="61" customWidth="1"/>
    <col min="111" max="111" width="8.42578125" style="61" customWidth="1"/>
    <col min="112" max="113" width="12.140625" style="61" customWidth="1"/>
    <col min="114" max="114" width="9.140625" style="61" customWidth="1"/>
    <col min="115" max="115" width="10" style="61" customWidth="1"/>
    <col min="116" max="116" width="8.42578125" style="61" customWidth="1"/>
    <col min="117" max="118" width="12.140625" style="61" customWidth="1"/>
    <col min="119" max="119" width="9.140625" style="61" customWidth="1"/>
    <col min="120" max="120" width="10" style="61" customWidth="1"/>
    <col min="121" max="124" width="8.42578125" style="61" customWidth="1"/>
    <col min="125" max="125" width="18.140625" style="61" customWidth="1"/>
    <col min="126" max="126" width="8.42578125" style="61" customWidth="1"/>
    <col min="127" max="127" width="12.140625" style="61" customWidth="1"/>
    <col min="128" max="128" width="3.140625" style="61" customWidth="1"/>
    <col min="129" max="129" width="9.140625" style="61" customWidth="1"/>
    <col min="130" max="130" width="7.7109375" style="61" customWidth="1"/>
    <col min="131" max="131" width="10.7109375" style="61" customWidth="1"/>
    <col min="132" max="134" width="9.140625" style="61" customWidth="1"/>
    <col min="135" max="135" width="8.85546875" style="61"/>
    <col min="136" max="136" width="12.140625" style="61" customWidth="1"/>
    <col min="137" max="137" width="2.7109375" style="61" customWidth="1"/>
    <col min="138" max="138" width="9.140625" style="61" customWidth="1"/>
    <col min="139" max="139" width="6.7109375" style="61" customWidth="1"/>
    <col min="140" max="140" width="11.140625" style="61" customWidth="1"/>
    <col min="141" max="143" width="9.140625" style="61" customWidth="1"/>
    <col min="144" max="144" width="10" style="61" customWidth="1"/>
    <col min="145" max="145" width="12.140625" style="61" customWidth="1"/>
    <col min="146" max="146" width="8.85546875" style="61"/>
    <col min="147" max="147" width="9.140625" style="61" customWidth="1"/>
    <col min="148" max="148" width="6.7109375" style="61" customWidth="1"/>
    <col min="149" max="149" width="10.42578125" style="61" customWidth="1"/>
    <col min="150" max="152" width="9.140625" style="61" customWidth="1"/>
    <col min="153" max="153" width="8.85546875" style="61"/>
    <col min="154" max="154" width="12.140625" style="61" customWidth="1"/>
    <col min="155" max="155" width="2.7109375" style="61" customWidth="1"/>
    <col min="156" max="156" width="9.140625" style="61" customWidth="1"/>
    <col min="157" max="157" width="6.7109375" style="61" customWidth="1"/>
    <col min="158" max="158" width="10.42578125" style="61" customWidth="1"/>
    <col min="159" max="161" width="9.140625" style="61" customWidth="1"/>
    <col min="162" max="162" width="10" style="61" customWidth="1"/>
    <col min="163" max="163" width="12.140625" style="61" customWidth="1"/>
    <col min="164" max="164" width="8.85546875" style="61"/>
    <col min="165" max="165" width="9.140625" style="61" customWidth="1"/>
    <col min="166" max="166" width="6.7109375" style="61" customWidth="1"/>
    <col min="167" max="167" width="10.85546875" style="61" customWidth="1"/>
    <col min="168" max="170" width="9.140625" style="61" customWidth="1"/>
    <col min="171" max="171" width="8.85546875" style="61"/>
    <col min="172" max="172" width="12.140625" style="61" customWidth="1"/>
    <col min="173" max="173" width="2.7109375" style="61" customWidth="1"/>
    <col min="174" max="174" width="9.140625" style="61" customWidth="1"/>
    <col min="175" max="175" width="6.7109375" style="61" customWidth="1"/>
    <col min="176" max="176" width="11.42578125" style="61" customWidth="1"/>
    <col min="177" max="179" width="9.140625" style="61" customWidth="1"/>
    <col min="180" max="180" width="10" style="61" customWidth="1"/>
    <col min="181" max="181" width="12.140625" style="61" customWidth="1"/>
    <col min="182" max="16384" width="8.85546875" style="61"/>
  </cols>
  <sheetData>
    <row r="1" spans="1:16" x14ac:dyDescent="0.2">
      <c r="A1" t="s">
        <v>51</v>
      </c>
      <c r="C1" s="64"/>
      <c r="D1" s="9"/>
    </row>
    <row r="2" spans="1:16" s="70" customFormat="1" x14ac:dyDescent="0.2">
      <c r="C2" s="64"/>
      <c r="D2" s="9"/>
      <c r="F2" s="8"/>
      <c r="K2" s="71"/>
      <c r="L2" s="71"/>
    </row>
    <row r="3" spans="1:16" x14ac:dyDescent="0.2">
      <c r="B3" s="70"/>
      <c r="C3" s="71" t="s">
        <v>23</v>
      </c>
      <c r="D3" s="71" t="s">
        <v>23</v>
      </c>
      <c r="E3" s="71" t="s">
        <v>19</v>
      </c>
      <c r="F3" s="35" t="s">
        <v>21</v>
      </c>
      <c r="G3" s="72"/>
      <c r="H3" s="70" t="s">
        <v>26</v>
      </c>
      <c r="I3" s="61" t="s">
        <v>16</v>
      </c>
      <c r="J3" s="36"/>
      <c r="K3" s="71" t="s">
        <v>28</v>
      </c>
      <c r="L3" s="73"/>
      <c r="M3" s="70"/>
      <c r="N3" s="70"/>
      <c r="O3" s="70"/>
      <c r="P3" s="70"/>
    </row>
    <row r="4" spans="1:16" x14ac:dyDescent="0.2">
      <c r="A4" s="62" t="s">
        <v>3</v>
      </c>
      <c r="B4" s="71" t="s">
        <v>18</v>
      </c>
      <c r="C4" s="71" t="s">
        <v>25</v>
      </c>
      <c r="D4" s="71" t="s">
        <v>24</v>
      </c>
      <c r="E4" s="71" t="s">
        <v>20</v>
      </c>
      <c r="F4" s="74" t="s">
        <v>22</v>
      </c>
      <c r="G4" s="70"/>
      <c r="H4" s="75" t="s">
        <v>27</v>
      </c>
      <c r="I4" s="72" t="s">
        <v>17</v>
      </c>
      <c r="J4" s="35"/>
      <c r="K4" s="75" t="s">
        <v>29</v>
      </c>
      <c r="L4" s="71"/>
      <c r="M4" s="70"/>
      <c r="N4" s="87"/>
      <c r="O4" s="70"/>
      <c r="P4" s="70"/>
    </row>
    <row r="5" spans="1:16" ht="14.25" x14ac:dyDescent="0.2">
      <c r="A5" s="62">
        <v>0</v>
      </c>
      <c r="C5" s="67">
        <v>100000</v>
      </c>
      <c r="D5" s="29">
        <f t="shared" ref="D5:D68" si="0">C5-C6</f>
        <v>1448</v>
      </c>
      <c r="E5" s="33">
        <f>SUMPRODUCT(D5:D$119*$A5:$A$119)/C5+0.5-$A5</f>
        <v>69.666371946902657</v>
      </c>
      <c r="F5" s="35">
        <f t="shared" ref="F5:F68" si="1">D5/C5</f>
        <v>1.448E-2</v>
      </c>
      <c r="G5" s="52"/>
      <c r="H5" s="42">
        <f>'HRQOL scores'!K$6</f>
        <v>0.91715591540490249</v>
      </c>
      <c r="I5" s="39">
        <f t="shared" ref="I5:I36" si="2">(D5*0.5+C6)</f>
        <v>99276</v>
      </c>
      <c r="J5" s="39">
        <f t="shared" ref="J5:J36" si="3">I5*H5</f>
        <v>91051.570657737102</v>
      </c>
      <c r="K5" s="42">
        <f>SUM(J5:J$119)/C5</f>
        <v>58.768141384577298</v>
      </c>
      <c r="L5" s="30"/>
      <c r="N5" s="42"/>
      <c r="O5" s="42"/>
      <c r="P5" s="42"/>
    </row>
    <row r="6" spans="1:16" ht="14.25" x14ac:dyDescent="0.2">
      <c r="A6" s="62">
        <v>1</v>
      </c>
      <c r="C6" s="67">
        <v>98552</v>
      </c>
      <c r="D6" s="29">
        <f t="shared" si="0"/>
        <v>76</v>
      </c>
      <c r="E6" s="33">
        <f>SUMPRODUCT(D6:D$119*$A6:$A$119)/C6+0.5-$A6</f>
        <v>69.682616229911773</v>
      </c>
      <c r="F6" s="35">
        <f t="shared" si="1"/>
        <v>7.7116649078658986E-4</v>
      </c>
      <c r="G6" s="34"/>
      <c r="H6" s="42">
        <f>'HRQOL scores'!K$6</f>
        <v>0.91715591540490249</v>
      </c>
      <c r="I6" s="39">
        <f t="shared" si="2"/>
        <v>98514</v>
      </c>
      <c r="J6" s="39">
        <f t="shared" si="3"/>
        <v>90352.697850198558</v>
      </c>
      <c r="K6" s="42">
        <f>SUM(J6:J$119)/C6</f>
        <v>58.707713367562228</v>
      </c>
      <c r="L6" s="30"/>
      <c r="N6" s="42"/>
      <c r="O6" s="42"/>
      <c r="P6" s="42"/>
    </row>
    <row r="7" spans="1:16" ht="14.25" x14ac:dyDescent="0.2">
      <c r="A7" s="62">
        <v>2</v>
      </c>
      <c r="C7" s="67">
        <v>98476</v>
      </c>
      <c r="D7" s="29">
        <f t="shared" si="0"/>
        <v>46</v>
      </c>
      <c r="E7" s="33">
        <f>SUMPRODUCT(D7:D$119*$A7:$A$119)/C7+0.5-$A7</f>
        <v>68.736008719792295</v>
      </c>
      <c r="F7" s="35">
        <f t="shared" si="1"/>
        <v>4.6711889191275029E-4</v>
      </c>
      <c r="G7" s="34"/>
      <c r="H7" s="42">
        <f>'HRQOL scores'!K$6</f>
        <v>0.91715591540490249</v>
      </c>
      <c r="I7" s="39">
        <f t="shared" si="2"/>
        <v>98453</v>
      </c>
      <c r="J7" s="39">
        <f t="shared" si="3"/>
        <v>90296.75133935886</v>
      </c>
      <c r="K7" s="42">
        <f>SUM(J7:J$119)/C7</f>
        <v>57.835511900867147</v>
      </c>
      <c r="L7" s="30"/>
      <c r="N7" s="42"/>
      <c r="O7" s="42"/>
      <c r="P7" s="42"/>
    </row>
    <row r="8" spans="1:16" ht="14.25" x14ac:dyDescent="0.2">
      <c r="A8" s="62">
        <v>3</v>
      </c>
      <c r="C8" s="67">
        <v>98430</v>
      </c>
      <c r="D8" s="29">
        <f t="shared" si="0"/>
        <v>36</v>
      </c>
      <c r="E8" s="33">
        <f>SUMPRODUCT(D8:D$119*$A8:$A$119)/C8+0.5-$A8</f>
        <v>67.767897944633404</v>
      </c>
      <c r="F8" s="35">
        <f t="shared" si="1"/>
        <v>3.6574215178299298E-4</v>
      </c>
      <c r="G8" s="34"/>
      <c r="H8" s="42">
        <f>'HRQOL scores'!K$6</f>
        <v>0.91715591540490249</v>
      </c>
      <c r="I8" s="39">
        <f t="shared" si="2"/>
        <v>98412</v>
      </c>
      <c r="J8" s="39">
        <f t="shared" si="3"/>
        <v>90259.147946827259</v>
      </c>
      <c r="K8" s="42">
        <f>SUM(J8:J$119)/C8</f>
        <v>56.945170360768415</v>
      </c>
      <c r="L8" s="30"/>
      <c r="N8" s="42"/>
      <c r="O8" s="42"/>
      <c r="P8" s="42"/>
    </row>
    <row r="9" spans="1:16" ht="14.25" x14ac:dyDescent="0.2">
      <c r="A9" s="62">
        <v>4</v>
      </c>
      <c r="C9" s="67">
        <v>98394</v>
      </c>
      <c r="D9" s="29">
        <f t="shared" si="0"/>
        <v>27</v>
      </c>
      <c r="E9" s="33">
        <f>SUMPRODUCT(D9:D$119*$A9:$A$119)/C9+0.5-$A9</f>
        <v>66.792509651912368</v>
      </c>
      <c r="F9" s="35">
        <f t="shared" si="1"/>
        <v>2.7440697603512408E-4</v>
      </c>
      <c r="G9" s="34"/>
      <c r="H9" s="42">
        <f>'HRQOL scores'!K$6</f>
        <v>0.91715591540490249</v>
      </c>
      <c r="I9" s="39">
        <f t="shared" si="2"/>
        <v>98380.5</v>
      </c>
      <c r="J9" s="39">
        <f t="shared" si="3"/>
        <v>90230.257535492012</v>
      </c>
      <c r="K9" s="42">
        <f>SUM(J9:J$119)/C9</f>
        <v>56.048681532040646</v>
      </c>
      <c r="L9" s="30"/>
      <c r="N9" s="42"/>
      <c r="O9" s="42"/>
      <c r="P9" s="42"/>
    </row>
    <row r="10" spans="1:16" ht="14.25" x14ac:dyDescent="0.2">
      <c r="A10" s="62">
        <v>5</v>
      </c>
      <c r="C10" s="67">
        <v>98367</v>
      </c>
      <c r="D10" s="29">
        <f t="shared" si="0"/>
        <v>27</v>
      </c>
      <c r="E10" s="33">
        <f>SUMPRODUCT(D10:D$119*$A10:$A$119)/C10+0.5-$A10</f>
        <v>65.810705772162066</v>
      </c>
      <c r="F10" s="35">
        <f t="shared" si="1"/>
        <v>2.7448229589191497E-4</v>
      </c>
      <c r="G10" s="34"/>
      <c r="H10" s="42">
        <f>'HRQOL scores'!K$7</f>
        <v>0.90781865115861748</v>
      </c>
      <c r="I10" s="39">
        <f t="shared" si="2"/>
        <v>98353.5</v>
      </c>
      <c r="J10" s="39">
        <f t="shared" si="3"/>
        <v>89287.141706729089</v>
      </c>
      <c r="K10" s="42">
        <f>SUM(J10:J$119)/C10</f>
        <v>55.146784115893695</v>
      </c>
      <c r="L10" s="30"/>
      <c r="N10" s="42"/>
      <c r="O10" s="42"/>
      <c r="P10" s="42"/>
    </row>
    <row r="11" spans="1:16" ht="14.25" x14ac:dyDescent="0.2">
      <c r="A11" s="62">
        <v>6</v>
      </c>
      <c r="C11" s="67">
        <v>98340</v>
      </c>
      <c r="D11" s="29">
        <f t="shared" si="0"/>
        <v>26</v>
      </c>
      <c r="E11" s="33">
        <f>SUMPRODUCT(D11:D$119*$A11:$A$119)/C11+0.5-$A11</f>
        <v>64.828637326522937</v>
      </c>
      <c r="F11" s="35">
        <f t="shared" si="1"/>
        <v>2.6438885499288184E-4</v>
      </c>
      <c r="G11" s="34"/>
      <c r="H11" s="42">
        <f>'HRQOL scores'!K$7</f>
        <v>0.90781865115861748</v>
      </c>
      <c r="I11" s="39">
        <f t="shared" si="2"/>
        <v>98327</v>
      </c>
      <c r="J11" s="39">
        <f t="shared" si="3"/>
        <v>89263.084512473375</v>
      </c>
      <c r="K11" s="42">
        <f>SUM(J11:J$119)/C11</f>
        <v>54.253981812298001</v>
      </c>
      <c r="L11" s="30"/>
      <c r="N11" s="42"/>
      <c r="O11" s="42"/>
      <c r="P11" s="42"/>
    </row>
    <row r="12" spans="1:16" ht="14.25" x14ac:dyDescent="0.2">
      <c r="A12" s="62">
        <v>7</v>
      </c>
      <c r="C12" s="67">
        <v>98314</v>
      </c>
      <c r="D12" s="29">
        <f t="shared" si="0"/>
        <v>24</v>
      </c>
      <c r="E12" s="33">
        <f>SUMPRODUCT(D12:D$119*$A12:$A$119)/C12+0.5-$A12</f>
        <v>63.845649599144224</v>
      </c>
      <c r="F12" s="35">
        <f t="shared" si="1"/>
        <v>2.441157922574608E-4</v>
      </c>
      <c r="G12" s="34"/>
      <c r="H12" s="42">
        <f>'HRQOL scores'!K$7</f>
        <v>0.90781865115861748</v>
      </c>
      <c r="I12" s="39">
        <f t="shared" si="2"/>
        <v>98302</v>
      </c>
      <c r="J12" s="39">
        <f t="shared" si="3"/>
        <v>89240.38904619441</v>
      </c>
      <c r="K12" s="42">
        <f>SUM(J12:J$119)/C12</f>
        <v>53.360391062401199</v>
      </c>
      <c r="L12" s="30"/>
      <c r="N12" s="42"/>
      <c r="O12" s="42"/>
      <c r="P12" s="42"/>
    </row>
    <row r="13" spans="1:16" ht="14.25" x14ac:dyDescent="0.2">
      <c r="A13" s="62">
        <v>8</v>
      </c>
      <c r="C13" s="67">
        <v>98290</v>
      </c>
      <c r="D13" s="29">
        <f t="shared" si="0"/>
        <v>21</v>
      </c>
      <c r="E13" s="33">
        <f>SUMPRODUCT(D13:D$119*$A13:$A$119)/C13+0.5-$A13</f>
        <v>62.861117048430827</v>
      </c>
      <c r="F13" s="35">
        <f t="shared" si="1"/>
        <v>2.1365347441245293E-4</v>
      </c>
      <c r="G13" s="34"/>
      <c r="H13" s="42">
        <f>'HRQOL scores'!K$7</f>
        <v>0.90781865115861748</v>
      </c>
      <c r="I13" s="39">
        <f t="shared" si="2"/>
        <v>98279.5</v>
      </c>
      <c r="J13" s="39">
        <f t="shared" si="3"/>
        <v>89219.963126543342</v>
      </c>
      <c r="K13" s="42">
        <f>SUM(J13:J$119)/C13</f>
        <v>52.465490872547733</v>
      </c>
      <c r="L13" s="30"/>
      <c r="N13" s="42"/>
      <c r="O13" s="42"/>
      <c r="P13" s="42"/>
    </row>
    <row r="14" spans="1:16" ht="14.25" x14ac:dyDescent="0.2">
      <c r="A14" s="62">
        <v>9</v>
      </c>
      <c r="C14" s="67">
        <v>98269</v>
      </c>
      <c r="D14" s="29">
        <f t="shared" si="0"/>
        <v>15</v>
      </c>
      <c r="E14" s="33">
        <f>SUMPRODUCT(D14:D$119*$A14:$A$119)/C14+0.5-$A14</f>
        <v>61.874443565013038</v>
      </c>
      <c r="F14" s="35">
        <f t="shared" si="1"/>
        <v>1.5264223712462729E-4</v>
      </c>
      <c r="G14" s="34"/>
      <c r="H14" s="42">
        <f>'HRQOL scores'!K$7</f>
        <v>0.90781865115861748</v>
      </c>
      <c r="I14" s="39">
        <f t="shared" si="2"/>
        <v>98261.5</v>
      </c>
      <c r="J14" s="39">
        <f t="shared" si="3"/>
        <v>89203.622390822493</v>
      </c>
      <c r="K14" s="42">
        <f>SUM(J14:J$119)/C14</f>
        <v>51.56878705121833</v>
      </c>
      <c r="L14" s="30"/>
      <c r="N14" s="42"/>
      <c r="O14" s="42"/>
      <c r="P14" s="42"/>
    </row>
    <row r="15" spans="1:16" ht="14.25" x14ac:dyDescent="0.2">
      <c r="A15" s="62">
        <v>10</v>
      </c>
      <c r="C15" s="67">
        <v>98254</v>
      </c>
      <c r="D15" s="29">
        <f t="shared" si="0"/>
        <v>10</v>
      </c>
      <c r="E15" s="33">
        <f>SUMPRODUCT(D15:D$119*$A15:$A$119)/C15+0.5-$A15</f>
        <v>60.883813327602596</v>
      </c>
      <c r="F15" s="35">
        <f t="shared" si="1"/>
        <v>1.0177702688949051E-4</v>
      </c>
      <c r="G15" s="34"/>
      <c r="H15" s="42">
        <f>'HRQOL scores'!K$7</f>
        <v>0.90781865115861748</v>
      </c>
      <c r="I15" s="39">
        <f t="shared" si="2"/>
        <v>98249</v>
      </c>
      <c r="J15" s="39">
        <f t="shared" si="3"/>
        <v>89192.27465768301</v>
      </c>
      <c r="K15" s="42">
        <f>SUM(J15:J$119)/C15</f>
        <v>50.668771880486815</v>
      </c>
      <c r="L15" s="30"/>
      <c r="N15" s="42"/>
      <c r="O15" s="42"/>
      <c r="P15" s="42"/>
    </row>
    <row r="16" spans="1:16" ht="14.25" x14ac:dyDescent="0.2">
      <c r="A16" s="62">
        <v>11</v>
      </c>
      <c r="C16" s="67">
        <v>98244</v>
      </c>
      <c r="D16" s="29">
        <f t="shared" si="0"/>
        <v>10</v>
      </c>
      <c r="E16" s="33">
        <f>SUMPRODUCT(D16:D$119*$A16:$A$119)/C16+0.5-$A16</f>
        <v>59.88995963814854</v>
      </c>
      <c r="F16" s="35">
        <f t="shared" si="1"/>
        <v>1.0178738650706405E-4</v>
      </c>
      <c r="G16" s="34"/>
      <c r="H16" s="42">
        <f>'HRQOL scores'!K$7</f>
        <v>0.90781865115861748</v>
      </c>
      <c r="I16" s="39">
        <f t="shared" si="2"/>
        <v>98239</v>
      </c>
      <c r="J16" s="39">
        <f t="shared" si="3"/>
        <v>89183.196471171424</v>
      </c>
      <c r="K16" s="42">
        <f>SUM(J16:J$119)/C16</f>
        <v>49.766064468951463</v>
      </c>
      <c r="L16" s="30"/>
      <c r="N16" s="42"/>
      <c r="O16" s="42"/>
      <c r="P16" s="42"/>
    </row>
    <row r="17" spans="1:16" ht="14.25" x14ac:dyDescent="0.2">
      <c r="A17" s="62">
        <v>12</v>
      </c>
      <c r="C17" s="67">
        <v>98234</v>
      </c>
      <c r="D17" s="29">
        <f t="shared" si="0"/>
        <v>17</v>
      </c>
      <c r="E17" s="33">
        <f>SUMPRODUCT(D17:D$119*$A17:$A$119)/C17+0.5-$A17</f>
        <v>58.896005402307409</v>
      </c>
      <c r="F17" s="35">
        <f t="shared" si="1"/>
        <v>1.7305617199747542E-4</v>
      </c>
      <c r="G17" s="34"/>
      <c r="H17" s="42">
        <f>'HRQOL scores'!K$7</f>
        <v>0.90781865115861748</v>
      </c>
      <c r="I17" s="39">
        <f t="shared" si="2"/>
        <v>98225.5</v>
      </c>
      <c r="J17" s="39">
        <f t="shared" si="3"/>
        <v>89170.940919380781</v>
      </c>
      <c r="K17" s="42">
        <f>SUM(J17:J$119)/C17</f>
        <v>48.863265684147002</v>
      </c>
      <c r="L17" s="30"/>
      <c r="N17" s="42"/>
      <c r="O17" s="42"/>
      <c r="P17" s="42"/>
    </row>
    <row r="18" spans="1:16" ht="14.25" x14ac:dyDescent="0.2">
      <c r="A18" s="62">
        <v>13</v>
      </c>
      <c r="C18" s="67">
        <v>98217</v>
      </c>
      <c r="D18" s="29">
        <f t="shared" si="0"/>
        <v>34</v>
      </c>
      <c r="E18" s="33">
        <f>SUMPRODUCT(D18:D$119*$A18:$A$119)/C18+0.5-$A18</f>
        <v>57.906112940634159</v>
      </c>
      <c r="F18" s="35">
        <f t="shared" si="1"/>
        <v>3.461722512396021E-4</v>
      </c>
      <c r="G18" s="34"/>
      <c r="H18" s="42">
        <f>'HRQOL scores'!K$7</f>
        <v>0.90781865115861748</v>
      </c>
      <c r="I18" s="39">
        <f t="shared" si="2"/>
        <v>98200</v>
      </c>
      <c r="J18" s="39">
        <f t="shared" si="3"/>
        <v>89147.791543776242</v>
      </c>
      <c r="K18" s="42">
        <f>SUM(J18:J$119)/C18</f>
        <v>47.963826020924238</v>
      </c>
      <c r="L18" s="30"/>
      <c r="N18" s="42"/>
      <c r="O18" s="42"/>
      <c r="P18" s="42"/>
    </row>
    <row r="19" spans="1:16" ht="14.25" x14ac:dyDescent="0.2">
      <c r="A19" s="62">
        <v>14</v>
      </c>
      <c r="C19" s="67">
        <v>98183</v>
      </c>
      <c r="D19" s="29">
        <f t="shared" si="0"/>
        <v>58</v>
      </c>
      <c r="E19" s="33">
        <f>SUMPRODUCT(D19:D$119*$A19:$A$119)/C19+0.5-$A19</f>
        <v>56.925992225642588</v>
      </c>
      <c r="F19" s="35">
        <f t="shared" si="1"/>
        <v>5.9073363005815666E-4</v>
      </c>
      <c r="G19" s="34"/>
      <c r="H19" s="42">
        <f>'HRQOL scores'!K$7</f>
        <v>0.90781865115861748</v>
      </c>
      <c r="I19" s="39">
        <f t="shared" si="2"/>
        <v>98154</v>
      </c>
      <c r="J19" s="39">
        <f t="shared" si="3"/>
        <v>89106.031885822944</v>
      </c>
      <c r="K19" s="42">
        <f>SUM(J19:J$119)/C19</f>
        <v>47.072459679917486</v>
      </c>
      <c r="L19" s="30"/>
      <c r="N19" s="42"/>
      <c r="O19" s="42"/>
      <c r="P19" s="42"/>
    </row>
    <row r="20" spans="1:16" ht="14.25" x14ac:dyDescent="0.2">
      <c r="A20" s="62">
        <v>15</v>
      </c>
      <c r="C20" s="67">
        <v>98125</v>
      </c>
      <c r="D20" s="29">
        <f t="shared" si="0"/>
        <v>85</v>
      </c>
      <c r="E20" s="33">
        <f>SUMPRODUCT(D20:D$119*$A20:$A$119)/C20+0.5-$A20</f>
        <v>55.959344659263849</v>
      </c>
      <c r="F20" s="35">
        <f t="shared" si="1"/>
        <v>8.6624203821656048E-4</v>
      </c>
      <c r="G20" s="34"/>
      <c r="H20" s="42">
        <f>'HRQOL scores'!K$8</f>
        <v>0.86946747417570425</v>
      </c>
      <c r="I20" s="39">
        <f t="shared" si="2"/>
        <v>98082.5</v>
      </c>
      <c r="J20" s="39">
        <f t="shared" si="3"/>
        <v>85279.543535838515</v>
      </c>
      <c r="K20" s="42">
        <f>SUM(J20:J$119)/C20</f>
        <v>46.192196452153034</v>
      </c>
      <c r="L20" s="30"/>
      <c r="N20" s="42"/>
      <c r="O20" s="42"/>
      <c r="P20" s="42"/>
    </row>
    <row r="21" spans="1:16" ht="14.25" x14ac:dyDescent="0.2">
      <c r="A21" s="62">
        <v>16</v>
      </c>
      <c r="C21" s="67">
        <v>98040</v>
      </c>
      <c r="D21" s="29">
        <f t="shared" si="0"/>
        <v>108</v>
      </c>
      <c r="E21" s="33">
        <f>SUMPRODUCT(D21:D$119*$A21:$A$119)/C21+0.5-$A21</f>
        <v>55.0074275264205</v>
      </c>
      <c r="F21" s="35">
        <f t="shared" si="1"/>
        <v>1.1015911872705019E-3</v>
      </c>
      <c r="G21" s="34"/>
      <c r="H21" s="42">
        <f>'HRQOL scores'!K$8</f>
        <v>0.86946747417570425</v>
      </c>
      <c r="I21" s="39">
        <f t="shared" si="2"/>
        <v>97986</v>
      </c>
      <c r="J21" s="39">
        <f t="shared" si="3"/>
        <v>85195.639924580551</v>
      </c>
      <c r="K21" s="42">
        <f>SUM(J21:J$119)/C21</f>
        <v>45.362400380780073</v>
      </c>
      <c r="L21" s="30"/>
      <c r="N21" s="42"/>
      <c r="O21" s="42"/>
      <c r="P21" s="42"/>
    </row>
    <row r="22" spans="1:16" ht="14.25" x14ac:dyDescent="0.2">
      <c r="A22" s="62">
        <v>17</v>
      </c>
      <c r="C22" s="67">
        <v>97932</v>
      </c>
      <c r="D22" s="29">
        <f t="shared" si="0"/>
        <v>132</v>
      </c>
      <c r="E22" s="33">
        <f>SUMPRODUCT(D22:D$119*$A22:$A$119)/C22+0.5-$A22</f>
        <v>54.067538646104083</v>
      </c>
      <c r="F22" s="35">
        <f t="shared" si="1"/>
        <v>1.3478740350447249E-3</v>
      </c>
      <c r="G22" s="34"/>
      <c r="H22" s="42">
        <f>'HRQOL scores'!K$8</f>
        <v>0.86946747417570425</v>
      </c>
      <c r="I22" s="39">
        <f t="shared" si="2"/>
        <v>97866</v>
      </c>
      <c r="J22" s="39">
        <f t="shared" si="3"/>
        <v>85091.303827679469</v>
      </c>
      <c r="K22" s="42">
        <f>SUM(J22:J$119)/C22</f>
        <v>44.542479408233234</v>
      </c>
      <c r="L22" s="30"/>
      <c r="N22" s="42"/>
      <c r="O22" s="42"/>
      <c r="P22" s="42"/>
    </row>
    <row r="23" spans="1:16" ht="14.25" x14ac:dyDescent="0.2">
      <c r="A23" s="62">
        <v>18</v>
      </c>
      <c r="C23" s="67">
        <v>97800</v>
      </c>
      <c r="D23" s="29">
        <f t="shared" si="0"/>
        <v>150</v>
      </c>
      <c r="E23" s="33">
        <f>SUMPRODUCT(D23:D$119*$A23:$A$119)/C23+0.5-$A23</f>
        <v>53.139838391516008</v>
      </c>
      <c r="F23" s="35">
        <f t="shared" si="1"/>
        <v>1.5337423312883436E-3</v>
      </c>
      <c r="G23" s="34"/>
      <c r="H23" s="42">
        <f>'HRQOL scores'!K$8</f>
        <v>0.86946747417570425</v>
      </c>
      <c r="I23" s="39">
        <f t="shared" si="2"/>
        <v>97725</v>
      </c>
      <c r="J23" s="39">
        <f t="shared" si="3"/>
        <v>84968.708913820694</v>
      </c>
      <c r="K23" s="42">
        <f>SUM(J23:J$119)/C23</f>
        <v>43.732543860730232</v>
      </c>
      <c r="L23" s="30"/>
      <c r="N23" s="42"/>
      <c r="O23" s="42"/>
      <c r="P23" s="42"/>
    </row>
    <row r="24" spans="1:16" ht="14.25" x14ac:dyDescent="0.2">
      <c r="A24" s="62">
        <v>19</v>
      </c>
      <c r="C24" s="67">
        <v>97650</v>
      </c>
      <c r="D24" s="29">
        <f t="shared" si="0"/>
        <v>166</v>
      </c>
      <c r="E24" s="33">
        <f>SUMPRODUCT(D24:D$119*$A24:$A$119)/C24+0.5-$A24</f>
        <v>52.220698358323247</v>
      </c>
      <c r="F24" s="35">
        <f t="shared" si="1"/>
        <v>1.6999487967229903E-3</v>
      </c>
      <c r="G24" s="34"/>
      <c r="H24" s="42">
        <f>'HRQOL scores'!K$8</f>
        <v>0.86946747417570425</v>
      </c>
      <c r="I24" s="39">
        <f t="shared" si="2"/>
        <v>97567</v>
      </c>
      <c r="J24" s="39">
        <f t="shared" si="3"/>
        <v>84831.33305290094</v>
      </c>
      <c r="K24" s="42">
        <f>SUM(J24:J$119)/C24</f>
        <v>42.92958607952481</v>
      </c>
      <c r="L24" s="30"/>
      <c r="N24" s="42"/>
      <c r="O24" s="42"/>
      <c r="P24" s="42"/>
    </row>
    <row r="25" spans="1:16" ht="14.25" x14ac:dyDescent="0.2">
      <c r="A25" s="62">
        <v>20</v>
      </c>
      <c r="C25" s="67">
        <v>97484</v>
      </c>
      <c r="D25" s="29">
        <f t="shared" si="0"/>
        <v>184</v>
      </c>
      <c r="E25" s="33">
        <f>SUMPRODUCT(D25:D$119*$A25:$A$119)/C25+0.5-$A25</f>
        <v>51.30877061559093</v>
      </c>
      <c r="F25" s="35">
        <f t="shared" si="1"/>
        <v>1.8874892290016824E-3</v>
      </c>
      <c r="G25" s="34"/>
      <c r="H25" s="42">
        <f>'HRQOL scores'!K$8</f>
        <v>0.86946747417570425</v>
      </c>
      <c r="I25" s="39">
        <f t="shared" si="2"/>
        <v>97392</v>
      </c>
      <c r="J25" s="39">
        <f t="shared" si="3"/>
        <v>84679.176244920192</v>
      </c>
      <c r="K25" s="42">
        <f>SUM(J25:J$119)/C25</f>
        <v>42.132480690294784</v>
      </c>
      <c r="L25" s="30"/>
      <c r="N25" s="42"/>
      <c r="O25" s="42"/>
      <c r="P25" s="42"/>
    </row>
    <row r="26" spans="1:16" ht="14.25" x14ac:dyDescent="0.2">
      <c r="A26" s="62">
        <v>21</v>
      </c>
      <c r="C26" s="67">
        <v>97300</v>
      </c>
      <c r="D26" s="29">
        <f t="shared" si="0"/>
        <v>201</v>
      </c>
      <c r="E26" s="33">
        <f>SUMPRODUCT(D26:D$119*$A26:$A$119)/C26+0.5-$A26</f>
        <v>50.40485297728948</v>
      </c>
      <c r="F26" s="35">
        <f t="shared" si="1"/>
        <v>2.0657759506680371E-3</v>
      </c>
      <c r="G26" s="34"/>
      <c r="H26" s="42">
        <f>'HRQOL scores'!K$8</f>
        <v>0.86946747417570425</v>
      </c>
      <c r="I26" s="39">
        <f t="shared" si="2"/>
        <v>97199.5</v>
      </c>
      <c r="J26" s="39">
        <f t="shared" si="3"/>
        <v>84511.803756141366</v>
      </c>
      <c r="K26" s="42">
        <f>SUM(J26:J$119)/C26</f>
        <v>41.341866098332751</v>
      </c>
      <c r="L26" s="30"/>
      <c r="N26" s="42"/>
      <c r="O26" s="42"/>
      <c r="P26" s="42"/>
    </row>
    <row r="27" spans="1:16" ht="14.25" x14ac:dyDescent="0.2">
      <c r="A27" s="62">
        <v>22</v>
      </c>
      <c r="C27" s="67">
        <v>97099</v>
      </c>
      <c r="D27" s="29">
        <f t="shared" si="0"/>
        <v>215</v>
      </c>
      <c r="E27" s="33">
        <f>SUMPRODUCT(D27:D$119*$A27:$A$119)/C27+0.5-$A27</f>
        <v>49.508158628721873</v>
      </c>
      <c r="F27" s="35">
        <f t="shared" si="1"/>
        <v>2.2142349560757579E-3</v>
      </c>
      <c r="G27" s="34"/>
      <c r="H27" s="42">
        <f>'HRQOL scores'!K$8</f>
        <v>0.86946747417570425</v>
      </c>
      <c r="I27" s="39">
        <f t="shared" si="2"/>
        <v>96991.5</v>
      </c>
      <c r="J27" s="39">
        <f t="shared" si="3"/>
        <v>84330.954521512816</v>
      </c>
      <c r="K27" s="42">
        <f>SUM(J27:J$119)/C27</f>
        <v>40.557078524100511</v>
      </c>
      <c r="L27" s="30"/>
      <c r="N27" s="42"/>
      <c r="O27" s="42"/>
      <c r="P27" s="42"/>
    </row>
    <row r="28" spans="1:16" ht="14.25" x14ac:dyDescent="0.2">
      <c r="A28" s="62">
        <v>23</v>
      </c>
      <c r="C28" s="67">
        <v>96884</v>
      </c>
      <c r="D28" s="29">
        <f t="shared" si="0"/>
        <v>223</v>
      </c>
      <c r="E28" s="33">
        <f>SUMPRODUCT(D28:D$119*$A28:$A$119)/C28+0.5-$A28</f>
        <v>48.616915018891305</v>
      </c>
      <c r="F28" s="35">
        <f t="shared" si="1"/>
        <v>2.3017216465050991E-3</v>
      </c>
      <c r="G28" s="34"/>
      <c r="H28" s="42">
        <f>'HRQOL scores'!K$8</f>
        <v>0.86946747417570425</v>
      </c>
      <c r="I28" s="39">
        <f t="shared" si="2"/>
        <v>96772.5</v>
      </c>
      <c r="J28" s="39">
        <f t="shared" si="3"/>
        <v>84140.541144668343</v>
      </c>
      <c r="K28" s="42">
        <f>SUM(J28:J$119)/C28</f>
        <v>39.776648498102084</v>
      </c>
      <c r="L28" s="30"/>
      <c r="N28" s="42"/>
      <c r="O28" s="42"/>
      <c r="P28" s="42"/>
    </row>
    <row r="29" spans="1:16" ht="14.25" x14ac:dyDescent="0.2">
      <c r="A29" s="62">
        <v>24</v>
      </c>
      <c r="C29" s="67">
        <v>96661</v>
      </c>
      <c r="D29" s="29">
        <f t="shared" si="0"/>
        <v>226</v>
      </c>
      <c r="E29" s="33">
        <f>SUMPRODUCT(D29:D$119*$A29:$A$119)/C29+0.5-$A29</f>
        <v>47.727922271549701</v>
      </c>
      <c r="F29" s="35">
        <f t="shared" si="1"/>
        <v>2.3380680936468689E-3</v>
      </c>
      <c r="G29" s="34"/>
      <c r="H29" s="42">
        <f>'HRQOL scores'!K$8</f>
        <v>0.86946747417570425</v>
      </c>
      <c r="I29" s="39">
        <f t="shared" si="2"/>
        <v>96548</v>
      </c>
      <c r="J29" s="39">
        <f t="shared" si="3"/>
        <v>83945.3456967159</v>
      </c>
      <c r="K29" s="42">
        <f>SUM(J29:J$119)/C29</f>
        <v>38.997944072019266</v>
      </c>
      <c r="L29" s="30"/>
      <c r="N29" s="42"/>
      <c r="O29" s="42"/>
      <c r="P29" s="42"/>
    </row>
    <row r="30" spans="1:16" ht="14.25" x14ac:dyDescent="0.2">
      <c r="A30" s="62">
        <v>25</v>
      </c>
      <c r="C30" s="67">
        <v>96435</v>
      </c>
      <c r="D30" s="29">
        <f t="shared" si="0"/>
        <v>227</v>
      </c>
      <c r="E30" s="33">
        <f>SUMPRODUCT(D30:D$119*$A30:$A$119)/C30+0.5-$A30</f>
        <v>46.838603149170595</v>
      </c>
      <c r="F30" s="35">
        <f t="shared" si="1"/>
        <v>2.3539171462643232E-3</v>
      </c>
      <c r="G30" s="34"/>
      <c r="H30" s="42">
        <f>'HRQOL scores'!K$9</f>
        <v>0.85464424462986244</v>
      </c>
      <c r="I30" s="39">
        <f t="shared" si="2"/>
        <v>96321.5</v>
      </c>
      <c r="J30" s="39">
        <f t="shared" si="3"/>
        <v>82320.615609115295</v>
      </c>
      <c r="K30" s="42">
        <f>SUM(J30:J$119)/C30</f>
        <v>38.218851311751308</v>
      </c>
      <c r="L30" s="51"/>
      <c r="N30" s="15"/>
      <c r="O30" s="15"/>
      <c r="P30" s="15"/>
    </row>
    <row r="31" spans="1:16" ht="14.25" x14ac:dyDescent="0.2">
      <c r="A31" s="62">
        <v>26</v>
      </c>
      <c r="C31" s="67">
        <v>96208</v>
      </c>
      <c r="D31" s="29">
        <f t="shared" si="0"/>
        <v>230</v>
      </c>
      <c r="E31" s="33">
        <f>SUMPRODUCT(D31:D$119*$A31:$A$119)/C31+0.5-$A31</f>
        <v>45.947937746240086</v>
      </c>
      <c r="F31" s="35">
        <f t="shared" si="1"/>
        <v>2.3906535839015464E-3</v>
      </c>
      <c r="G31" s="34"/>
      <c r="H31" s="42">
        <f>'HRQOL scores'!K$9</f>
        <v>0.85464424462986244</v>
      </c>
      <c r="I31" s="39">
        <f t="shared" si="2"/>
        <v>96093</v>
      </c>
      <c r="J31" s="39">
        <f t="shared" si="3"/>
        <v>82125.329399217371</v>
      </c>
      <c r="K31" s="42">
        <f>SUM(J31:J$119)/C31</f>
        <v>37.453375089801497</v>
      </c>
      <c r="L31" s="30"/>
      <c r="N31" s="42"/>
      <c r="O31" s="42"/>
      <c r="P31" s="42"/>
    </row>
    <row r="32" spans="1:16" ht="14.25" x14ac:dyDescent="0.2">
      <c r="A32" s="62">
        <v>27</v>
      </c>
      <c r="C32" s="67">
        <v>95978</v>
      </c>
      <c r="D32" s="29">
        <f t="shared" si="0"/>
        <v>231</v>
      </c>
      <c r="E32" s="33">
        <f>SUMPRODUCT(D32:D$119*$A32:$A$119)/C32+0.5-$A32</f>
        <v>45.056848389112773</v>
      </c>
      <c r="F32" s="35">
        <f t="shared" si="1"/>
        <v>2.4068015586905332E-3</v>
      </c>
      <c r="G32" s="34"/>
      <c r="H32" s="42">
        <f>'HRQOL scores'!K$9</f>
        <v>0.85464424462986244</v>
      </c>
      <c r="I32" s="39">
        <f t="shared" si="2"/>
        <v>95862.5</v>
      </c>
      <c r="J32" s="39">
        <f t="shared" si="3"/>
        <v>81928.333900830185</v>
      </c>
      <c r="K32" s="42">
        <f>SUM(J32:J$119)/C32</f>
        <v>36.687459430707086</v>
      </c>
      <c r="L32" s="30"/>
      <c r="N32" s="42"/>
      <c r="O32" s="42"/>
      <c r="P32" s="42"/>
    </row>
    <row r="33" spans="1:16" ht="14.25" x14ac:dyDescent="0.2">
      <c r="A33" s="62">
        <v>28</v>
      </c>
      <c r="C33" s="67">
        <v>95747</v>
      </c>
      <c r="D33" s="29">
        <f t="shared" si="0"/>
        <v>234</v>
      </c>
      <c r="E33" s="33">
        <f>SUMPRODUCT(D33:D$119*$A33:$A$119)/C33+0.5-$A33</f>
        <v>44.164346608147156</v>
      </c>
      <c r="F33" s="35">
        <f t="shared" si="1"/>
        <v>2.443940802322788E-3</v>
      </c>
      <c r="G33" s="34"/>
      <c r="H33" s="42">
        <f>'HRQOL scores'!K$9</f>
        <v>0.85464424462986244</v>
      </c>
      <c r="I33" s="39">
        <f t="shared" si="2"/>
        <v>95630</v>
      </c>
      <c r="J33" s="39">
        <f t="shared" si="3"/>
        <v>81729.62911395375</v>
      </c>
      <c r="K33" s="42">
        <f>SUM(J33:J$119)/C33</f>
        <v>35.920296691693466</v>
      </c>
      <c r="L33" s="30"/>
      <c r="N33" s="42"/>
      <c r="O33" s="42"/>
      <c r="P33" s="42"/>
    </row>
    <row r="34" spans="1:16" ht="14.25" x14ac:dyDescent="0.2">
      <c r="A34" s="62">
        <v>29</v>
      </c>
      <c r="C34" s="67">
        <v>95513</v>
      </c>
      <c r="D34" s="29">
        <f t="shared" si="0"/>
        <v>239</v>
      </c>
      <c r="E34" s="33">
        <f>SUMPRODUCT(D34:D$119*$A34:$A$119)/C34+0.5-$A34</f>
        <v>43.271321125818119</v>
      </c>
      <c r="F34" s="35">
        <f t="shared" si="1"/>
        <v>2.5022771769287952E-3</v>
      </c>
      <c r="G34" s="34"/>
      <c r="H34" s="42">
        <f>'HRQOL scores'!K$9</f>
        <v>0.85464424462986244</v>
      </c>
      <c r="I34" s="39">
        <f t="shared" si="2"/>
        <v>95393.5</v>
      </c>
      <c r="J34" s="39">
        <f t="shared" si="3"/>
        <v>81527.50575009879</v>
      </c>
      <c r="K34" s="42">
        <f>SUM(J34:J$119)/C34</f>
        <v>35.152607689273935</v>
      </c>
      <c r="L34" s="30"/>
      <c r="N34" s="42"/>
      <c r="O34" s="42"/>
      <c r="P34" s="42"/>
    </row>
    <row r="35" spans="1:16" ht="14.25" x14ac:dyDescent="0.2">
      <c r="A35" s="62">
        <v>30</v>
      </c>
      <c r="C35" s="67">
        <v>95274</v>
      </c>
      <c r="D35" s="29">
        <f t="shared" si="0"/>
        <v>242</v>
      </c>
      <c r="E35" s="33">
        <f>SUMPRODUCT(D35:D$119*$A35:$A$119)/C35+0.5-$A35</f>
        <v>42.378615306277325</v>
      </c>
      <c r="F35" s="35">
        <f t="shared" si="1"/>
        <v>2.5400424040136868E-3</v>
      </c>
      <c r="G35" s="34"/>
      <c r="H35" s="42">
        <f>'HRQOL scores'!K$9</f>
        <v>0.85464424462986244</v>
      </c>
      <c r="I35" s="39">
        <f t="shared" si="2"/>
        <v>95153</v>
      </c>
      <c r="J35" s="39">
        <f t="shared" si="3"/>
        <v>81321.963809265304</v>
      </c>
      <c r="K35" s="42">
        <f>SUM(J35:J$119)/C35</f>
        <v>34.385073708204999</v>
      </c>
      <c r="L35" s="30"/>
      <c r="N35" s="42"/>
      <c r="O35" s="42"/>
      <c r="P35" s="42"/>
    </row>
    <row r="36" spans="1:16" ht="14.25" x14ac:dyDescent="0.2">
      <c r="A36" s="62">
        <v>31</v>
      </c>
      <c r="C36" s="67">
        <v>95032</v>
      </c>
      <c r="D36" s="29">
        <f t="shared" si="0"/>
        <v>248</v>
      </c>
      <c r="E36" s="33">
        <f>SUMPRODUCT(D36:D$119*$A36:$A$119)/C36+0.5-$A36</f>
        <v>41.485259646122003</v>
      </c>
      <c r="F36" s="35">
        <f t="shared" si="1"/>
        <v>2.6096472767067934E-3</v>
      </c>
      <c r="G36" s="34"/>
      <c r="H36" s="42">
        <f>'HRQOL scores'!K$9</f>
        <v>0.85464424462986244</v>
      </c>
      <c r="I36" s="39">
        <f t="shared" si="2"/>
        <v>94908</v>
      </c>
      <c r="J36" s="39">
        <f t="shared" si="3"/>
        <v>81112.575969330981</v>
      </c>
      <c r="K36" s="42">
        <f>SUM(J36:J$119)/C36</f>
        <v>33.616903239606209</v>
      </c>
      <c r="L36" s="30"/>
      <c r="N36" s="42"/>
      <c r="O36" s="42"/>
      <c r="P36" s="42"/>
    </row>
    <row r="37" spans="1:16" ht="14.25" x14ac:dyDescent="0.2">
      <c r="A37" s="62">
        <v>32</v>
      </c>
      <c r="C37" s="67">
        <v>94784</v>
      </c>
      <c r="D37" s="29">
        <f t="shared" si="0"/>
        <v>257</v>
      </c>
      <c r="E37" s="33">
        <f>SUMPRODUCT(D37:D$119*$A37:$A$119)/C37+0.5-$A37</f>
        <v>40.592496567883458</v>
      </c>
      <c r="F37" s="35">
        <f t="shared" si="1"/>
        <v>2.7114280891289669E-3</v>
      </c>
      <c r="G37" s="34"/>
      <c r="H37" s="42">
        <f>'HRQOL scores'!K$9</f>
        <v>0.85464424462986244</v>
      </c>
      <c r="I37" s="39">
        <f t="shared" ref="I37:I68" si="4">(D37*0.5+C38)</f>
        <v>94655.5</v>
      </c>
      <c r="J37" s="39">
        <f t="shared" ref="J37:J68" si="5">I37*H37</f>
        <v>80896.778297561948</v>
      </c>
      <c r="K37" s="42">
        <f>SUM(J37:J$119)/C37</f>
        <v>32.849098715995595</v>
      </c>
      <c r="L37" s="30"/>
      <c r="N37" s="42"/>
      <c r="O37" s="42"/>
      <c r="P37" s="42"/>
    </row>
    <row r="38" spans="1:16" ht="14.25" x14ac:dyDescent="0.2">
      <c r="A38" s="62">
        <v>33</v>
      </c>
      <c r="C38" s="67">
        <v>94527</v>
      </c>
      <c r="D38" s="29">
        <f t="shared" si="0"/>
        <v>260</v>
      </c>
      <c r="E38" s="33">
        <f>SUMPRODUCT(D38:D$119*$A38:$A$119)/C38+0.5-$A38</f>
        <v>39.701500044328768</v>
      </c>
      <c r="F38" s="35">
        <f t="shared" si="1"/>
        <v>2.7505368836417106E-3</v>
      </c>
      <c r="G38" s="34"/>
      <c r="H38" s="42">
        <f>'HRQOL scores'!K$9</f>
        <v>0.85464424462986244</v>
      </c>
      <c r="I38" s="39">
        <f t="shared" si="4"/>
        <v>94397</v>
      </c>
      <c r="J38" s="39">
        <f t="shared" si="5"/>
        <v>80675.852760325128</v>
      </c>
      <c r="K38" s="42">
        <f>SUM(J38:J$119)/C38</f>
        <v>32.082602794961907</v>
      </c>
      <c r="L38" s="30"/>
      <c r="N38" s="42"/>
      <c r="O38" s="42"/>
      <c r="P38" s="42"/>
    </row>
    <row r="39" spans="1:16" ht="14.25" x14ac:dyDescent="0.2">
      <c r="A39" s="62">
        <v>34</v>
      </c>
      <c r="C39" s="67">
        <v>94267</v>
      </c>
      <c r="D39" s="29">
        <f t="shared" si="0"/>
        <v>266</v>
      </c>
      <c r="E39" s="33">
        <f>SUMPRODUCT(D39:D$119*$A39:$A$119)/C39+0.5-$A39</f>
        <v>38.809622611202926</v>
      </c>
      <c r="F39" s="35">
        <f t="shared" si="1"/>
        <v>2.8217722002397447E-3</v>
      </c>
      <c r="G39" s="34"/>
      <c r="H39" s="42">
        <f>'HRQOL scores'!K$9</f>
        <v>0.85464424462986244</v>
      </c>
      <c r="I39" s="39">
        <f t="shared" si="4"/>
        <v>94134</v>
      </c>
      <c r="J39" s="39">
        <f t="shared" si="5"/>
        <v>80451.08132398747</v>
      </c>
      <c r="K39" s="42">
        <f>SUM(J39:J$119)/C39</f>
        <v>31.315267714460408</v>
      </c>
      <c r="L39" s="30"/>
      <c r="N39" s="42"/>
      <c r="O39" s="42"/>
      <c r="P39" s="42"/>
    </row>
    <row r="40" spans="1:16" ht="14.25" x14ac:dyDescent="0.2">
      <c r="A40" s="62">
        <v>35</v>
      </c>
      <c r="C40" s="67">
        <v>94001</v>
      </c>
      <c r="D40" s="29">
        <f t="shared" si="0"/>
        <v>275</v>
      </c>
      <c r="E40" s="33">
        <f>SUMPRODUCT(D40:D$119*$A40:$A$119)/C40+0.5-$A40</f>
        <v>37.918029538943898</v>
      </c>
      <c r="F40" s="35">
        <f t="shared" si="1"/>
        <v>2.92550079254476E-3</v>
      </c>
      <c r="G40" s="34"/>
      <c r="H40" s="42">
        <f>'HRQOL scores'!K$10</f>
        <v>0.84221692963114358</v>
      </c>
      <c r="I40" s="39">
        <f t="shared" si="4"/>
        <v>93863.5</v>
      </c>
      <c r="J40" s="39">
        <f t="shared" si="5"/>
        <v>79053.428774432847</v>
      </c>
      <c r="K40" s="42">
        <f>SUM(J40:J$119)/C40</f>
        <v>30.548028854108487</v>
      </c>
      <c r="L40" s="30"/>
      <c r="N40" s="42"/>
      <c r="O40" s="42"/>
      <c r="P40" s="42"/>
    </row>
    <row r="41" spans="1:16" ht="14.25" x14ac:dyDescent="0.2">
      <c r="A41" s="62">
        <v>36</v>
      </c>
      <c r="C41" s="67">
        <v>93726</v>
      </c>
      <c r="D41" s="29">
        <f t="shared" si="0"/>
        <v>286</v>
      </c>
      <c r="E41" s="33">
        <f>SUMPRODUCT(D41:D$119*$A41:$A$119)/C41+0.5-$A41</f>
        <v>37.027817197898827</v>
      </c>
      <c r="F41" s="35">
        <f t="shared" si="1"/>
        <v>3.0514478373130189E-3</v>
      </c>
      <c r="G41" s="34"/>
      <c r="H41" s="42">
        <f>'HRQOL scores'!K$10</f>
        <v>0.84221692963114358</v>
      </c>
      <c r="I41" s="39">
        <f t="shared" si="4"/>
        <v>93583</v>
      </c>
      <c r="J41" s="39">
        <f t="shared" si="5"/>
        <v>78817.186925671311</v>
      </c>
      <c r="K41" s="42">
        <f>SUM(J41:J$119)/C41</f>
        <v>29.794206853387738</v>
      </c>
      <c r="L41" s="30"/>
      <c r="N41" s="42"/>
      <c r="O41" s="42"/>
      <c r="P41" s="42"/>
    </row>
    <row r="42" spans="1:16" ht="14.25" x14ac:dyDescent="0.2">
      <c r="A42" s="62">
        <v>37</v>
      </c>
      <c r="C42" s="67">
        <v>93440</v>
      </c>
      <c r="D42" s="29">
        <f t="shared" si="0"/>
        <v>299</v>
      </c>
      <c r="E42" s="33">
        <f>SUMPRODUCT(D42:D$119*$A42:$A$119)/C42+0.5-$A42</f>
        <v>36.139621090435213</v>
      </c>
      <c r="F42" s="35">
        <f t="shared" si="1"/>
        <v>3.1999143835616437E-3</v>
      </c>
      <c r="G42" s="34"/>
      <c r="H42" s="42">
        <f>'HRQOL scores'!K$10</f>
        <v>0.84221692963114358</v>
      </c>
      <c r="I42" s="39">
        <f t="shared" si="4"/>
        <v>93290.5</v>
      </c>
      <c r="J42" s="39">
        <f t="shared" si="5"/>
        <v>78570.838473754207</v>
      </c>
      <c r="K42" s="42">
        <f>SUM(J42:J$119)/C42</f>
        <v>29.041894741170253</v>
      </c>
      <c r="L42" s="30"/>
      <c r="N42" s="42"/>
      <c r="O42" s="42"/>
      <c r="P42" s="42"/>
    </row>
    <row r="43" spans="1:16" ht="14.25" x14ac:dyDescent="0.2">
      <c r="A43" s="62">
        <v>38</v>
      </c>
      <c r="C43" s="67">
        <v>93141</v>
      </c>
      <c r="D43" s="29">
        <f t="shared" si="0"/>
        <v>316</v>
      </c>
      <c r="E43" s="33">
        <f>SUMPRODUCT(D43:D$119*$A43:$A$119)/C43+0.5-$A43</f>
        <v>35.254030928272897</v>
      </c>
      <c r="F43" s="35">
        <f t="shared" si="1"/>
        <v>3.3927056827820186E-3</v>
      </c>
      <c r="G43" s="34"/>
      <c r="H43" s="42">
        <f>'HRQOL scores'!K$10</f>
        <v>0.84221692963114358</v>
      </c>
      <c r="I43" s="39">
        <f t="shared" si="4"/>
        <v>92983</v>
      </c>
      <c r="J43" s="39">
        <f t="shared" si="5"/>
        <v>78311.856767892619</v>
      </c>
      <c r="K43" s="42">
        <f>SUM(J43:J$119)/C43</f>
        <v>28.291555879163784</v>
      </c>
      <c r="L43" s="30"/>
      <c r="N43" s="42"/>
      <c r="O43" s="42"/>
      <c r="P43" s="42"/>
    </row>
    <row r="44" spans="1:16" ht="14.25" x14ac:dyDescent="0.2">
      <c r="A44" s="62">
        <v>39</v>
      </c>
      <c r="C44" s="67">
        <v>92825</v>
      </c>
      <c r="D44" s="29">
        <f t="shared" si="0"/>
        <v>336</v>
      </c>
      <c r="E44" s="33">
        <f>SUMPRODUCT(D44:D$119*$A44:$A$119)/C44+0.5-$A44</f>
        <v>34.372342522922338</v>
      </c>
      <c r="F44" s="35">
        <f t="shared" si="1"/>
        <v>3.6197145165634257E-3</v>
      </c>
      <c r="G44" s="34"/>
      <c r="H44" s="42">
        <f>'HRQOL scores'!K$10</f>
        <v>0.84221692963114358</v>
      </c>
      <c r="I44" s="39">
        <f t="shared" si="4"/>
        <v>92657</v>
      </c>
      <c r="J44" s="39">
        <f t="shared" si="5"/>
        <v>78037.294048832875</v>
      </c>
      <c r="K44" s="42">
        <f>SUM(J44:J$119)/C44</f>
        <v>27.544217068389997</v>
      </c>
      <c r="L44" s="30"/>
      <c r="N44" s="42"/>
      <c r="O44" s="42"/>
      <c r="P44" s="42"/>
    </row>
    <row r="45" spans="1:16" ht="14.25" x14ac:dyDescent="0.2">
      <c r="A45" s="62">
        <v>40</v>
      </c>
      <c r="C45" s="67">
        <v>92489</v>
      </c>
      <c r="D45" s="29">
        <f t="shared" si="0"/>
        <v>359</v>
      </c>
      <c r="E45" s="33">
        <f>SUMPRODUCT(D45:D$119*$A45:$A$119)/C45+0.5-$A45</f>
        <v>33.495396151869585</v>
      </c>
      <c r="F45" s="35">
        <f t="shared" si="1"/>
        <v>3.881542669939128E-3</v>
      </c>
      <c r="G45" s="34"/>
      <c r="H45" s="42">
        <f>'HRQOL scores'!K$10</f>
        <v>0.84221692963114358</v>
      </c>
      <c r="I45" s="39">
        <f t="shared" si="4"/>
        <v>92309.5</v>
      </c>
      <c r="J45" s="39">
        <f t="shared" si="5"/>
        <v>77744.623665786043</v>
      </c>
      <c r="K45" s="42">
        <f>SUM(J45:J$119)/C45</f>
        <v>26.800534715744238</v>
      </c>
      <c r="L45" s="30"/>
      <c r="N45" s="42"/>
      <c r="O45" s="42"/>
      <c r="P45" s="42"/>
    </row>
    <row r="46" spans="1:16" ht="14.25" x14ac:dyDescent="0.2">
      <c r="A46" s="62">
        <v>41</v>
      </c>
      <c r="C46" s="67">
        <v>92130</v>
      </c>
      <c r="D46" s="29">
        <f t="shared" si="0"/>
        <v>382</v>
      </c>
      <c r="E46" s="33">
        <f>SUMPRODUCT(D46:D$119*$A46:$A$119)/C46+0.5-$A46</f>
        <v>32.623968248021981</v>
      </c>
      <c r="F46" s="35">
        <f t="shared" si="1"/>
        <v>4.1463149896884838E-3</v>
      </c>
      <c r="G46" s="34"/>
      <c r="H46" s="42">
        <f>'HRQOL scores'!K$10</f>
        <v>0.84221692963114358</v>
      </c>
      <c r="I46" s="39">
        <f t="shared" si="4"/>
        <v>91939</v>
      </c>
      <c r="J46" s="39">
        <f t="shared" si="5"/>
        <v>77432.582293357715</v>
      </c>
      <c r="K46" s="42">
        <f>SUM(J46:J$119)/C46</f>
        <v>26.061109645703713</v>
      </c>
      <c r="L46" s="30"/>
      <c r="N46" s="42"/>
      <c r="O46" s="42"/>
      <c r="P46" s="42"/>
    </row>
    <row r="47" spans="1:16" ht="14.25" x14ac:dyDescent="0.2">
      <c r="A47" s="62">
        <v>42</v>
      </c>
      <c r="C47" s="67">
        <v>91748</v>
      </c>
      <c r="D47" s="29">
        <f t="shared" si="0"/>
        <v>413</v>
      </c>
      <c r="E47" s="33">
        <f>SUMPRODUCT(D47:D$119*$A47:$A$119)/C47+0.5-$A47</f>
        <v>31.757718911477809</v>
      </c>
      <c r="F47" s="35">
        <f t="shared" si="1"/>
        <v>4.501460522300214E-3</v>
      </c>
      <c r="G47" s="34"/>
      <c r="H47" s="42">
        <f>'HRQOL scores'!K$10</f>
        <v>0.84221692963114358</v>
      </c>
      <c r="I47" s="39">
        <f t="shared" si="4"/>
        <v>91541.5</v>
      </c>
      <c r="J47" s="39">
        <f t="shared" si="5"/>
        <v>77097.801063829334</v>
      </c>
      <c r="K47" s="42">
        <f>SUM(J47:J$119)/C47</f>
        <v>25.325646873668362</v>
      </c>
      <c r="L47" s="30"/>
      <c r="N47" s="42"/>
      <c r="O47" s="42"/>
      <c r="P47" s="42"/>
    </row>
    <row r="48" spans="1:16" ht="14.25" x14ac:dyDescent="0.2">
      <c r="A48" s="62">
        <v>43</v>
      </c>
      <c r="C48" s="67">
        <v>91335</v>
      </c>
      <c r="D48" s="29">
        <f t="shared" si="0"/>
        <v>448</v>
      </c>
      <c r="E48" s="33">
        <f>SUMPRODUCT(D48:D$119*$A48:$A$119)/C48+0.5-$A48</f>
        <v>30.899060542949201</v>
      </c>
      <c r="F48" s="35">
        <f t="shared" si="1"/>
        <v>4.9050199813872007E-3</v>
      </c>
      <c r="G48" s="34"/>
      <c r="H48" s="42">
        <f>'HRQOL scores'!K$10</f>
        <v>0.84221692963114358</v>
      </c>
      <c r="I48" s="39">
        <f t="shared" si="4"/>
        <v>91111</v>
      </c>
      <c r="J48" s="39">
        <f t="shared" si="5"/>
        <v>76735.226675623126</v>
      </c>
      <c r="K48" s="42">
        <f>SUM(J48:J$119)/C48</f>
        <v>24.596043666737792</v>
      </c>
      <c r="L48" s="30"/>
      <c r="N48" s="42"/>
      <c r="O48" s="42"/>
      <c r="P48" s="42"/>
    </row>
    <row r="49" spans="1:16" ht="14.25" x14ac:dyDescent="0.2">
      <c r="A49" s="62">
        <v>44</v>
      </c>
      <c r="C49" s="67">
        <v>90887</v>
      </c>
      <c r="D49" s="29">
        <f t="shared" si="0"/>
        <v>489</v>
      </c>
      <c r="E49" s="33">
        <f>SUMPRODUCT(D49:D$119*$A49:$A$119)/C49+0.5-$A49</f>
        <v>30.048903525149541</v>
      </c>
      <c r="F49" s="35">
        <f t="shared" si="1"/>
        <v>5.3803074147017729E-3</v>
      </c>
      <c r="G49" s="34"/>
      <c r="H49" s="42">
        <f>'HRQOL scores'!K$10</f>
        <v>0.84221692963114358</v>
      </c>
      <c r="I49" s="39">
        <f t="shared" si="4"/>
        <v>90642.5</v>
      </c>
      <c r="J49" s="39">
        <f t="shared" si="5"/>
        <v>76340.648044090936</v>
      </c>
      <c r="K49" s="42">
        <f>SUM(J49:J$119)/C49</f>
        <v>23.872989774399784</v>
      </c>
      <c r="L49" s="30"/>
      <c r="N49" s="42"/>
      <c r="O49" s="42"/>
      <c r="P49" s="42"/>
    </row>
    <row r="50" spans="1:16" ht="14.25" x14ac:dyDescent="0.2">
      <c r="A50" s="62">
        <v>45</v>
      </c>
      <c r="C50" s="67">
        <v>90398</v>
      </c>
      <c r="D50" s="29">
        <f t="shared" si="0"/>
        <v>531</v>
      </c>
      <c r="E50" s="33">
        <f>SUMPRODUCT(D50:D$119*$A50:$A$119)/C50+0.5-$A50</f>
        <v>29.208745709974394</v>
      </c>
      <c r="F50" s="35">
        <f t="shared" si="1"/>
        <v>5.8740237615876462E-3</v>
      </c>
      <c r="G50" s="34"/>
      <c r="H50" s="42">
        <f>'HRQOL scores'!K$11</f>
        <v>0.82035473605472176</v>
      </c>
      <c r="I50" s="39">
        <f t="shared" si="4"/>
        <v>90132.5</v>
      </c>
      <c r="J50" s="39">
        <f t="shared" si="5"/>
        <v>73940.623247452211</v>
      </c>
      <c r="K50" s="42">
        <f>SUM(J50:J$119)/C50</f>
        <v>23.157633726208328</v>
      </c>
      <c r="L50" s="30"/>
      <c r="N50" s="42"/>
      <c r="O50" s="42"/>
      <c r="P50" s="42"/>
    </row>
    <row r="51" spans="1:16" ht="14.25" x14ac:dyDescent="0.2">
      <c r="A51" s="62">
        <v>46</v>
      </c>
      <c r="C51" s="67">
        <v>89867</v>
      </c>
      <c r="D51" s="29">
        <f t="shared" si="0"/>
        <v>576</v>
      </c>
      <c r="E51" s="33">
        <f>SUMPRODUCT(D51:D$119*$A51:$A$119)/C51+0.5-$A51</f>
        <v>28.37837798847481</v>
      </c>
      <c r="F51" s="35">
        <f t="shared" si="1"/>
        <v>6.4094717749563247E-3</v>
      </c>
      <c r="G51" s="34"/>
      <c r="H51" s="42">
        <f>'HRQOL scores'!K$11</f>
        <v>0.82035473605472176</v>
      </c>
      <c r="I51" s="39">
        <f t="shared" si="4"/>
        <v>89579</v>
      </c>
      <c r="J51" s="39">
        <f t="shared" si="5"/>
        <v>73486.556901045915</v>
      </c>
      <c r="K51" s="42">
        <f>SUM(J51:J$119)/C51</f>
        <v>22.471687608736556</v>
      </c>
      <c r="L51" s="30"/>
      <c r="N51" s="42"/>
      <c r="O51" s="42"/>
      <c r="P51" s="42"/>
    </row>
    <row r="52" spans="1:16" ht="14.25" x14ac:dyDescent="0.2">
      <c r="A52" s="62">
        <v>47</v>
      </c>
      <c r="C52" s="67">
        <v>89291</v>
      </c>
      <c r="D52" s="29">
        <f t="shared" si="0"/>
        <v>628</v>
      </c>
      <c r="E52" s="33">
        <f>SUMPRODUCT(D52:D$119*$A52:$A$119)/C52+0.5-$A52</f>
        <v>27.558216334123998</v>
      </c>
      <c r="F52" s="35">
        <f t="shared" si="1"/>
        <v>7.0331836355287764E-3</v>
      </c>
      <c r="G52" s="34"/>
      <c r="H52" s="42">
        <f>'HRQOL scores'!K$11</f>
        <v>0.82035473605472176</v>
      </c>
      <c r="I52" s="39">
        <f t="shared" si="4"/>
        <v>88977</v>
      </c>
      <c r="J52" s="39">
        <f t="shared" si="5"/>
        <v>72992.703349940974</v>
      </c>
      <c r="K52" s="42">
        <f>SUM(J52:J$119)/C52</f>
        <v>21.793647662511137</v>
      </c>
      <c r="L52" s="30"/>
      <c r="N52" s="42"/>
      <c r="O52" s="42"/>
      <c r="P52" s="42"/>
    </row>
    <row r="53" spans="1:16" ht="14.25" x14ac:dyDescent="0.2">
      <c r="A53" s="62">
        <v>48</v>
      </c>
      <c r="C53" s="67">
        <v>88663</v>
      </c>
      <c r="D53" s="29">
        <f t="shared" si="0"/>
        <v>692</v>
      </c>
      <c r="E53" s="33">
        <f>SUMPRODUCT(D53:D$119*$A53:$A$119)/C53+0.5-$A53</f>
        <v>26.749869671568362</v>
      </c>
      <c r="F53" s="35">
        <f t="shared" si="1"/>
        <v>7.8048340344901478E-3</v>
      </c>
      <c r="G53" s="34"/>
      <c r="H53" s="42">
        <f>'HRQOL scores'!K$11</f>
        <v>0.82035473605472176</v>
      </c>
      <c r="I53" s="39">
        <f t="shared" si="4"/>
        <v>88317</v>
      </c>
      <c r="J53" s="39">
        <f t="shared" si="5"/>
        <v>72451.269224144868</v>
      </c>
      <c r="K53" s="42">
        <f>SUM(J53:J$119)/C53</f>
        <v>21.124752039558114</v>
      </c>
      <c r="L53" s="30"/>
      <c r="N53" s="42"/>
      <c r="O53" s="42"/>
      <c r="P53" s="42"/>
    </row>
    <row r="54" spans="1:16" ht="14.25" x14ac:dyDescent="0.2">
      <c r="A54" s="62">
        <v>49</v>
      </c>
      <c r="C54" s="67">
        <v>87971</v>
      </c>
      <c r="D54" s="29">
        <f t="shared" si="0"/>
        <v>765</v>
      </c>
      <c r="E54" s="33">
        <f>SUMPRODUCT(D54:D$119*$A54:$A$119)/C54+0.5-$A54</f>
        <v>25.956357148267784</v>
      </c>
      <c r="F54" s="35">
        <f t="shared" si="1"/>
        <v>8.696047561128099E-3</v>
      </c>
      <c r="G54" s="34"/>
      <c r="H54" s="42">
        <f>'HRQOL scores'!K$11</f>
        <v>0.82035473605472176</v>
      </c>
      <c r="I54" s="39">
        <f t="shared" si="4"/>
        <v>87588.5</v>
      </c>
      <c r="J54" s="39">
        <f t="shared" si="5"/>
        <v>71853.640798929002</v>
      </c>
      <c r="K54" s="42">
        <f>SUM(J54:J$119)/C54</f>
        <v>20.467342884123138</v>
      </c>
      <c r="L54" s="30"/>
      <c r="N54" s="42"/>
      <c r="O54" s="42"/>
      <c r="P54" s="42"/>
    </row>
    <row r="55" spans="1:16" ht="14.25" x14ac:dyDescent="0.2">
      <c r="A55" s="62">
        <v>50</v>
      </c>
      <c r="C55" s="67">
        <v>87206</v>
      </c>
      <c r="D55" s="29">
        <f t="shared" si="0"/>
        <v>847</v>
      </c>
      <c r="E55" s="33">
        <f>SUMPRODUCT(D55:D$119*$A55:$A$119)/C55+0.5-$A55</f>
        <v>25.179668769239115</v>
      </c>
      <c r="F55" s="35">
        <f t="shared" si="1"/>
        <v>9.7126344517579066E-3</v>
      </c>
      <c r="G55" s="34"/>
      <c r="H55" s="42">
        <f>'HRQOL scores'!K$11</f>
        <v>0.82035473605472176</v>
      </c>
      <c r="I55" s="39">
        <f t="shared" si="4"/>
        <v>86782.5</v>
      </c>
      <c r="J55" s="39">
        <f t="shared" si="5"/>
        <v>71192.434881668887</v>
      </c>
      <c r="K55" s="42">
        <f>SUM(J55:J$119)/C55</f>
        <v>19.82293626654436</v>
      </c>
      <c r="L55" s="30"/>
      <c r="N55" s="42"/>
      <c r="O55" s="42"/>
      <c r="P55" s="42"/>
    </row>
    <row r="56" spans="1:16" ht="14.25" x14ac:dyDescent="0.2">
      <c r="A56" s="62">
        <v>51</v>
      </c>
      <c r="C56" s="67">
        <v>86359</v>
      </c>
      <c r="D56" s="29">
        <f t="shared" si="0"/>
        <v>932</v>
      </c>
      <c r="E56" s="33">
        <f>SUMPRODUCT(D56:D$119*$A56:$A$119)/C56+0.5-$A56</f>
        <v>24.421724367932299</v>
      </c>
      <c r="F56" s="35">
        <f t="shared" si="1"/>
        <v>1.0792158315867483E-2</v>
      </c>
      <c r="G56" s="34"/>
      <c r="H56" s="42">
        <f>'HRQOL scores'!K$11</f>
        <v>0.82035473605472176</v>
      </c>
      <c r="I56" s="39">
        <f t="shared" si="4"/>
        <v>85893</v>
      </c>
      <c r="J56" s="39">
        <f t="shared" si="5"/>
        <v>70462.729343948216</v>
      </c>
      <c r="K56" s="42">
        <f>SUM(J56:J$119)/C56</f>
        <v>19.192979830458881</v>
      </c>
      <c r="L56" s="30"/>
      <c r="N56" s="42"/>
      <c r="O56" s="42"/>
      <c r="P56" s="42"/>
    </row>
    <row r="57" spans="1:16" ht="14.25" x14ac:dyDescent="0.2">
      <c r="A57" s="62">
        <v>52</v>
      </c>
      <c r="C57" s="67">
        <v>85427</v>
      </c>
      <c r="D57" s="29">
        <f t="shared" si="0"/>
        <v>1010</v>
      </c>
      <c r="E57" s="33">
        <f>SUMPRODUCT(D57:D$119*$A57:$A$119)/C57+0.5-$A57</f>
        <v>23.682707980969312</v>
      </c>
      <c r="F57" s="35">
        <f t="shared" si="1"/>
        <v>1.1822959954112868E-2</v>
      </c>
      <c r="G57" s="34"/>
      <c r="H57" s="42">
        <f>'HRQOL scores'!K$11</f>
        <v>0.82035473605472176</v>
      </c>
      <c r="I57" s="39">
        <f t="shared" si="4"/>
        <v>84922</v>
      </c>
      <c r="J57" s="39">
        <f t="shared" si="5"/>
        <v>69666.164895239082</v>
      </c>
      <c r="K57" s="42">
        <f>SUM(J57:J$119)/C57</f>
        <v>18.5775435849866</v>
      </c>
      <c r="L57" s="30"/>
      <c r="N57" s="42"/>
      <c r="O57" s="42"/>
      <c r="P57" s="42"/>
    </row>
    <row r="58" spans="1:16" ht="14.25" x14ac:dyDescent="0.2">
      <c r="A58" s="62">
        <v>53</v>
      </c>
      <c r="C58" s="67">
        <v>84417</v>
      </c>
      <c r="D58" s="29">
        <f t="shared" si="0"/>
        <v>1076</v>
      </c>
      <c r="E58" s="33">
        <f>SUMPRODUCT(D58:D$119*$A58:$A$119)/C58+0.5-$A58</f>
        <v>22.960075514295298</v>
      </c>
      <c r="F58" s="35">
        <f t="shared" si="1"/>
        <v>1.2746247793690844E-2</v>
      </c>
      <c r="G58" s="34"/>
      <c r="H58" s="42">
        <f>'HRQOL scores'!K$11</f>
        <v>0.82035473605472176</v>
      </c>
      <c r="I58" s="39">
        <f t="shared" si="4"/>
        <v>83879</v>
      </c>
      <c r="J58" s="39">
        <f t="shared" si="5"/>
        <v>68810.534905534005</v>
      </c>
      <c r="K58" s="42">
        <f>SUM(J58:J$119)/C58</f>
        <v>17.974550753277317</v>
      </c>
      <c r="L58" s="30"/>
      <c r="N58" s="42"/>
      <c r="O58" s="42"/>
      <c r="P58" s="42"/>
    </row>
    <row r="59" spans="1:16" ht="14.25" x14ac:dyDescent="0.2">
      <c r="A59" s="62">
        <v>54</v>
      </c>
      <c r="C59" s="67">
        <v>83341</v>
      </c>
      <c r="D59" s="29">
        <f t="shared" si="0"/>
        <v>1130</v>
      </c>
      <c r="E59" s="33">
        <f>SUMPRODUCT(D59:D$119*$A59:$A$119)/C59+0.5-$A59</f>
        <v>22.250053331376705</v>
      </c>
      <c r="F59" s="35">
        <f t="shared" si="1"/>
        <v>1.3558752594761282E-2</v>
      </c>
      <c r="G59" s="34"/>
      <c r="H59" s="42">
        <f>'HRQOL scores'!K$11</f>
        <v>0.82035473605472176</v>
      </c>
      <c r="I59" s="39">
        <f t="shared" si="4"/>
        <v>82776</v>
      </c>
      <c r="J59" s="39">
        <f t="shared" si="5"/>
        <v>67905.683631665641</v>
      </c>
      <c r="K59" s="42">
        <f>SUM(J59:J$119)/C59</f>
        <v>17.380966343502923</v>
      </c>
      <c r="L59" s="30"/>
      <c r="N59" s="42"/>
      <c r="O59" s="42"/>
      <c r="P59" s="42"/>
    </row>
    <row r="60" spans="1:16" ht="14.25" x14ac:dyDescent="0.2">
      <c r="A60" s="62">
        <v>55</v>
      </c>
      <c r="C60" s="67">
        <v>82211</v>
      </c>
      <c r="D60" s="29">
        <f t="shared" si="0"/>
        <v>1180</v>
      </c>
      <c r="E60" s="33">
        <f>SUMPRODUCT(D60:D$119*$A60:$A$119)/C60+0.5-$A60</f>
        <v>21.549010408464383</v>
      </c>
      <c r="F60" s="35">
        <f t="shared" si="1"/>
        <v>1.4353310384255148E-2</v>
      </c>
      <c r="G60" s="34"/>
      <c r="H60" s="42">
        <f>'HRQOL scores'!K$12</f>
        <v>0.8082158512529718</v>
      </c>
      <c r="I60" s="39">
        <f t="shared" si="4"/>
        <v>81621</v>
      </c>
      <c r="J60" s="39">
        <f t="shared" si="5"/>
        <v>65967.385995118806</v>
      </c>
      <c r="K60" s="42">
        <f>SUM(J60:J$119)/C60</f>
        <v>16.793877125958954</v>
      </c>
      <c r="L60" s="30"/>
      <c r="N60" s="42"/>
      <c r="O60" s="42"/>
      <c r="P60" s="42"/>
    </row>
    <row r="61" spans="1:16" ht="14.25" x14ac:dyDescent="0.2">
      <c r="A61" s="62">
        <v>56</v>
      </c>
      <c r="C61" s="67">
        <v>81031</v>
      </c>
      <c r="D61" s="29">
        <f t="shared" si="0"/>
        <v>1234</v>
      </c>
      <c r="E61" s="33">
        <f>SUMPRODUCT(D61:D$119*$A61:$A$119)/C61+0.5-$A61</f>
        <v>20.85553300206422</v>
      </c>
      <c r="F61" s="35">
        <f t="shared" si="1"/>
        <v>1.5228739618170823E-2</v>
      </c>
      <c r="G61" s="34"/>
      <c r="H61" s="42">
        <f>'HRQOL scores'!K$12</f>
        <v>0.8082158512529718</v>
      </c>
      <c r="I61" s="39">
        <f t="shared" si="4"/>
        <v>80414</v>
      </c>
      <c r="J61" s="39">
        <f t="shared" si="5"/>
        <v>64991.869462656476</v>
      </c>
      <c r="K61" s="42">
        <f>SUM(J61:J$119)/C61</f>
        <v>16.224334469611538</v>
      </c>
      <c r="L61" s="30"/>
      <c r="N61" s="42"/>
      <c r="O61" s="42"/>
      <c r="P61" s="42"/>
    </row>
    <row r="62" spans="1:16" ht="14.25" x14ac:dyDescent="0.2">
      <c r="A62" s="62">
        <v>57</v>
      </c>
      <c r="C62" s="67">
        <v>79797</v>
      </c>
      <c r="D62" s="29">
        <f t="shared" si="0"/>
        <v>1288</v>
      </c>
      <c r="E62" s="33">
        <f>SUMPRODUCT(D62:D$119*$A62:$A$119)/C62+0.5-$A62</f>
        <v>20.170315860123381</v>
      </c>
      <c r="F62" s="35">
        <f t="shared" si="1"/>
        <v>1.6140957680113286E-2</v>
      </c>
      <c r="G62" s="34"/>
      <c r="H62" s="42">
        <f>'HRQOL scores'!K$12</f>
        <v>0.8082158512529718</v>
      </c>
      <c r="I62" s="39">
        <f t="shared" si="4"/>
        <v>79153</v>
      </c>
      <c r="J62" s="39">
        <f t="shared" si="5"/>
        <v>63972.709274226479</v>
      </c>
      <c r="K62" s="42">
        <f>SUM(J62:J$119)/C62</f>
        <v>15.660766406562106</v>
      </c>
      <c r="L62" s="30"/>
      <c r="N62" s="42"/>
      <c r="O62" s="42"/>
      <c r="P62" s="42"/>
    </row>
    <row r="63" spans="1:16" ht="14.25" x14ac:dyDescent="0.2">
      <c r="A63" s="62">
        <v>58</v>
      </c>
      <c r="C63" s="67">
        <v>78509</v>
      </c>
      <c r="D63" s="29">
        <f t="shared" si="0"/>
        <v>1347</v>
      </c>
      <c r="E63" s="33">
        <f>SUMPRODUCT(D63:D$119*$A63:$A$119)/C63+0.5-$A63</f>
        <v>19.493022388391978</v>
      </c>
      <c r="F63" s="35">
        <f t="shared" si="1"/>
        <v>1.7157268593409672E-2</v>
      </c>
      <c r="G63" s="34"/>
      <c r="H63" s="42">
        <f>'HRQOL scores'!K$12</f>
        <v>0.8082158512529718</v>
      </c>
      <c r="I63" s="39">
        <f t="shared" si="4"/>
        <v>77835.5</v>
      </c>
      <c r="J63" s="39">
        <f t="shared" si="5"/>
        <v>62907.884890200687</v>
      </c>
      <c r="K63" s="42">
        <f>SUM(J63:J$119)/C63</f>
        <v>15.102847669314468</v>
      </c>
      <c r="L63" s="30"/>
      <c r="N63" s="42"/>
      <c r="O63" s="42"/>
      <c r="P63" s="42"/>
    </row>
    <row r="64" spans="1:16" ht="14.25" x14ac:dyDescent="0.2">
      <c r="A64" s="62">
        <v>59</v>
      </c>
      <c r="C64" s="67">
        <v>77162</v>
      </c>
      <c r="D64" s="29">
        <f t="shared" si="0"/>
        <v>1416</v>
      </c>
      <c r="E64" s="33">
        <f>SUMPRODUCT(D64:D$119*$A64:$A$119)/C64+0.5-$A64</f>
        <v>18.824579387396199</v>
      </c>
      <c r="F64" s="35">
        <f t="shared" si="1"/>
        <v>1.8351001788445089E-2</v>
      </c>
      <c r="G64" s="34"/>
      <c r="H64" s="42">
        <f>'HRQOL scores'!K$12</f>
        <v>0.8082158512529718</v>
      </c>
      <c r="I64" s="39">
        <f t="shared" si="4"/>
        <v>76454</v>
      </c>
      <c r="J64" s="39">
        <f t="shared" si="5"/>
        <v>61791.334691694705</v>
      </c>
      <c r="K64" s="42">
        <f>SUM(J64:J$119)/C64</f>
        <v>14.551224472927204</v>
      </c>
      <c r="L64" s="30"/>
      <c r="N64" s="42"/>
      <c r="O64" s="42"/>
      <c r="P64" s="42"/>
    </row>
    <row r="65" spans="1:16" ht="14.25" x14ac:dyDescent="0.2">
      <c r="A65" s="62">
        <v>60</v>
      </c>
      <c r="C65" s="67">
        <v>75746</v>
      </c>
      <c r="D65" s="29">
        <f t="shared" si="0"/>
        <v>1498</v>
      </c>
      <c r="E65" s="33">
        <f>SUMPRODUCT(D65:D$119*$A65:$A$119)/C65+0.5-$A65</f>
        <v>18.167140108920151</v>
      </c>
      <c r="F65" s="35">
        <f t="shared" si="1"/>
        <v>1.9776621867821403E-2</v>
      </c>
      <c r="G65" s="34"/>
      <c r="H65" s="42">
        <f>'HRQOL scores'!K$12</f>
        <v>0.8082158512529718</v>
      </c>
      <c r="I65" s="39">
        <f t="shared" si="4"/>
        <v>74997</v>
      </c>
      <c r="J65" s="39">
        <f t="shared" si="5"/>
        <v>60613.764196419128</v>
      </c>
      <c r="K65" s="42">
        <f>SUM(J65:J$119)/C65</f>
        <v>14.007475617040031</v>
      </c>
      <c r="L65" s="30"/>
      <c r="N65" s="42"/>
      <c r="O65" s="42"/>
      <c r="P65" s="42"/>
    </row>
    <row r="66" spans="1:16" ht="14.25" x14ac:dyDescent="0.2">
      <c r="A66" s="62">
        <v>61</v>
      </c>
      <c r="C66" s="67">
        <v>74248</v>
      </c>
      <c r="D66" s="29">
        <f t="shared" si="0"/>
        <v>1587</v>
      </c>
      <c r="E66" s="33">
        <f>SUMPRODUCT(D66:D$119*$A66:$A$119)/C66+0.5-$A66</f>
        <v>17.523585748979983</v>
      </c>
      <c r="F66" s="35">
        <f t="shared" si="1"/>
        <v>2.1374313112811121E-2</v>
      </c>
      <c r="G66" s="34"/>
      <c r="H66" s="42">
        <f>'HRQOL scores'!K$12</f>
        <v>0.8082158512529718</v>
      </c>
      <c r="I66" s="39">
        <f t="shared" si="4"/>
        <v>73454.5</v>
      </c>
      <c r="J66" s="39">
        <f t="shared" si="5"/>
        <v>59367.091245861418</v>
      </c>
      <c r="K66" s="42">
        <f>SUM(J66:J$119)/C66</f>
        <v>13.473716246793126</v>
      </c>
      <c r="L66" s="30"/>
      <c r="N66" s="42"/>
      <c r="O66" s="42"/>
      <c r="P66" s="42"/>
    </row>
    <row r="67" spans="1:16" ht="14.25" x14ac:dyDescent="0.2">
      <c r="A67" s="62">
        <v>62</v>
      </c>
      <c r="C67" s="67">
        <v>72661</v>
      </c>
      <c r="D67" s="29">
        <f t="shared" si="0"/>
        <v>1679</v>
      </c>
      <c r="E67" s="33">
        <f>SUMPRODUCT(D67:D$119*$A67:$A$119)/C67+0.5-$A67</f>
        <v>16.895400485683737</v>
      </c>
      <c r="F67" s="35">
        <f t="shared" si="1"/>
        <v>2.3107306533078267E-2</v>
      </c>
      <c r="G67" s="34"/>
      <c r="H67" s="42">
        <f>'HRQOL scores'!K$12</f>
        <v>0.8082158512529718</v>
      </c>
      <c r="I67" s="39">
        <f t="shared" si="4"/>
        <v>71821.5</v>
      </c>
      <c r="J67" s="39">
        <f t="shared" si="5"/>
        <v>58047.274760765315</v>
      </c>
      <c r="K67" s="42">
        <f>SUM(J67:J$119)/C67</f>
        <v>12.950955707271225</v>
      </c>
      <c r="L67" s="30"/>
      <c r="N67" s="42"/>
      <c r="O67" s="42"/>
      <c r="P67" s="42"/>
    </row>
    <row r="68" spans="1:16" ht="14.25" x14ac:dyDescent="0.2">
      <c r="A68" s="62">
        <v>63</v>
      </c>
      <c r="C68" s="67">
        <v>70982</v>
      </c>
      <c r="D68" s="29">
        <f t="shared" si="0"/>
        <v>1756</v>
      </c>
      <c r="E68" s="33">
        <f>SUMPRODUCT(D68:D$119*$A68:$A$119)/C68+0.5-$A68</f>
        <v>16.283215388271188</v>
      </c>
      <c r="F68" s="35">
        <f t="shared" si="1"/>
        <v>2.473866614071173E-2</v>
      </c>
      <c r="G68" s="34"/>
      <c r="H68" s="42">
        <f>'HRQOL scores'!K$12</f>
        <v>0.8082158512529718</v>
      </c>
      <c r="I68" s="39">
        <f t="shared" si="4"/>
        <v>70104</v>
      </c>
      <c r="J68" s="39">
        <f t="shared" si="5"/>
        <v>56659.164036238333</v>
      </c>
      <c r="K68" s="42">
        <f>SUM(J68:J$119)/C68</f>
        <v>12.439521539055947</v>
      </c>
      <c r="L68" s="30"/>
      <c r="N68" s="42"/>
      <c r="O68" s="42"/>
      <c r="P68" s="42"/>
    </row>
    <row r="69" spans="1:16" ht="14.25" x14ac:dyDescent="0.2">
      <c r="A69" s="62">
        <v>64</v>
      </c>
      <c r="C69" s="67">
        <v>69226</v>
      </c>
      <c r="D69" s="29">
        <f t="shared" ref="D69:D119" si="6">C69-C70</f>
        <v>1812</v>
      </c>
      <c r="E69" s="33">
        <f>SUMPRODUCT(D69:D$119*$A69:$A$119)/C69+0.5-$A69</f>
        <v>15.683575458502091</v>
      </c>
      <c r="F69" s="35">
        <f t="shared" ref="F69:F115" si="7">D69/C69</f>
        <v>2.6175136509403982E-2</v>
      </c>
      <c r="G69" s="34"/>
      <c r="H69" s="42">
        <f>'HRQOL scores'!K$12</f>
        <v>0.8082158512529718</v>
      </c>
      <c r="I69" s="39">
        <f t="shared" ref="I69:I100" si="8">(D69*0.5+C70)</f>
        <v>68320</v>
      </c>
      <c r="J69" s="39">
        <f t="shared" ref="J69:J100" si="9">I69*H69</f>
        <v>55217.306957603032</v>
      </c>
      <c r="K69" s="42">
        <f>SUM(J69:J$119)/C69</f>
        <v>11.936598299035492</v>
      </c>
      <c r="L69" s="30"/>
      <c r="N69" s="42"/>
      <c r="O69" s="42"/>
      <c r="P69" s="42"/>
    </row>
    <row r="70" spans="1:16" ht="14.25" x14ac:dyDescent="0.2">
      <c r="A70" s="62">
        <v>65</v>
      </c>
      <c r="C70" s="67">
        <v>67414</v>
      </c>
      <c r="D70" s="29">
        <f t="shared" si="6"/>
        <v>1856</v>
      </c>
      <c r="E70" s="33">
        <f>SUMPRODUCT(D70:D$119*$A70:$A$119)/C70+0.5-$A70</f>
        <v>15.091690074617517</v>
      </c>
      <c r="F70" s="35">
        <f t="shared" si="7"/>
        <v>2.7531373305248168E-2</v>
      </c>
      <c r="G70" s="34"/>
      <c r="H70" s="42">
        <f>'HRQOL scores'!K$13</f>
        <v>0.79195138867366</v>
      </c>
      <c r="I70" s="39">
        <f t="shared" si="8"/>
        <v>66486</v>
      </c>
      <c r="J70" s="39">
        <f t="shared" si="9"/>
        <v>52653.680027356961</v>
      </c>
      <c r="K70" s="42">
        <f>SUM(J70:J$119)/C70</f>
        <v>11.438360680146967</v>
      </c>
      <c r="L70" s="30"/>
      <c r="N70" s="42"/>
      <c r="O70" s="42"/>
      <c r="P70" s="42"/>
    </row>
    <row r="71" spans="1:16" ht="14.25" x14ac:dyDescent="0.2">
      <c r="A71" s="62">
        <v>66</v>
      </c>
      <c r="C71" s="67">
        <v>65558</v>
      </c>
      <c r="D71" s="29">
        <f t="shared" si="6"/>
        <v>1904</v>
      </c>
      <c r="E71" s="33">
        <f>SUMPRODUCT(D71:D$119*$A71:$A$119)/C71+0.5-$A71</f>
        <v>14.504792621652058</v>
      </c>
      <c r="F71" s="35">
        <f t="shared" si="7"/>
        <v>2.9042984837853503E-2</v>
      </c>
      <c r="G71" s="34"/>
      <c r="H71" s="42">
        <f>'HRQOL scores'!K$13</f>
        <v>0.79195138867366</v>
      </c>
      <c r="I71" s="39">
        <f t="shared" si="8"/>
        <v>64606</v>
      </c>
      <c r="J71" s="39">
        <f t="shared" si="9"/>
        <v>51164.811416650475</v>
      </c>
      <c r="K71" s="42">
        <f>SUM(J71:J$119)/C71</f>
        <v>10.959028140944978</v>
      </c>
      <c r="L71" s="30"/>
      <c r="N71" s="42"/>
      <c r="O71" s="42"/>
      <c r="P71" s="42"/>
    </row>
    <row r="72" spans="1:16" ht="14.25" x14ac:dyDescent="0.2">
      <c r="A72" s="62">
        <v>67</v>
      </c>
      <c r="C72" s="67">
        <v>63654</v>
      </c>
      <c r="D72" s="29">
        <f t="shared" si="6"/>
        <v>1963</v>
      </c>
      <c r="E72" s="33">
        <f>SUMPRODUCT(D72:D$119*$A72:$A$119)/C72+0.5-$A72</f>
        <v>13.923699919726417</v>
      </c>
      <c r="F72" s="35">
        <f t="shared" si="7"/>
        <v>3.0838596160492664E-2</v>
      </c>
      <c r="G72" s="34"/>
      <c r="H72" s="42">
        <f>'HRQOL scores'!K$13</f>
        <v>0.79195138867366</v>
      </c>
      <c r="I72" s="39">
        <f t="shared" si="8"/>
        <v>62672.5</v>
      </c>
      <c r="J72" s="39">
        <f t="shared" si="9"/>
        <v>49633.573406649957</v>
      </c>
      <c r="K72" s="42">
        <f>SUM(J72:J$119)/C72</f>
        <v>10.483035715703965</v>
      </c>
      <c r="L72" s="30"/>
      <c r="N72" s="42"/>
      <c r="O72" s="42"/>
      <c r="P72" s="42"/>
    </row>
    <row r="73" spans="1:16" ht="14.25" x14ac:dyDescent="0.2">
      <c r="A73" s="62">
        <v>68</v>
      </c>
      <c r="C73" s="67">
        <v>61691</v>
      </c>
      <c r="D73" s="29">
        <f t="shared" si="6"/>
        <v>2037</v>
      </c>
      <c r="E73" s="33">
        <f>SUMPRODUCT(D73:D$119*$A73:$A$119)/C73+0.5-$A73</f>
        <v>13.35084039309244</v>
      </c>
      <c r="F73" s="35">
        <f t="shared" si="7"/>
        <v>3.3019403154430957E-2</v>
      </c>
      <c r="G73" s="34"/>
      <c r="H73" s="42">
        <f>'HRQOL scores'!K$13</f>
        <v>0.79195138867366</v>
      </c>
      <c r="I73" s="39">
        <f t="shared" si="8"/>
        <v>60672.5</v>
      </c>
      <c r="J73" s="39">
        <f t="shared" si="9"/>
        <v>48049.670629302636</v>
      </c>
      <c r="K73" s="42">
        <f>SUM(J73:J$119)/C73</f>
        <v>10.012053330968378</v>
      </c>
      <c r="L73" s="30"/>
      <c r="N73" s="42"/>
      <c r="O73" s="42"/>
      <c r="P73" s="42"/>
    </row>
    <row r="74" spans="1:16" ht="14.25" x14ac:dyDescent="0.2">
      <c r="A74" s="62">
        <v>69</v>
      </c>
      <c r="C74" s="67">
        <v>59654</v>
      </c>
      <c r="D74" s="29">
        <f t="shared" si="6"/>
        <v>2122</v>
      </c>
      <c r="E74" s="33">
        <f>SUMPRODUCT(D74:D$119*$A74:$A$119)/C74+0.5-$A74</f>
        <v>12.789656933152273</v>
      </c>
      <c r="F74" s="35">
        <f t="shared" si="7"/>
        <v>3.5571797364803703E-2</v>
      </c>
      <c r="G74" s="34"/>
      <c r="H74" s="42">
        <f>'HRQOL scores'!K$13</f>
        <v>0.79195138867366</v>
      </c>
      <c r="I74" s="39">
        <f t="shared" si="8"/>
        <v>58593</v>
      </c>
      <c r="J74" s="39">
        <f t="shared" si="9"/>
        <v>46402.807716555762</v>
      </c>
      <c r="K74" s="42">
        <f>SUM(J74:J$119)/C74</f>
        <v>9.5484613171198536</v>
      </c>
      <c r="L74" s="30"/>
      <c r="N74" s="42"/>
      <c r="O74" s="42"/>
      <c r="P74" s="42"/>
    </row>
    <row r="75" spans="1:16" ht="14.25" x14ac:dyDescent="0.2">
      <c r="A75" s="62">
        <v>70</v>
      </c>
      <c r="C75" s="67">
        <v>57532</v>
      </c>
      <c r="D75" s="29">
        <f t="shared" si="6"/>
        <v>2205</v>
      </c>
      <c r="E75" s="33">
        <f>SUMPRODUCT(D75:D$119*$A75:$A$119)/C75+0.5-$A75</f>
        <v>12.242946441810915</v>
      </c>
      <c r="F75" s="35">
        <f t="shared" si="7"/>
        <v>3.8326496558437041E-2</v>
      </c>
      <c r="G75" s="34"/>
      <c r="H75" s="42">
        <f>'HRQOL scores'!K$13</f>
        <v>0.79195138867366</v>
      </c>
      <c r="I75" s="39">
        <f t="shared" si="8"/>
        <v>56429.5</v>
      </c>
      <c r="J75" s="39">
        <f t="shared" si="9"/>
        <v>44689.420887160297</v>
      </c>
      <c r="K75" s="42">
        <f>SUM(J75:J$119)/C75</f>
        <v>9.0940885714891131</v>
      </c>
      <c r="L75" s="30"/>
      <c r="N75" s="42"/>
      <c r="O75" s="42"/>
      <c r="P75" s="42"/>
    </row>
    <row r="76" spans="1:16" ht="14.25" x14ac:dyDescent="0.2">
      <c r="A76" s="62">
        <v>71</v>
      </c>
      <c r="C76" s="67">
        <v>55327</v>
      </c>
      <c r="D76" s="29">
        <f t="shared" si="6"/>
        <v>2282</v>
      </c>
      <c r="E76" s="33">
        <f>SUMPRODUCT(D76:D$119*$A76:$A$119)/C76+0.5-$A76</f>
        <v>11.710949350050896</v>
      </c>
      <c r="F76" s="35">
        <f t="shared" si="7"/>
        <v>4.1245684747049358E-2</v>
      </c>
      <c r="G76" s="34"/>
      <c r="H76" s="42">
        <f>'HRQOL scores'!K$13</f>
        <v>0.79195138867366</v>
      </c>
      <c r="I76" s="39">
        <f t="shared" si="8"/>
        <v>54186</v>
      </c>
      <c r="J76" s="39">
        <f t="shared" si="9"/>
        <v>42912.677946670941</v>
      </c>
      <c r="K76" s="42">
        <f>SUM(J76:J$119)/C76</f>
        <v>8.6487914184349659</v>
      </c>
      <c r="L76" s="30"/>
      <c r="N76" s="42"/>
      <c r="O76" s="42"/>
      <c r="P76" s="42"/>
    </row>
    <row r="77" spans="1:16" ht="14.25" x14ac:dyDescent="0.2">
      <c r="A77" s="62">
        <v>72</v>
      </c>
      <c r="C77" s="67">
        <v>53045</v>
      </c>
      <c r="D77" s="29">
        <f t="shared" si="6"/>
        <v>2360</v>
      </c>
      <c r="E77" s="33">
        <f>SUMPRODUCT(D77:D$119*$A77:$A$119)/C77+0.5-$A77</f>
        <v>11.193245257616468</v>
      </c>
      <c r="F77" s="35">
        <f t="shared" si="7"/>
        <v>4.4490526911113208E-2</v>
      </c>
      <c r="G77" s="34"/>
      <c r="H77" s="42">
        <f>'HRQOL scores'!K$13</f>
        <v>0.79195138867366</v>
      </c>
      <c r="I77" s="39">
        <f t="shared" si="8"/>
        <v>51865</v>
      </c>
      <c r="J77" s="39">
        <f t="shared" si="9"/>
        <v>41074.558773559373</v>
      </c>
      <c r="K77" s="42">
        <f>SUM(J77:J$119)/C77</f>
        <v>8.2118768000957729</v>
      </c>
      <c r="L77" s="30"/>
      <c r="N77" s="42"/>
      <c r="O77" s="42"/>
      <c r="P77" s="42"/>
    </row>
    <row r="78" spans="1:16" ht="14.25" x14ac:dyDescent="0.2">
      <c r="A78" s="62">
        <v>73</v>
      </c>
      <c r="C78" s="67">
        <v>50685</v>
      </c>
      <c r="D78" s="29">
        <f t="shared" si="6"/>
        <v>2437</v>
      </c>
      <c r="E78" s="33">
        <f>SUMPRODUCT(D78:D$119*$A78:$A$119)/C78+0.5-$A78</f>
        <v>10.691145204503613</v>
      </c>
      <c r="F78" s="35">
        <f t="shared" si="7"/>
        <v>4.8081286376640033E-2</v>
      </c>
      <c r="G78" s="34"/>
      <c r="H78" s="42">
        <f>'HRQOL scores'!K$13</f>
        <v>0.79195138867366</v>
      </c>
      <c r="I78" s="39">
        <f t="shared" si="8"/>
        <v>49466.5</v>
      </c>
      <c r="J78" s="39">
        <f t="shared" si="9"/>
        <v>39175.063367825605</v>
      </c>
      <c r="K78" s="42">
        <f>SUM(J78:J$119)/C78</f>
        <v>7.7838501743616639</v>
      </c>
      <c r="L78" s="30"/>
      <c r="N78" s="42"/>
      <c r="O78" s="42"/>
      <c r="P78" s="42"/>
    </row>
    <row r="79" spans="1:16" ht="14.25" x14ac:dyDescent="0.2">
      <c r="A79" s="62">
        <v>74</v>
      </c>
      <c r="C79" s="67">
        <v>48248</v>
      </c>
      <c r="D79" s="29">
        <f t="shared" si="6"/>
        <v>2509</v>
      </c>
      <c r="E79" s="33">
        <f>SUMPRODUCT(D79:D$119*$A79:$A$119)/C79+0.5-$A79</f>
        <v>10.20589858005026</v>
      </c>
      <c r="F79" s="35">
        <f t="shared" si="7"/>
        <v>5.2002155529762895E-2</v>
      </c>
      <c r="G79" s="34"/>
      <c r="H79" s="42">
        <f>'HRQOL scores'!K$13</f>
        <v>0.79195138867366</v>
      </c>
      <c r="I79" s="39">
        <f t="shared" si="8"/>
        <v>46993.5</v>
      </c>
      <c r="J79" s="39">
        <f t="shared" si="9"/>
        <v>37216.567583635639</v>
      </c>
      <c r="K79" s="42">
        <f>SUM(J79:J$119)/C79</f>
        <v>7.3650593334375589</v>
      </c>
      <c r="L79" s="30"/>
      <c r="N79" s="42"/>
      <c r="O79" s="42"/>
      <c r="P79" s="42"/>
    </row>
    <row r="80" spans="1:16" ht="14.25" x14ac:dyDescent="0.2">
      <c r="A80" s="62">
        <v>75</v>
      </c>
      <c r="C80" s="67">
        <v>45739</v>
      </c>
      <c r="D80" s="29">
        <f t="shared" si="6"/>
        <v>2572</v>
      </c>
      <c r="E80" s="33">
        <f>SUMPRODUCT(D80:D$119*$A80:$A$119)/C80+0.5-$A80</f>
        <v>9.7383129209266599</v>
      </c>
      <c r="F80" s="35">
        <f t="shared" si="7"/>
        <v>5.6232099521196351E-2</v>
      </c>
      <c r="G80" s="34"/>
      <c r="H80" s="42">
        <f>'HRQOL scores'!K$14</f>
        <v>0.74129794576120001</v>
      </c>
      <c r="I80" s="39">
        <f t="shared" si="8"/>
        <v>44453</v>
      </c>
      <c r="J80" s="39">
        <f t="shared" si="9"/>
        <v>32952.917582922622</v>
      </c>
      <c r="K80" s="42">
        <f>SUM(J80:J$119)/C80</f>
        <v>6.9553950706412424</v>
      </c>
      <c r="L80" s="30"/>
      <c r="N80" s="42"/>
      <c r="O80" s="42"/>
      <c r="P80" s="42"/>
    </row>
    <row r="81" spans="1:16" ht="14.25" x14ac:dyDescent="0.2">
      <c r="A81" s="62">
        <v>76</v>
      </c>
      <c r="C81" s="67">
        <v>43167</v>
      </c>
      <c r="D81" s="29">
        <f t="shared" si="6"/>
        <v>2608</v>
      </c>
      <c r="E81" s="33">
        <f>SUMPRODUCT(D81:D$119*$A81:$A$119)/C81+0.5-$A81</f>
        <v>9.2887551761823772</v>
      </c>
      <c r="F81" s="35">
        <f t="shared" si="7"/>
        <v>6.041652188013992E-2</v>
      </c>
      <c r="G81" s="34"/>
      <c r="H81" s="42">
        <f>'HRQOL scores'!K$14</f>
        <v>0.74129794576120001</v>
      </c>
      <c r="I81" s="39">
        <f t="shared" si="8"/>
        <v>41863</v>
      </c>
      <c r="J81" s="39">
        <f t="shared" si="9"/>
        <v>31032.955903401114</v>
      </c>
      <c r="K81" s="42">
        <f>SUM(J81:J$119)/C81</f>
        <v>6.6064330982726878</v>
      </c>
      <c r="L81" s="30"/>
      <c r="N81" s="42"/>
      <c r="O81" s="42"/>
      <c r="P81" s="42"/>
    </row>
    <row r="82" spans="1:16" ht="14.25" x14ac:dyDescent="0.2">
      <c r="A82" s="62">
        <v>77</v>
      </c>
      <c r="C82" s="67">
        <v>40559</v>
      </c>
      <c r="D82" s="29">
        <f t="shared" si="6"/>
        <v>2633</v>
      </c>
      <c r="E82" s="33">
        <f>SUMPRODUCT(D82:D$119*$A82:$A$119)/C82+0.5-$A82</f>
        <v>8.8538843336932587</v>
      </c>
      <c r="F82" s="35">
        <f t="shared" si="7"/>
        <v>6.4917774106856674E-2</v>
      </c>
      <c r="G82" s="34"/>
      <c r="H82" s="42">
        <f>'HRQOL scores'!K$14</f>
        <v>0.74129794576120001</v>
      </c>
      <c r="I82" s="39">
        <f t="shared" si="8"/>
        <v>39242.5</v>
      </c>
      <c r="J82" s="39">
        <f t="shared" si="9"/>
        <v>29090.38463653389</v>
      </c>
      <c r="K82" s="42">
        <f>SUM(J82:J$119)/C82</f>
        <v>6.2661047276741542</v>
      </c>
      <c r="L82" s="30"/>
      <c r="N82" s="42"/>
      <c r="O82" s="42"/>
      <c r="P82" s="42"/>
    </row>
    <row r="83" spans="1:16" ht="14.25" x14ac:dyDescent="0.2">
      <c r="A83" s="62">
        <v>78</v>
      </c>
      <c r="C83" s="67">
        <v>37926</v>
      </c>
      <c r="D83" s="29">
        <f t="shared" si="6"/>
        <v>2645</v>
      </c>
      <c r="E83" s="33">
        <f>SUMPRODUCT(D83:D$119*$A83:$A$119)/C83+0.5-$A83</f>
        <v>8.4338499891964602</v>
      </c>
      <c r="F83" s="35">
        <f t="shared" si="7"/>
        <v>6.9741074724463434E-2</v>
      </c>
      <c r="G83" s="34"/>
      <c r="H83" s="42">
        <f>'HRQOL scores'!K$14</f>
        <v>0.74129794576120001</v>
      </c>
      <c r="I83" s="39">
        <f t="shared" si="8"/>
        <v>36603.5</v>
      </c>
      <c r="J83" s="39">
        <f t="shared" si="9"/>
        <v>27134.099357670086</v>
      </c>
      <c r="K83" s="42">
        <f>SUM(J83:J$119)/C83</f>
        <v>5.9340968468386368</v>
      </c>
      <c r="L83" s="30"/>
      <c r="N83" s="42"/>
      <c r="O83" s="42"/>
      <c r="P83" s="42"/>
    </row>
    <row r="84" spans="1:16" ht="14.25" x14ac:dyDescent="0.2">
      <c r="A84" s="62">
        <v>79</v>
      </c>
      <c r="C84" s="67">
        <v>35281</v>
      </c>
      <c r="D84" s="29">
        <f t="shared" si="6"/>
        <v>2641</v>
      </c>
      <c r="E84" s="33">
        <f>SUMPRODUCT(D84:D$119*$A84:$A$119)/C84+0.5-$A84</f>
        <v>8.0286469966912648</v>
      </c>
      <c r="F84" s="35">
        <f t="shared" si="7"/>
        <v>7.4856154870893685E-2</v>
      </c>
      <c r="G84" s="34"/>
      <c r="H84" s="42">
        <f>'HRQOL scores'!K$14</f>
        <v>0.74129794576120001</v>
      </c>
      <c r="I84" s="39">
        <f t="shared" si="8"/>
        <v>33960.5</v>
      </c>
      <c r="J84" s="39">
        <f t="shared" si="9"/>
        <v>25174.848887023232</v>
      </c>
      <c r="K84" s="42">
        <f>SUM(J84:J$119)/C84</f>
        <v>5.6098879752708841</v>
      </c>
      <c r="L84" s="30"/>
      <c r="N84" s="42"/>
      <c r="O84" s="42"/>
      <c r="P84" s="42"/>
    </row>
    <row r="85" spans="1:16" ht="14.25" x14ac:dyDescent="0.2">
      <c r="A85" s="62">
        <v>80</v>
      </c>
      <c r="C85" s="67">
        <v>32640</v>
      </c>
      <c r="D85" s="29">
        <f t="shared" si="6"/>
        <v>2622</v>
      </c>
      <c r="E85" s="33">
        <f>SUMPRODUCT(D85:D$119*$A85:$A$119)/C85+0.5-$A85</f>
        <v>7.6378123373242914</v>
      </c>
      <c r="F85" s="35">
        <f t="shared" si="7"/>
        <v>8.0330882352941183E-2</v>
      </c>
      <c r="G85" s="34"/>
      <c r="H85" s="42">
        <f>'HRQOL scores'!K$14</f>
        <v>0.74129794576120001</v>
      </c>
      <c r="I85" s="39">
        <f t="shared" si="8"/>
        <v>31329</v>
      </c>
      <c r="J85" s="39">
        <f t="shared" si="9"/>
        <v>23224.123342752635</v>
      </c>
      <c r="K85" s="42">
        <f>SUM(J85:J$119)/C85</f>
        <v>5.2925125235449997</v>
      </c>
      <c r="L85" s="30"/>
      <c r="N85" s="42"/>
      <c r="O85" s="42"/>
      <c r="P85" s="42"/>
    </row>
    <row r="86" spans="1:16" ht="14.25" x14ac:dyDescent="0.2">
      <c r="A86" s="62">
        <v>81</v>
      </c>
      <c r="C86" s="67">
        <v>30018</v>
      </c>
      <c r="D86" s="29">
        <f t="shared" si="6"/>
        <v>2587</v>
      </c>
      <c r="E86" s="33">
        <f>SUMPRODUCT(D86:D$119*$A86:$A$119)/C86+0.5-$A86</f>
        <v>7.2612830531769248</v>
      </c>
      <c r="F86" s="35">
        <f t="shared" si="7"/>
        <v>8.6181624358718109E-2</v>
      </c>
      <c r="G86" s="34"/>
      <c r="H86" s="42">
        <f>'HRQOL scores'!K$14</f>
        <v>0.74129794576120001</v>
      </c>
      <c r="I86" s="39">
        <f t="shared" si="8"/>
        <v>28724.5</v>
      </c>
      <c r="J86" s="39">
        <f t="shared" si="9"/>
        <v>21293.412843017588</v>
      </c>
      <c r="K86" s="42">
        <f>SUM(J86:J$119)/C86</f>
        <v>4.9811275043559258</v>
      </c>
      <c r="L86" s="30"/>
      <c r="N86" s="42"/>
      <c r="O86" s="42"/>
      <c r="P86" s="42"/>
    </row>
    <row r="87" spans="1:16" ht="14.25" x14ac:dyDescent="0.2">
      <c r="A87" s="62">
        <v>82</v>
      </c>
      <c r="C87" s="67">
        <v>27431</v>
      </c>
      <c r="D87" s="29">
        <f t="shared" si="6"/>
        <v>2534</v>
      </c>
      <c r="E87" s="33">
        <f>SUMPRODUCT(D87:D$119*$A87:$A$119)/C87+0.5-$A87</f>
        <v>6.898935317351345</v>
      </c>
      <c r="F87" s="35">
        <f t="shared" si="7"/>
        <v>9.2377237432102369E-2</v>
      </c>
      <c r="G87" s="34"/>
      <c r="H87" s="42">
        <f>'HRQOL scores'!K$14</f>
        <v>0.74129794576120001</v>
      </c>
      <c r="I87" s="39">
        <f t="shared" si="8"/>
        <v>26164</v>
      </c>
      <c r="J87" s="39">
        <f t="shared" si="9"/>
        <v>19395.319452896038</v>
      </c>
      <c r="K87" s="42">
        <f>SUM(J87:J$119)/C87</f>
        <v>4.6746408290889345</v>
      </c>
      <c r="L87" s="30"/>
      <c r="N87" s="42"/>
      <c r="O87" s="42"/>
      <c r="P87" s="42"/>
    </row>
    <row r="88" spans="1:16" ht="14.25" x14ac:dyDescent="0.2">
      <c r="A88" s="62">
        <v>83</v>
      </c>
      <c r="C88" s="67">
        <v>24897</v>
      </c>
      <c r="D88" s="29">
        <f t="shared" si="6"/>
        <v>2466</v>
      </c>
      <c r="E88" s="33">
        <f>SUMPRODUCT(D88:D$119*$A88:$A$119)/C88+0.5-$A88</f>
        <v>6.5502146720594823</v>
      </c>
      <c r="F88" s="35">
        <f t="shared" si="7"/>
        <v>9.9048078081696592E-2</v>
      </c>
      <c r="G88" s="34"/>
      <c r="H88" s="42">
        <f>'HRQOL scores'!K$14</f>
        <v>0.74129794576120001</v>
      </c>
      <c r="I88" s="39">
        <f t="shared" si="8"/>
        <v>23664</v>
      </c>
      <c r="J88" s="39">
        <f t="shared" si="9"/>
        <v>17542.074588493037</v>
      </c>
      <c r="K88" s="42">
        <f>SUM(J88:J$119)/C88</f>
        <v>4.3714002944066559</v>
      </c>
      <c r="L88" s="30"/>
      <c r="N88" s="42"/>
      <c r="O88" s="42"/>
      <c r="P88" s="42"/>
    </row>
    <row r="89" spans="1:16" ht="14.25" x14ac:dyDescent="0.2">
      <c r="A89" s="62">
        <v>84</v>
      </c>
      <c r="C89" s="67">
        <v>22431</v>
      </c>
      <c r="D89" s="29">
        <f t="shared" si="6"/>
        <v>2379</v>
      </c>
      <c r="E89" s="33">
        <f>SUMPRODUCT(D89:D$119*$A89:$A$119)/C89+0.5-$A89</f>
        <v>6.2153579729065029</v>
      </c>
      <c r="F89" s="35">
        <f t="shared" si="7"/>
        <v>0.10605857964424234</v>
      </c>
      <c r="G89" s="34"/>
      <c r="H89" s="42">
        <f>'HRQOL scores'!K$14</f>
        <v>0.74129794576120001</v>
      </c>
      <c r="I89" s="39">
        <f t="shared" si="8"/>
        <v>21241.5</v>
      </c>
      <c r="J89" s="39">
        <f t="shared" si="9"/>
        <v>15746.28031488653</v>
      </c>
      <c r="K89" s="42">
        <f>SUM(J89:J$119)/C89</f>
        <v>4.0699335090432642</v>
      </c>
      <c r="L89" s="30"/>
      <c r="N89" s="42"/>
      <c r="O89" s="42"/>
      <c r="P89" s="42"/>
    </row>
    <row r="90" spans="1:16" ht="14.25" x14ac:dyDescent="0.2">
      <c r="A90" s="62">
        <v>85</v>
      </c>
      <c r="C90" s="67">
        <v>20052</v>
      </c>
      <c r="D90" s="29">
        <f t="shared" si="6"/>
        <v>2277</v>
      </c>
      <c r="E90" s="33">
        <f>SUMPRODUCT(D90:D$119*$A90:$A$119)/C90+0.5-$A90</f>
        <v>5.893436798836305</v>
      </c>
      <c r="F90" s="35">
        <f t="shared" si="7"/>
        <v>0.11355475763016158</v>
      </c>
      <c r="G90" s="34"/>
      <c r="H90" s="42">
        <f>'HRQOL scores'!K$15</f>
        <v>0.63927458232219003</v>
      </c>
      <c r="I90" s="39">
        <f t="shared" si="8"/>
        <v>18913.5</v>
      </c>
      <c r="J90" s="39">
        <f t="shared" si="9"/>
        <v>12090.919812750741</v>
      </c>
      <c r="K90" s="42">
        <f>IF(C90=0,0,SUM(J90:J$119)/C90)</f>
        <v>3.7675243480183003</v>
      </c>
      <c r="L90" s="30"/>
      <c r="N90" s="42"/>
      <c r="O90" s="42"/>
      <c r="P90" s="42"/>
    </row>
    <row r="91" spans="1:16" ht="14.25" x14ac:dyDescent="0.2">
      <c r="A91" s="62">
        <v>86</v>
      </c>
      <c r="C91" s="67">
        <v>17775</v>
      </c>
      <c r="D91" s="29">
        <f t="shared" si="6"/>
        <v>2159</v>
      </c>
      <c r="E91" s="33">
        <f>SUMPRODUCT(D91:D$119*$A91:$A$119)/C91+0.5-$A91</f>
        <v>5.5843428799024366</v>
      </c>
      <c r="F91" s="35">
        <f t="shared" si="7"/>
        <v>0.12146272855133615</v>
      </c>
      <c r="G91" s="34"/>
      <c r="H91" s="42">
        <f>'HRQOL scores'!K$15</f>
        <v>0.63927458232219003</v>
      </c>
      <c r="I91" s="39">
        <f t="shared" si="8"/>
        <v>16695.5</v>
      </c>
      <c r="J91" s="39">
        <f t="shared" si="9"/>
        <v>10673.008789160123</v>
      </c>
      <c r="K91" s="42">
        <f>IF(C91=0,0,SUM(J91:J$119)/C91)</f>
        <v>3.5699284620935146</v>
      </c>
      <c r="L91" s="30"/>
      <c r="N91" s="42"/>
      <c r="O91" s="42"/>
      <c r="P91" s="42"/>
    </row>
    <row r="92" spans="1:16" ht="14.25" x14ac:dyDescent="0.2">
      <c r="A92" s="62">
        <v>87</v>
      </c>
      <c r="C92" s="67">
        <v>15616</v>
      </c>
      <c r="D92" s="29">
        <f t="shared" si="6"/>
        <v>2029</v>
      </c>
      <c r="E92" s="33">
        <f>SUMPRODUCT(D92:D$119*$A92:$A$119)/C92+0.5-$A92</f>
        <v>5.2872819345713111</v>
      </c>
      <c r="F92" s="35">
        <f t="shared" si="7"/>
        <v>0.12993084016393441</v>
      </c>
      <c r="G92" s="34"/>
      <c r="H92" s="42">
        <f>'HRQOL scores'!K$15</f>
        <v>0.63927458232219003</v>
      </c>
      <c r="I92" s="39">
        <f t="shared" si="8"/>
        <v>14601.5</v>
      </c>
      <c r="J92" s="39">
        <f t="shared" si="9"/>
        <v>9334.3678137774587</v>
      </c>
      <c r="K92" s="42">
        <f>IF(C92=0,0,SUM(J92:J$119)/C92)</f>
        <v>3.3800249503427318</v>
      </c>
      <c r="L92" s="30"/>
      <c r="N92" s="42"/>
      <c r="O92" s="42"/>
      <c r="P92" s="42"/>
    </row>
    <row r="93" spans="1:16" ht="14.25" x14ac:dyDescent="0.2">
      <c r="A93" s="62">
        <v>88</v>
      </c>
      <c r="C93" s="67">
        <v>13587</v>
      </c>
      <c r="D93" s="29">
        <f t="shared" si="6"/>
        <v>1885</v>
      </c>
      <c r="E93" s="33">
        <f>SUMPRODUCT(D93:D$119*$A93:$A$119)/C93+0.5-$A93</f>
        <v>5.002185522209885</v>
      </c>
      <c r="F93" s="35">
        <f t="shared" si="7"/>
        <v>0.13873555604622065</v>
      </c>
      <c r="G93" s="34"/>
      <c r="H93" s="42">
        <f>'HRQOL scores'!K$15</f>
        <v>0.63927458232219003</v>
      </c>
      <c r="I93" s="39">
        <f t="shared" si="8"/>
        <v>12644.5</v>
      </c>
      <c r="J93" s="39">
        <f t="shared" si="9"/>
        <v>8083.3074561729318</v>
      </c>
      <c r="K93" s="42">
        <f>IF(C93=0,0,SUM(J93:J$119)/C93)</f>
        <v>3.1977700604088204</v>
      </c>
      <c r="L93" s="30"/>
      <c r="N93" s="42"/>
      <c r="O93" s="42"/>
      <c r="P93" s="42"/>
    </row>
    <row r="94" spans="1:16" ht="14.25" x14ac:dyDescent="0.2">
      <c r="A94" s="62">
        <v>89</v>
      </c>
      <c r="C94" s="67">
        <v>11702</v>
      </c>
      <c r="D94" s="29">
        <f t="shared" si="6"/>
        <v>1735</v>
      </c>
      <c r="E94" s="33">
        <f>SUMPRODUCT(D94:D$119*$A94:$A$119)/C94+0.5-$A94</f>
        <v>4.7274136634990356</v>
      </c>
      <c r="F94" s="35">
        <f t="shared" si="7"/>
        <v>0.14826525380276875</v>
      </c>
      <c r="G94" s="34"/>
      <c r="H94" s="42">
        <f>'HRQOL scores'!K$15</f>
        <v>0.63927458232219003</v>
      </c>
      <c r="I94" s="39">
        <f t="shared" si="8"/>
        <v>10834.5</v>
      </c>
      <c r="J94" s="39">
        <f t="shared" si="9"/>
        <v>6926.2204621697683</v>
      </c>
      <c r="K94" s="42">
        <f>IF(C94=0,0,SUM(J94:J$119)/C94)</f>
        <v>3.0221153951975483</v>
      </c>
      <c r="L94" s="30"/>
      <c r="N94" s="42"/>
      <c r="O94" s="42"/>
      <c r="P94" s="42"/>
    </row>
    <row r="95" spans="1:16" ht="14.25" x14ac:dyDescent="0.2">
      <c r="A95" s="62">
        <v>90</v>
      </c>
      <c r="B95" s="70" t="s">
        <v>31</v>
      </c>
      <c r="C95" s="67">
        <v>9967</v>
      </c>
      <c r="D95" s="29">
        <f t="shared" si="6"/>
        <v>1576</v>
      </c>
      <c r="E95" s="33">
        <f>SUMPRODUCT(D95:D$119*$A95:$A$119)/C95+0.5-$A95</f>
        <v>4.4632983535934159</v>
      </c>
      <c r="F95" s="35">
        <f t="shared" si="7"/>
        <v>0.1581218019464232</v>
      </c>
      <c r="G95" s="34"/>
      <c r="H95" s="42">
        <f>'HRQOL scores'!K$15</f>
        <v>0.63927458232219003</v>
      </c>
      <c r="I95" s="39">
        <f t="shared" si="8"/>
        <v>9179</v>
      </c>
      <c r="J95" s="39">
        <f t="shared" si="9"/>
        <v>5867.9013911353823</v>
      </c>
      <c r="K95" s="42">
        <f>IF(C95=0,0,SUM(J95:J$119)/C95)</f>
        <v>2.853273190772744</v>
      </c>
      <c r="L95" s="30"/>
      <c r="N95" s="42"/>
      <c r="O95" s="42"/>
      <c r="P95" s="42"/>
    </row>
    <row r="96" spans="1:16" ht="14.25" x14ac:dyDescent="0.2">
      <c r="A96" s="62">
        <v>91</v>
      </c>
      <c r="B96" s="70" t="s">
        <v>32</v>
      </c>
      <c r="C96" s="67">
        <v>8391</v>
      </c>
      <c r="D96" s="29">
        <f t="shared" si="6"/>
        <v>1414</v>
      </c>
      <c r="E96" s="33">
        <f>SUMPRODUCT(D96:D$119*$A96:$A$119)/C96+0.5-$A96</f>
        <v>4.2076861745043033</v>
      </c>
      <c r="F96" s="35">
        <f t="shared" si="7"/>
        <v>0.16851388392325109</v>
      </c>
      <c r="G96" s="34"/>
      <c r="H96" s="42">
        <f>'HRQOL scores'!K$15</f>
        <v>0.63927458232219003</v>
      </c>
      <c r="I96" s="39">
        <f t="shared" si="8"/>
        <v>7684</v>
      </c>
      <c r="J96" s="39">
        <f t="shared" si="9"/>
        <v>4912.1858905637082</v>
      </c>
      <c r="K96" s="42">
        <f>IF(C96=0,0,SUM(J96:J$119)/C96)</f>
        <v>2.6898668217490829</v>
      </c>
      <c r="L96" s="30"/>
      <c r="N96" s="42"/>
      <c r="O96" s="42"/>
      <c r="P96" s="42"/>
    </row>
    <row r="97" spans="1:16" ht="14.25" x14ac:dyDescent="0.2">
      <c r="A97" s="62">
        <v>92</v>
      </c>
      <c r="B97" s="70" t="s">
        <v>19</v>
      </c>
      <c r="C97" s="67">
        <v>6977</v>
      </c>
      <c r="D97" s="29">
        <f t="shared" si="6"/>
        <v>1253</v>
      </c>
      <c r="E97" s="33">
        <f>SUMPRODUCT(D97:D$119*$A97:$A$119)/C97+0.5-$A97</f>
        <v>3.9591077383209949</v>
      </c>
      <c r="F97" s="35">
        <f t="shared" si="7"/>
        <v>0.17959008169700444</v>
      </c>
      <c r="G97" s="34"/>
      <c r="H97" s="42">
        <f>'HRQOL scores'!K$15</f>
        <v>0.63927458232219003</v>
      </c>
      <c r="I97" s="39">
        <f t="shared" si="8"/>
        <v>6350.5</v>
      </c>
      <c r="J97" s="39">
        <f t="shared" si="9"/>
        <v>4059.713235037068</v>
      </c>
      <c r="K97" s="42">
        <f>IF(C97=0,0,SUM(J97:J$119)/C97)</f>
        <v>2.5309569457836956</v>
      </c>
      <c r="L97" s="30"/>
      <c r="N97" s="42"/>
      <c r="O97" s="42"/>
      <c r="P97" s="42"/>
    </row>
    <row r="98" spans="1:16" ht="14.25" x14ac:dyDescent="0.2">
      <c r="A98" s="62">
        <v>93</v>
      </c>
      <c r="B98" s="77" t="s">
        <v>33</v>
      </c>
      <c r="C98" s="67">
        <v>5724</v>
      </c>
      <c r="D98" s="29">
        <f t="shared" si="6"/>
        <v>1094</v>
      </c>
      <c r="E98" s="33">
        <f>SUMPRODUCT(D98:D$119*$A98:$A$119)/C98+0.5-$A98</f>
        <v>3.7163163330303206</v>
      </c>
      <c r="F98" s="35">
        <f t="shared" si="7"/>
        <v>0.19112508735150244</v>
      </c>
      <c r="G98" s="34"/>
      <c r="H98" s="42">
        <f>'HRQOL scores'!K$15</f>
        <v>0.63927458232219003</v>
      </c>
      <c r="I98" s="39">
        <f t="shared" si="8"/>
        <v>5177</v>
      </c>
      <c r="J98" s="39">
        <f t="shared" si="9"/>
        <v>3309.5245126819777</v>
      </c>
      <c r="K98" s="42">
        <f>IF(C98=0,0,SUM(J98:J$119)/C98)</f>
        <v>2.3757465715750832</v>
      </c>
      <c r="L98" s="30"/>
      <c r="N98" s="42"/>
      <c r="O98" s="42"/>
      <c r="P98" s="42"/>
    </row>
    <row r="99" spans="1:16" ht="14.25" x14ac:dyDescent="0.2">
      <c r="A99" s="62">
        <v>94</v>
      </c>
      <c r="B99" s="77" t="s">
        <v>34</v>
      </c>
      <c r="C99" s="67">
        <v>4630</v>
      </c>
      <c r="D99" s="29">
        <f t="shared" si="6"/>
        <v>941</v>
      </c>
      <c r="E99" s="33">
        <f>SUMPRODUCT(D99:D$119*$A99:$A$119)/C99+0.5-$A99</f>
        <v>3.4762839503813154</v>
      </c>
      <c r="F99" s="35">
        <f t="shared" si="7"/>
        <v>0.20323974082073434</v>
      </c>
      <c r="G99" s="34"/>
      <c r="H99" s="42">
        <f>'HRQOL scores'!K$15</f>
        <v>0.63927458232219003</v>
      </c>
      <c r="I99" s="39">
        <f t="shared" si="8"/>
        <v>4159.5</v>
      </c>
      <c r="J99" s="39">
        <f t="shared" si="9"/>
        <v>2659.0626251691492</v>
      </c>
      <c r="K99" s="42">
        <f>IF(C99=0,0,SUM(J99:J$119)/C99)</f>
        <v>2.222299970413347</v>
      </c>
      <c r="L99" s="30"/>
      <c r="N99" s="42"/>
      <c r="O99" s="42"/>
      <c r="P99" s="42"/>
    </row>
    <row r="100" spans="1:16" ht="14.25" x14ac:dyDescent="0.2">
      <c r="A100" s="62">
        <v>95</v>
      </c>
      <c r="B100" s="77" t="s">
        <v>2</v>
      </c>
      <c r="C100" s="67">
        <v>3689</v>
      </c>
      <c r="D100" s="29">
        <f t="shared" si="6"/>
        <v>797</v>
      </c>
      <c r="E100" s="33">
        <f>SUMPRODUCT(D100:D$119*$A100:$A$119)/C100+0.5-$A100</f>
        <v>3.2354824316252433</v>
      </c>
      <c r="F100" s="35">
        <f t="shared" si="7"/>
        <v>0.21604770940634319</v>
      </c>
      <c r="G100" s="34"/>
      <c r="H100" s="42">
        <f>'HRQOL scores'!K$15</f>
        <v>0.63927458232219003</v>
      </c>
      <c r="I100" s="39">
        <f t="shared" si="8"/>
        <v>3290.5</v>
      </c>
      <c r="J100" s="39">
        <f t="shared" si="9"/>
        <v>2103.5330131311662</v>
      </c>
      <c r="K100" s="42">
        <f>IF(C100=0,0,SUM(J100:J$119)/C100)</f>
        <v>2.0683616800880049</v>
      </c>
      <c r="L100" s="30"/>
      <c r="N100" s="42"/>
      <c r="O100" s="42"/>
      <c r="P100" s="42"/>
    </row>
    <row r="101" spans="1:16" ht="14.25" x14ac:dyDescent="0.2">
      <c r="A101" s="62">
        <v>96</v>
      </c>
      <c r="B101" s="77" t="s">
        <v>54</v>
      </c>
      <c r="C101" s="67">
        <v>2892</v>
      </c>
      <c r="D101" s="29">
        <f t="shared" si="6"/>
        <v>663</v>
      </c>
      <c r="E101" s="33">
        <f>SUMPRODUCT(D101:D$119*$A101:$A$119)/C101+0.5-$A101</f>
        <v>2.9893480948359468</v>
      </c>
      <c r="F101" s="35">
        <f t="shared" si="7"/>
        <v>0.22925311203319501</v>
      </c>
      <c r="G101" s="34"/>
      <c r="H101" s="42">
        <f>'HRQOL scores'!K$15</f>
        <v>0.63927458232219003</v>
      </c>
      <c r="I101" s="39">
        <f t="shared" ref="I101:I119" si="10">(D101*0.5+C102)</f>
        <v>2560.5</v>
      </c>
      <c r="J101" s="39">
        <f t="shared" ref="J101:J119" si="11">I101*H101</f>
        <v>1636.8625680359676</v>
      </c>
      <c r="K101" s="42">
        <f>IF(C101=0,0,SUM(J101:J$119)/C101)</f>
        <v>1.9110142547418689</v>
      </c>
      <c r="L101" s="30"/>
      <c r="N101" s="42"/>
      <c r="O101" s="42"/>
      <c r="P101" s="42"/>
    </row>
    <row r="102" spans="1:16" ht="14.25" x14ac:dyDescent="0.2">
      <c r="A102" s="62">
        <v>97</v>
      </c>
      <c r="C102" s="67">
        <v>2229</v>
      </c>
      <c r="D102" s="29">
        <f t="shared" si="6"/>
        <v>541</v>
      </c>
      <c r="E102" s="33">
        <f>SUMPRODUCT(D102:D$119*$A102:$A$119)/C102+0.5-$A102</f>
        <v>2.7297867609984365</v>
      </c>
      <c r="F102" s="35">
        <f t="shared" si="7"/>
        <v>0.24270973530731269</v>
      </c>
      <c r="G102" s="34"/>
      <c r="H102" s="42">
        <f>'HRQOL scores'!K$15</f>
        <v>0.63927458232219003</v>
      </c>
      <c r="I102" s="39">
        <f t="shared" si="10"/>
        <v>1958.5</v>
      </c>
      <c r="J102" s="39">
        <f t="shared" si="11"/>
        <v>1252.0192694780092</v>
      </c>
      <c r="K102" s="42">
        <f>IF(C102=0,0,SUM(J102:J$119)/C102)</f>
        <v>1.7450832914659113</v>
      </c>
      <c r="L102" s="30"/>
      <c r="N102" s="42"/>
      <c r="O102" s="42"/>
      <c r="P102" s="42"/>
    </row>
    <row r="103" spans="1:16" ht="14.25" x14ac:dyDescent="0.2">
      <c r="A103" s="62">
        <v>98</v>
      </c>
      <c r="B103" s="9"/>
      <c r="C103" s="67">
        <v>1688</v>
      </c>
      <c r="D103" s="29">
        <f t="shared" si="6"/>
        <v>435</v>
      </c>
      <c r="E103" s="33">
        <f>SUMPRODUCT(D103:D$119*$A103:$A$119)/C103+0.5-$A103</f>
        <v>2.4444281340435481</v>
      </c>
      <c r="F103" s="35">
        <f t="shared" si="7"/>
        <v>0.25770142180094785</v>
      </c>
      <c r="G103" s="34"/>
      <c r="H103" s="42">
        <f>'HRQOL scores'!K$15</f>
        <v>0.63927458232219003</v>
      </c>
      <c r="I103" s="39">
        <f t="shared" si="10"/>
        <v>1470.5</v>
      </c>
      <c r="J103" s="39">
        <f t="shared" si="11"/>
        <v>940.05327330478042</v>
      </c>
      <c r="K103" s="42">
        <f>IF(C103=0,0,SUM(J103:J$119)/C103)</f>
        <v>1.5626607744072909</v>
      </c>
      <c r="L103" s="30"/>
      <c r="N103" s="42"/>
      <c r="O103" s="42"/>
      <c r="P103" s="42"/>
    </row>
    <row r="104" spans="1:16" ht="14.25" x14ac:dyDescent="0.2">
      <c r="A104" s="62">
        <v>99</v>
      </c>
      <c r="B104" s="29">
        <v>1017</v>
      </c>
      <c r="C104" s="67">
        <v>1253</v>
      </c>
      <c r="D104" s="29">
        <f t="shared" si="6"/>
        <v>443.53982300884957</v>
      </c>
      <c r="E104" s="33">
        <f>SUMPRODUCT(D104:D$119*$A104:$A$119)/C104+0.5-$A104</f>
        <v>2.1194690265486855</v>
      </c>
      <c r="F104" s="35">
        <f t="shared" si="7"/>
        <v>0.35398230088495575</v>
      </c>
      <c r="G104" s="34"/>
      <c r="H104" s="42">
        <f>'HRQOL scores'!K$15</f>
        <v>0.63927458232219003</v>
      </c>
      <c r="I104" s="39">
        <f t="shared" si="10"/>
        <v>1031.2300884955753</v>
      </c>
      <c r="J104" s="39">
        <f t="shared" si="11"/>
        <v>659.23918410108399</v>
      </c>
      <c r="K104" s="42">
        <f>IF(C104=0,0,SUM(J104:J$119)/C104)</f>
        <v>1.3549226766917215</v>
      </c>
      <c r="L104" s="30"/>
      <c r="N104" s="42"/>
      <c r="O104" s="42"/>
      <c r="P104" s="42"/>
    </row>
    <row r="105" spans="1:16" ht="14.25" x14ac:dyDescent="0.2">
      <c r="A105" s="62">
        <v>100</v>
      </c>
      <c r="B105" s="29">
        <v>657</v>
      </c>
      <c r="C105" s="24">
        <f t="shared" ref="C105:C119" si="12">C104*IF(B105=0,0,(B105/B104))</f>
        <v>809.46017699115043</v>
      </c>
      <c r="D105" s="29">
        <f t="shared" si="6"/>
        <v>300.62143559488692</v>
      </c>
      <c r="E105" s="33">
        <f>SUMPRODUCT(D105:D$119*$A105:$A$119)/C105+0.5-$A105</f>
        <v>2.0068493150685214</v>
      </c>
      <c r="F105" s="35">
        <f t="shared" si="7"/>
        <v>0.37138508371385082</v>
      </c>
      <c r="G105" s="34"/>
      <c r="H105" s="42">
        <f>'HRQOL scores'!K$15</f>
        <v>0.63927458232219003</v>
      </c>
      <c r="I105" s="39">
        <f t="shared" si="10"/>
        <v>659.149459193707</v>
      </c>
      <c r="J105" s="39">
        <f t="shared" si="11"/>
        <v>421.37749521395449</v>
      </c>
      <c r="K105" s="42">
        <f>IF(C105=0,0,SUM(J105:J$119)/C105)</f>
        <v>1.2829277576739841</v>
      </c>
      <c r="L105" s="30"/>
      <c r="N105" s="42"/>
      <c r="O105" s="42"/>
      <c r="P105" s="42"/>
    </row>
    <row r="106" spans="1:16" ht="14.25" x14ac:dyDescent="0.2">
      <c r="A106" s="62">
        <v>101</v>
      </c>
      <c r="B106" s="29">
        <v>413</v>
      </c>
      <c r="C106" s="24">
        <f t="shared" si="12"/>
        <v>508.83874139626352</v>
      </c>
      <c r="D106" s="29">
        <f t="shared" si="6"/>
        <v>198.36086529006883</v>
      </c>
      <c r="E106" s="33">
        <f>SUMPRODUCT(D106:D$119*$A106:$A$119)/C106+0.5-$A106</f>
        <v>1.8970944309927233</v>
      </c>
      <c r="F106" s="35">
        <f t="shared" si="7"/>
        <v>0.38983050847457629</v>
      </c>
      <c r="G106" s="34"/>
      <c r="H106" s="42">
        <f>'HRQOL scores'!K$15</f>
        <v>0.63927458232219003</v>
      </c>
      <c r="I106" s="39">
        <f t="shared" si="10"/>
        <v>409.65830875122913</v>
      </c>
      <c r="J106" s="39">
        <f t="shared" si="11"/>
        <v>261.88414422175674</v>
      </c>
      <c r="K106" s="42">
        <f>IF(C106=0,0,SUM(J106:J$119)/C106)</f>
        <v>1.2127642499986337</v>
      </c>
      <c r="L106" s="30"/>
      <c r="N106" s="42"/>
      <c r="O106" s="42"/>
      <c r="P106" s="42"/>
    </row>
    <row r="107" spans="1:16" ht="14.25" x14ac:dyDescent="0.2">
      <c r="A107" s="62">
        <v>102</v>
      </c>
      <c r="B107" s="29">
        <v>252</v>
      </c>
      <c r="C107" s="24">
        <f t="shared" si="12"/>
        <v>310.47787610619469</v>
      </c>
      <c r="D107" s="29">
        <f t="shared" si="6"/>
        <v>128.13372664700097</v>
      </c>
      <c r="E107" s="33">
        <f>SUMPRODUCT(D107:D$119*$A107:$A$119)/C107+0.5-$A107</f>
        <v>1.7896825396825307</v>
      </c>
      <c r="F107" s="35">
        <f t="shared" si="7"/>
        <v>0.41269841269841268</v>
      </c>
      <c r="G107" s="34"/>
      <c r="H107" s="42">
        <f>'HRQOL scores'!K$15</f>
        <v>0.63927458232219003</v>
      </c>
      <c r="I107" s="39">
        <f t="shared" si="10"/>
        <v>246.4110127826942</v>
      </c>
      <c r="J107" s="39">
        <f t="shared" si="11"/>
        <v>157.52429727624465</v>
      </c>
      <c r="K107" s="42">
        <f>IF(C107=0,0,SUM(J107:J$119)/C107)</f>
        <v>1.1440985580448717</v>
      </c>
      <c r="L107" s="30"/>
      <c r="N107" s="42"/>
      <c r="O107" s="42"/>
      <c r="P107" s="42"/>
    </row>
    <row r="108" spans="1:16" ht="14.25" x14ac:dyDescent="0.2">
      <c r="A108" s="62">
        <v>103</v>
      </c>
      <c r="B108" s="29">
        <v>148</v>
      </c>
      <c r="C108" s="24">
        <f t="shared" si="12"/>
        <v>182.34414945919372</v>
      </c>
      <c r="D108" s="29">
        <f t="shared" si="6"/>
        <v>77.619469026548671</v>
      </c>
      <c r="E108" s="33">
        <f>SUMPRODUCT(D108:D$119*$A108:$A$119)/C108+0.5-$A108</f>
        <v>1.6959459459459367</v>
      </c>
      <c r="F108" s="35">
        <f t="shared" si="7"/>
        <v>0.42567567567567566</v>
      </c>
      <c r="G108" s="34"/>
      <c r="H108" s="42">
        <f>'HRQOL scores'!K$15</f>
        <v>0.63927458232219003</v>
      </c>
      <c r="I108" s="39">
        <f t="shared" si="10"/>
        <v>143.53441494591937</v>
      </c>
      <c r="J108" s="39">
        <f t="shared" si="11"/>
        <v>91.757903163412507</v>
      </c>
      <c r="K108" s="42">
        <f>IF(C108=0,0,SUM(J108:J$119)/C108)</f>
        <v>1.084175136235606</v>
      </c>
      <c r="L108" s="30"/>
      <c r="N108" s="42"/>
      <c r="O108" s="42"/>
      <c r="P108" s="42"/>
    </row>
    <row r="109" spans="1:16" ht="14.25" x14ac:dyDescent="0.2">
      <c r="A109" s="62">
        <v>104</v>
      </c>
      <c r="B109" s="29">
        <v>85</v>
      </c>
      <c r="C109" s="24">
        <f t="shared" si="12"/>
        <v>104.72468043264504</v>
      </c>
      <c r="D109" s="29">
        <f t="shared" si="6"/>
        <v>48.050147492625378</v>
      </c>
      <c r="E109" s="33">
        <f>SUMPRODUCT(D109:D$119*$A109:$A$119)/C109+0.5-$A109</f>
        <v>1.5823529411764667</v>
      </c>
      <c r="F109" s="35">
        <f t="shared" si="7"/>
        <v>0.45882352941176474</v>
      </c>
      <c r="G109" s="34"/>
      <c r="H109" s="42">
        <f>'HRQOL scores'!K$15</f>
        <v>0.63927458232219003</v>
      </c>
      <c r="I109" s="39">
        <f t="shared" si="10"/>
        <v>80.699606686332359</v>
      </c>
      <c r="J109" s="39">
        <f t="shared" si="11"/>
        <v>51.589207357970132</v>
      </c>
      <c r="K109" s="42">
        <f>IF(C109=0,0,SUM(J109:J$119)/C109)</f>
        <v>1.0115580155568773</v>
      </c>
      <c r="L109" s="30"/>
      <c r="N109" s="42"/>
      <c r="O109" s="42"/>
      <c r="P109" s="42"/>
    </row>
    <row r="110" spans="1:16" ht="14.25" x14ac:dyDescent="0.2">
      <c r="A110" s="62">
        <v>105</v>
      </c>
      <c r="B110" s="29">
        <v>46</v>
      </c>
      <c r="C110" s="24">
        <f t="shared" si="12"/>
        <v>56.674532940019667</v>
      </c>
      <c r="D110" s="29">
        <f t="shared" si="6"/>
        <v>27.105211406096362</v>
      </c>
      <c r="E110" s="33">
        <f>SUMPRODUCT(D110:D$119*$A110:$A$119)/C110+0.5-$A110</f>
        <v>1.4999999999999858</v>
      </c>
      <c r="F110" s="35">
        <f t="shared" si="7"/>
        <v>0.47826086956521741</v>
      </c>
      <c r="G110" s="34"/>
      <c r="H110" s="42">
        <f>'HRQOL scores'!K$15</f>
        <v>0.63927458232219003</v>
      </c>
      <c r="I110" s="39">
        <f t="shared" si="10"/>
        <v>43.121927236971487</v>
      </c>
      <c r="J110" s="39">
        <f t="shared" si="11"/>
        <v>27.566752023342818</v>
      </c>
      <c r="K110" s="42">
        <f>IF(C110=0,0,SUM(J110:J$119)/C110)</f>
        <v>0.9589118734832851</v>
      </c>
      <c r="L110" s="30"/>
      <c r="N110" s="42"/>
      <c r="O110" s="42"/>
      <c r="P110" s="42"/>
    </row>
    <row r="111" spans="1:16" ht="14.25" x14ac:dyDescent="0.2">
      <c r="A111" s="62">
        <v>106</v>
      </c>
      <c r="B111" s="29">
        <v>24</v>
      </c>
      <c r="C111" s="24">
        <f t="shared" si="12"/>
        <v>29.569321533923304</v>
      </c>
      <c r="D111" s="29">
        <f t="shared" si="6"/>
        <v>14.784660766961652</v>
      </c>
      <c r="E111" s="33">
        <f>SUMPRODUCT(D111:D$119*$A111:$A$119)/C111+0.5-$A111</f>
        <v>1.4166666666666714</v>
      </c>
      <c r="F111" s="35">
        <f t="shared" si="7"/>
        <v>0.5</v>
      </c>
      <c r="G111" s="34"/>
      <c r="H111" s="42">
        <f>'HRQOL scores'!K$15</f>
        <v>0.63927458232219003</v>
      </c>
      <c r="I111" s="39">
        <f t="shared" si="10"/>
        <v>22.176991150442479</v>
      </c>
      <c r="J111" s="39">
        <f t="shared" si="11"/>
        <v>14.177186754862021</v>
      </c>
      <c r="K111" s="42">
        <f>IF(C111=0,0,SUM(J111:J$119)/C111)</f>
        <v>0.90563899162310268</v>
      </c>
      <c r="L111" s="30"/>
      <c r="N111" s="42"/>
      <c r="O111" s="42"/>
      <c r="P111" s="42"/>
    </row>
    <row r="112" spans="1:16" ht="14.25" x14ac:dyDescent="0.2">
      <c r="A112" s="62">
        <v>107</v>
      </c>
      <c r="B112" s="29">
        <v>12</v>
      </c>
      <c r="C112" s="24">
        <f t="shared" si="12"/>
        <v>14.784660766961652</v>
      </c>
      <c r="D112" s="29">
        <f t="shared" si="6"/>
        <v>7.3923303834808261</v>
      </c>
      <c r="E112" s="33">
        <f>SUMPRODUCT(D112:D$119*$A112:$A$119)/C112+0.5-$A112</f>
        <v>1.3333333333333144</v>
      </c>
      <c r="F112" s="35">
        <f t="shared" si="7"/>
        <v>0.5</v>
      </c>
      <c r="G112" s="34"/>
      <c r="H112" s="42">
        <f>'HRQOL scores'!K$15</f>
        <v>0.63927458232219003</v>
      </c>
      <c r="I112" s="39">
        <f t="shared" si="10"/>
        <v>11.08849557522124</v>
      </c>
      <c r="J112" s="39">
        <f t="shared" si="11"/>
        <v>7.0885933774310104</v>
      </c>
      <c r="K112" s="42">
        <f>IF(C112=0,0,SUM(J112:J$119)/C112)</f>
        <v>0.85236610976292004</v>
      </c>
      <c r="L112" s="30"/>
      <c r="N112" s="42"/>
      <c r="O112" s="42"/>
      <c r="P112" s="42"/>
    </row>
    <row r="113" spans="1:16" ht="14.25" x14ac:dyDescent="0.2">
      <c r="A113" s="62">
        <v>108</v>
      </c>
      <c r="B113" s="29">
        <v>6</v>
      </c>
      <c r="C113" s="24">
        <f t="shared" si="12"/>
        <v>7.3923303834808261</v>
      </c>
      <c r="D113" s="29">
        <f t="shared" si="6"/>
        <v>3.696165191740413</v>
      </c>
      <c r="E113" s="33">
        <f>SUMPRODUCT(D113:D$119*$A113:$A$119)/C113+0.5-$A113</f>
        <v>1.1666666666666572</v>
      </c>
      <c r="F113" s="35">
        <f t="shared" si="7"/>
        <v>0.5</v>
      </c>
      <c r="G113" s="34"/>
      <c r="H113" s="42">
        <f>'HRQOL scores'!K$15</f>
        <v>0.63927458232219003</v>
      </c>
      <c r="I113" s="39">
        <f t="shared" si="10"/>
        <v>5.5442477876106198</v>
      </c>
      <c r="J113" s="39">
        <f t="shared" si="11"/>
        <v>3.5442966887155052</v>
      </c>
      <c r="K113" s="42">
        <f>IF(C113=0,0,SUM(J113:J$119)/C113)</f>
        <v>0.74582034604255498</v>
      </c>
      <c r="L113" s="30"/>
      <c r="N113" s="42"/>
      <c r="O113" s="42"/>
      <c r="P113" s="42"/>
    </row>
    <row r="114" spans="1:16" ht="14.25" x14ac:dyDescent="0.2">
      <c r="A114" s="62">
        <v>109</v>
      </c>
      <c r="B114" s="29">
        <v>3</v>
      </c>
      <c r="C114" s="24">
        <f t="shared" si="12"/>
        <v>3.696165191740413</v>
      </c>
      <c r="D114" s="29">
        <f t="shared" si="6"/>
        <v>2.4641101278269422</v>
      </c>
      <c r="E114" s="33">
        <f>SUMPRODUCT(D114:D$119*$A114:$A$119)/C114+0.5-$A114</f>
        <v>0.8333333333333286</v>
      </c>
      <c r="F114" s="35">
        <f t="shared" si="7"/>
        <v>0.66666666666666674</v>
      </c>
      <c r="G114" s="34"/>
      <c r="H114" s="42">
        <f>'HRQOL scores'!K$15</f>
        <v>0.63927458232219003</v>
      </c>
      <c r="I114" s="39">
        <f t="shared" si="10"/>
        <v>2.4641101278269417</v>
      </c>
      <c r="J114" s="39">
        <f t="shared" si="11"/>
        <v>1.5752429727624464</v>
      </c>
      <c r="K114" s="42">
        <f>IF(C114=0,0,SUM(J114:J$119)/C114)</f>
        <v>0.53272881860182486</v>
      </c>
      <c r="L114" s="30"/>
      <c r="N114" s="42"/>
      <c r="O114" s="42"/>
      <c r="P114" s="42"/>
    </row>
    <row r="115" spans="1:16" ht="14.25" x14ac:dyDescent="0.2">
      <c r="A115" s="62">
        <v>110</v>
      </c>
      <c r="B115" s="29">
        <v>1</v>
      </c>
      <c r="C115" s="24">
        <f t="shared" si="12"/>
        <v>1.2320550639134709</v>
      </c>
      <c r="D115" s="29">
        <f t="shared" si="6"/>
        <v>1.2320550639134709</v>
      </c>
      <c r="E115" s="33">
        <f>SUMPRODUCT(D115:D$119*$A115:$A$119)/C115+0.5-$A115</f>
        <v>0.50000000000001421</v>
      </c>
      <c r="F115" s="35">
        <f t="shared" si="7"/>
        <v>1</v>
      </c>
      <c r="G115" s="34"/>
      <c r="H115" s="42">
        <f>'HRQOL scores'!K$15</f>
        <v>0.63927458232219003</v>
      </c>
      <c r="I115" s="39">
        <f t="shared" si="10"/>
        <v>0.61602753195673543</v>
      </c>
      <c r="J115" s="39">
        <f t="shared" si="11"/>
        <v>0.3938107431906116</v>
      </c>
      <c r="K115" s="42">
        <f>IF(C115=0,0,SUM(J115:J$119)/C115)</f>
        <v>0.31963729116109502</v>
      </c>
      <c r="L115" s="30"/>
      <c r="N115" s="42"/>
      <c r="O115" s="42"/>
      <c r="P115" s="42"/>
    </row>
    <row r="116" spans="1:16" ht="14.25" x14ac:dyDescent="0.2">
      <c r="A116" s="62">
        <v>111</v>
      </c>
      <c r="B116" s="29">
        <v>0</v>
      </c>
      <c r="C116" s="24">
        <f t="shared" si="12"/>
        <v>0</v>
      </c>
      <c r="D116" s="29">
        <f t="shared" si="6"/>
        <v>0</v>
      </c>
      <c r="E116" s="33">
        <f>IF($C116=0,0,SUMPRODUCT(D116:D$119*$A116:$A$119)/C116+0.5-$A116)</f>
        <v>0</v>
      </c>
      <c r="F116" s="35">
        <f>IF(D116=0,0,D116/C116)</f>
        <v>0</v>
      </c>
      <c r="G116" s="34"/>
      <c r="H116" s="42">
        <f>'HRQOL scores'!K$15</f>
        <v>0.63927458232219003</v>
      </c>
      <c r="I116" s="39">
        <f t="shared" si="10"/>
        <v>0</v>
      </c>
      <c r="J116" s="39">
        <f t="shared" si="11"/>
        <v>0</v>
      </c>
      <c r="K116" s="42">
        <f>IF(C116=0,0,SUM(J116:J$119)/C116)</f>
        <v>0</v>
      </c>
      <c r="L116" s="30"/>
      <c r="N116" s="42"/>
      <c r="O116" s="42"/>
      <c r="P116" s="42"/>
    </row>
    <row r="117" spans="1:16" ht="14.25" x14ac:dyDescent="0.2">
      <c r="A117" s="62">
        <v>112</v>
      </c>
      <c r="B117" s="29">
        <v>0</v>
      </c>
      <c r="C117" s="24">
        <f t="shared" si="12"/>
        <v>0</v>
      </c>
      <c r="D117" s="29">
        <f t="shared" si="6"/>
        <v>0</v>
      </c>
      <c r="E117" s="33">
        <f>IF($C117=0,0,SUMPRODUCT(D117:D$119*$A117:$A$119)/C117+0.5-$A117)</f>
        <v>0</v>
      </c>
      <c r="F117" s="35">
        <f>IF(D117=0,0,D117/C117)</f>
        <v>0</v>
      </c>
      <c r="G117" s="34"/>
      <c r="H117" s="42">
        <f>'HRQOL scores'!K$15</f>
        <v>0.63927458232219003</v>
      </c>
      <c r="I117" s="39">
        <f t="shared" si="10"/>
        <v>0</v>
      </c>
      <c r="J117" s="39">
        <f t="shared" si="11"/>
        <v>0</v>
      </c>
      <c r="K117" s="42">
        <f>IF(C117=0,0,SUM(J117:J$119)/C117)</f>
        <v>0</v>
      </c>
      <c r="L117" s="30"/>
      <c r="N117" s="42"/>
      <c r="O117" s="42"/>
      <c r="P117" s="42"/>
    </row>
    <row r="118" spans="1:16" ht="14.25" x14ac:dyDescent="0.2">
      <c r="A118" s="62">
        <v>113</v>
      </c>
      <c r="B118" s="29">
        <v>0</v>
      </c>
      <c r="C118" s="24">
        <f t="shared" si="12"/>
        <v>0</v>
      </c>
      <c r="D118" s="29">
        <f t="shared" si="6"/>
        <v>0</v>
      </c>
      <c r="E118" s="33">
        <f>IF($C118=0,0,SUMPRODUCT(D118:D$119*$A118:$A$119)/C118+0.5-$A118)</f>
        <v>0</v>
      </c>
      <c r="F118" s="35">
        <f>IF(D118=0,0,D118/C118)</f>
        <v>0</v>
      </c>
      <c r="G118" s="34"/>
      <c r="H118" s="42">
        <f>'HRQOL scores'!K$15</f>
        <v>0.63927458232219003</v>
      </c>
      <c r="I118" s="39">
        <f t="shared" si="10"/>
        <v>0</v>
      </c>
      <c r="J118" s="39">
        <f t="shared" si="11"/>
        <v>0</v>
      </c>
      <c r="K118" s="42">
        <f>IF(C118=0,0,SUM(J118:J$119)/C118)</f>
        <v>0</v>
      </c>
      <c r="L118" s="30"/>
      <c r="N118" s="42"/>
      <c r="O118" s="42"/>
      <c r="P118" s="42"/>
    </row>
    <row r="119" spans="1:16" ht="14.25" x14ac:dyDescent="0.2">
      <c r="A119" s="62">
        <v>114</v>
      </c>
      <c r="B119" s="29">
        <v>0</v>
      </c>
      <c r="C119" s="24">
        <f t="shared" si="12"/>
        <v>0</v>
      </c>
      <c r="D119" s="29">
        <f t="shared" si="6"/>
        <v>0</v>
      </c>
      <c r="E119" s="33">
        <f>IF($C119=0,0,SUMPRODUCT(D119:D$119*$A119:$A$119)/C119+0.5-$A119)</f>
        <v>0</v>
      </c>
      <c r="F119" s="35">
        <f>IF(C119=0,0,D119/C119)</f>
        <v>0</v>
      </c>
      <c r="G119" s="34"/>
      <c r="H119" s="42">
        <f>'HRQOL scores'!K$15</f>
        <v>0.63927458232219003</v>
      </c>
      <c r="I119" s="39">
        <f t="shared" si="10"/>
        <v>0</v>
      </c>
      <c r="J119" s="39">
        <f t="shared" si="11"/>
        <v>0</v>
      </c>
      <c r="K119" s="42">
        <f>IF(C119=0,0,SUM(J119:J$119)/C119)</f>
        <v>0</v>
      </c>
      <c r="L119" s="30"/>
      <c r="N119" s="42"/>
      <c r="O119" s="42"/>
      <c r="P119" s="42"/>
    </row>
    <row r="120" spans="1:16" x14ac:dyDescent="0.2">
      <c r="A120" s="62">
        <v>115</v>
      </c>
      <c r="B120" s="29"/>
    </row>
    <row r="121" spans="1:16" x14ac:dyDescent="0.2">
      <c r="A121" s="62">
        <v>116</v>
      </c>
      <c r="E121" s="33">
        <f xml:space="preserve"> AVERAGE(E5:E119)</f>
        <v>25.774553337854307</v>
      </c>
    </row>
    <row r="123" spans="1:16" x14ac:dyDescent="0.2">
      <c r="B123" s="64"/>
    </row>
    <row r="124" spans="1:16" x14ac:dyDescent="0.2">
      <c r="A124" s="63"/>
      <c r="B124" s="64"/>
    </row>
  </sheetData>
  <pageMargins left="0.17" right="0.18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Life Table 1987</vt:lpstr>
      <vt:lpstr>Life Table 1994</vt:lpstr>
      <vt:lpstr>Life Table 2000</vt:lpstr>
      <vt:lpstr>Life Table 2001</vt:lpstr>
      <vt:lpstr>Life Table 2002</vt:lpstr>
      <vt:lpstr>Life Table 2003</vt:lpstr>
      <vt:lpstr>Life Table 2004</vt:lpstr>
      <vt:lpstr>Life Table 2005</vt:lpstr>
      <vt:lpstr>Life Table 2006</vt:lpstr>
      <vt:lpstr>Life Table 2007</vt:lpstr>
      <vt:lpstr>Life Table 2008</vt:lpstr>
      <vt:lpstr>summary</vt:lpstr>
      <vt:lpstr>HRQOL scores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Cutler</dc:creator>
  <cp:lastModifiedBy>Debbie Burke</cp:lastModifiedBy>
  <cp:lastPrinted>2010-03-22T19:13:17Z</cp:lastPrinted>
  <dcterms:created xsi:type="dcterms:W3CDTF">2004-06-09T14:15:47Z</dcterms:created>
  <dcterms:modified xsi:type="dcterms:W3CDTF">2022-09-29T17:04:35Z</dcterms:modified>
</cp:coreProperties>
</file>