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4.xml" ContentType="application/vnd.openxmlformats-officedocument.drawing+xml"/>
  <Override PartName="/xl/comments11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ate1904="1" showObjects="placeholders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bbie Burke\Downloads\"/>
    </mc:Choice>
  </mc:AlternateContent>
  <xr:revisionPtr revIDLastSave="0" documentId="8_{EA351B90-F174-469F-B7B8-99F9AB75171A}" xr6:coauthVersionLast="36" xr6:coauthVersionMax="36" xr10:uidLastSave="{00000000-0000-0000-0000-000000000000}"/>
  <bookViews>
    <workbookView xWindow="0" yWindow="0" windowWidth="24720" windowHeight="12720" tabRatio="933" xr2:uid="{00000000-000D-0000-FFFF-FFFF00000000}"/>
  </bookViews>
  <sheets>
    <sheet name="Life Table 1987" sheetId="3" r:id="rId1"/>
    <sheet name="Life Table 1994" sheetId="142" r:id="rId2"/>
    <sheet name="Life Table 2000" sheetId="135" r:id="rId3"/>
    <sheet name="Life Table 2001" sheetId="160" r:id="rId4"/>
    <sheet name="Life Table 2002" sheetId="161" r:id="rId5"/>
    <sheet name="Life Table 2003" sheetId="162" r:id="rId6"/>
    <sheet name="Life Table 2004" sheetId="163" r:id="rId7"/>
    <sheet name="Life Table 2005" sheetId="164" r:id="rId8"/>
    <sheet name="Life Table 2006" sheetId="165" r:id="rId9"/>
    <sheet name="Life Table 2007" sheetId="166" r:id="rId10"/>
    <sheet name="Life Table 2008" sheetId="140" r:id="rId11"/>
    <sheet name="summary" sheetId="143" r:id="rId12"/>
    <sheet name="HRQOL scores" sheetId="92" r:id="rId13"/>
  </sheets>
  <calcPr calcId="191029"/>
</workbook>
</file>

<file path=xl/calcChain.xml><?xml version="1.0" encoding="utf-8"?>
<calcChain xmlns="http://schemas.openxmlformats.org/spreadsheetml/2006/main">
  <c r="C91" i="142" l="1"/>
  <c r="C92" i="142"/>
  <c r="C93" i="142" s="1"/>
  <c r="C94" i="142" s="1"/>
  <c r="C95" i="142" s="1"/>
  <c r="C96" i="142" s="1"/>
  <c r="C97" i="142" s="1"/>
  <c r="C98" i="142" s="1"/>
  <c r="C99" i="142" s="1"/>
  <c r="C100" i="142" s="1"/>
  <c r="C101" i="142" s="1"/>
  <c r="C102" i="142" s="1"/>
  <c r="C103" i="142" s="1"/>
  <c r="C104" i="142" s="1"/>
  <c r="C105" i="142" s="1"/>
  <c r="C106" i="142" s="1"/>
  <c r="C107" i="142" s="1"/>
  <c r="C108" i="142" s="1"/>
  <c r="C109" i="142" s="1"/>
  <c r="C110" i="142" s="1"/>
  <c r="C111" i="142" s="1"/>
  <c r="C112" i="142" s="1"/>
  <c r="C113" i="142" s="1"/>
  <c r="C114" i="142" s="1"/>
  <c r="C115" i="142" s="1"/>
  <c r="C116" i="142" s="1"/>
  <c r="C117" i="142" s="1"/>
  <c r="C118" i="142" s="1"/>
  <c r="C119" i="142" s="1"/>
  <c r="C90" i="3"/>
  <c r="D90" i="3" s="1"/>
  <c r="C91" i="3"/>
  <c r="D89" i="3"/>
  <c r="I89" i="3" s="1"/>
  <c r="J89" i="3" s="1"/>
  <c r="H89" i="3"/>
  <c r="I90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D5" i="3"/>
  <c r="I5" i="3" s="1"/>
  <c r="J5" i="3" s="1"/>
  <c r="H5" i="3"/>
  <c r="D6" i="3"/>
  <c r="I6" i="3" s="1"/>
  <c r="J6" i="3" s="1"/>
  <c r="H6" i="3"/>
  <c r="D7" i="3"/>
  <c r="I7" i="3"/>
  <c r="H7" i="3"/>
  <c r="D8" i="3"/>
  <c r="I8" i="3" s="1"/>
  <c r="J8" i="3" s="1"/>
  <c r="H8" i="3"/>
  <c r="D9" i="3"/>
  <c r="I9" i="3" s="1"/>
  <c r="J9" i="3" s="1"/>
  <c r="H9" i="3"/>
  <c r="D10" i="3"/>
  <c r="I10" i="3" s="1"/>
  <c r="J10" i="3" s="1"/>
  <c r="H10" i="3"/>
  <c r="D11" i="3"/>
  <c r="I11" i="3"/>
  <c r="H11" i="3"/>
  <c r="D12" i="3"/>
  <c r="I12" i="3" s="1"/>
  <c r="J12" i="3" s="1"/>
  <c r="H12" i="3"/>
  <c r="D13" i="3"/>
  <c r="I13" i="3" s="1"/>
  <c r="J13" i="3" s="1"/>
  <c r="H13" i="3"/>
  <c r="D14" i="3"/>
  <c r="I14" i="3" s="1"/>
  <c r="J14" i="3" s="1"/>
  <c r="H14" i="3"/>
  <c r="D15" i="3"/>
  <c r="I15" i="3"/>
  <c r="H15" i="3"/>
  <c r="D16" i="3"/>
  <c r="I16" i="3" s="1"/>
  <c r="J16" i="3" s="1"/>
  <c r="H16" i="3"/>
  <c r="D17" i="3"/>
  <c r="I17" i="3" s="1"/>
  <c r="J17" i="3" s="1"/>
  <c r="H17" i="3"/>
  <c r="D18" i="3"/>
  <c r="I18" i="3" s="1"/>
  <c r="J18" i="3" s="1"/>
  <c r="H18" i="3"/>
  <c r="D19" i="3"/>
  <c r="I19" i="3"/>
  <c r="J19" i="3" s="1"/>
  <c r="H19" i="3"/>
  <c r="D20" i="3"/>
  <c r="I20" i="3" s="1"/>
  <c r="J20" i="3" s="1"/>
  <c r="H20" i="3"/>
  <c r="D21" i="3"/>
  <c r="I21" i="3" s="1"/>
  <c r="J21" i="3" s="1"/>
  <c r="H21" i="3"/>
  <c r="D22" i="3"/>
  <c r="I22" i="3" s="1"/>
  <c r="J22" i="3" s="1"/>
  <c r="H22" i="3"/>
  <c r="D23" i="3"/>
  <c r="I23" i="3"/>
  <c r="H23" i="3"/>
  <c r="D24" i="3"/>
  <c r="I24" i="3" s="1"/>
  <c r="J24" i="3" s="1"/>
  <c r="H24" i="3"/>
  <c r="D25" i="3"/>
  <c r="I25" i="3" s="1"/>
  <c r="J25" i="3" s="1"/>
  <c r="H25" i="3"/>
  <c r="D26" i="3"/>
  <c r="I26" i="3" s="1"/>
  <c r="J26" i="3" s="1"/>
  <c r="H26" i="3"/>
  <c r="D27" i="3"/>
  <c r="I27" i="3"/>
  <c r="H27" i="3"/>
  <c r="D28" i="3"/>
  <c r="I28" i="3" s="1"/>
  <c r="J28" i="3" s="1"/>
  <c r="H28" i="3"/>
  <c r="D29" i="3"/>
  <c r="I29" i="3" s="1"/>
  <c r="J29" i="3" s="1"/>
  <c r="H29" i="3"/>
  <c r="D30" i="3"/>
  <c r="I30" i="3" s="1"/>
  <c r="J30" i="3" s="1"/>
  <c r="H30" i="3"/>
  <c r="D31" i="3"/>
  <c r="I31" i="3"/>
  <c r="J31" i="3" s="1"/>
  <c r="H31" i="3"/>
  <c r="D32" i="3"/>
  <c r="I32" i="3" s="1"/>
  <c r="J32" i="3" s="1"/>
  <c r="H32" i="3"/>
  <c r="D33" i="3"/>
  <c r="I33" i="3" s="1"/>
  <c r="J33" i="3" s="1"/>
  <c r="H33" i="3"/>
  <c r="D34" i="3"/>
  <c r="I34" i="3" s="1"/>
  <c r="J34" i="3" s="1"/>
  <c r="H34" i="3"/>
  <c r="D35" i="3"/>
  <c r="I35" i="3"/>
  <c r="H35" i="3"/>
  <c r="D36" i="3"/>
  <c r="I36" i="3" s="1"/>
  <c r="J36" i="3" s="1"/>
  <c r="H36" i="3"/>
  <c r="D37" i="3"/>
  <c r="I37" i="3" s="1"/>
  <c r="J37" i="3" s="1"/>
  <c r="H37" i="3"/>
  <c r="D38" i="3"/>
  <c r="I38" i="3" s="1"/>
  <c r="J38" i="3" s="1"/>
  <c r="H38" i="3"/>
  <c r="D39" i="3"/>
  <c r="I39" i="3"/>
  <c r="J39" i="3" s="1"/>
  <c r="H39" i="3"/>
  <c r="D40" i="3"/>
  <c r="I40" i="3" s="1"/>
  <c r="J40" i="3" s="1"/>
  <c r="H40" i="3"/>
  <c r="D41" i="3"/>
  <c r="I41" i="3" s="1"/>
  <c r="J41" i="3" s="1"/>
  <c r="H41" i="3"/>
  <c r="D42" i="3"/>
  <c r="I42" i="3" s="1"/>
  <c r="J42" i="3" s="1"/>
  <c r="H42" i="3"/>
  <c r="D43" i="3"/>
  <c r="I43" i="3"/>
  <c r="J43" i="3" s="1"/>
  <c r="H43" i="3"/>
  <c r="D44" i="3"/>
  <c r="I44" i="3" s="1"/>
  <c r="J44" i="3" s="1"/>
  <c r="H44" i="3"/>
  <c r="D45" i="3"/>
  <c r="I45" i="3" s="1"/>
  <c r="J45" i="3" s="1"/>
  <c r="H45" i="3"/>
  <c r="D46" i="3"/>
  <c r="I46" i="3" s="1"/>
  <c r="J46" i="3" s="1"/>
  <c r="H46" i="3"/>
  <c r="D47" i="3"/>
  <c r="I47" i="3"/>
  <c r="J47" i="3" s="1"/>
  <c r="H47" i="3"/>
  <c r="D48" i="3"/>
  <c r="I48" i="3" s="1"/>
  <c r="J48" i="3" s="1"/>
  <c r="H48" i="3"/>
  <c r="D49" i="3"/>
  <c r="I49" i="3" s="1"/>
  <c r="J49" i="3" s="1"/>
  <c r="H49" i="3"/>
  <c r="D50" i="3"/>
  <c r="I50" i="3" s="1"/>
  <c r="J50" i="3" s="1"/>
  <c r="H50" i="3"/>
  <c r="D51" i="3"/>
  <c r="I51" i="3"/>
  <c r="J51" i="3" s="1"/>
  <c r="H51" i="3"/>
  <c r="D52" i="3"/>
  <c r="I52" i="3" s="1"/>
  <c r="J52" i="3" s="1"/>
  <c r="H52" i="3"/>
  <c r="D53" i="3"/>
  <c r="I53" i="3" s="1"/>
  <c r="J53" i="3" s="1"/>
  <c r="H53" i="3"/>
  <c r="D54" i="3"/>
  <c r="I54" i="3" s="1"/>
  <c r="J54" i="3" s="1"/>
  <c r="H54" i="3"/>
  <c r="D55" i="3"/>
  <c r="I55" i="3"/>
  <c r="J55" i="3" s="1"/>
  <c r="H55" i="3"/>
  <c r="D56" i="3"/>
  <c r="I56" i="3" s="1"/>
  <c r="J56" i="3" s="1"/>
  <c r="H56" i="3"/>
  <c r="D57" i="3"/>
  <c r="I57" i="3" s="1"/>
  <c r="J57" i="3" s="1"/>
  <c r="H57" i="3"/>
  <c r="D58" i="3"/>
  <c r="I58" i="3" s="1"/>
  <c r="J58" i="3" s="1"/>
  <c r="H58" i="3"/>
  <c r="D59" i="3"/>
  <c r="I59" i="3"/>
  <c r="H59" i="3"/>
  <c r="D60" i="3"/>
  <c r="I60" i="3" s="1"/>
  <c r="J60" i="3" s="1"/>
  <c r="H60" i="3"/>
  <c r="D61" i="3"/>
  <c r="I61" i="3" s="1"/>
  <c r="J61" i="3" s="1"/>
  <c r="H61" i="3"/>
  <c r="D62" i="3"/>
  <c r="I62" i="3" s="1"/>
  <c r="J62" i="3" s="1"/>
  <c r="H62" i="3"/>
  <c r="D63" i="3"/>
  <c r="I63" i="3"/>
  <c r="J63" i="3" s="1"/>
  <c r="H63" i="3"/>
  <c r="D64" i="3"/>
  <c r="I64" i="3" s="1"/>
  <c r="J64" i="3" s="1"/>
  <c r="H64" i="3"/>
  <c r="D65" i="3"/>
  <c r="I65" i="3" s="1"/>
  <c r="J65" i="3" s="1"/>
  <c r="H65" i="3"/>
  <c r="D66" i="3"/>
  <c r="I66" i="3" s="1"/>
  <c r="J66" i="3" s="1"/>
  <c r="H66" i="3"/>
  <c r="D67" i="3"/>
  <c r="I67" i="3"/>
  <c r="J67" i="3" s="1"/>
  <c r="H67" i="3"/>
  <c r="D68" i="3"/>
  <c r="I68" i="3" s="1"/>
  <c r="J68" i="3" s="1"/>
  <c r="H68" i="3"/>
  <c r="D69" i="3"/>
  <c r="I69" i="3" s="1"/>
  <c r="J69" i="3" s="1"/>
  <c r="H69" i="3"/>
  <c r="D70" i="3"/>
  <c r="I70" i="3" s="1"/>
  <c r="J70" i="3" s="1"/>
  <c r="H70" i="3"/>
  <c r="D71" i="3"/>
  <c r="I71" i="3"/>
  <c r="H71" i="3"/>
  <c r="D72" i="3"/>
  <c r="I72" i="3" s="1"/>
  <c r="J72" i="3" s="1"/>
  <c r="H72" i="3"/>
  <c r="D73" i="3"/>
  <c r="I73" i="3" s="1"/>
  <c r="J73" i="3" s="1"/>
  <c r="H73" i="3"/>
  <c r="D74" i="3"/>
  <c r="I74" i="3" s="1"/>
  <c r="J74" i="3" s="1"/>
  <c r="H74" i="3"/>
  <c r="D75" i="3"/>
  <c r="I75" i="3"/>
  <c r="H75" i="3"/>
  <c r="D76" i="3"/>
  <c r="I76" i="3" s="1"/>
  <c r="J76" i="3" s="1"/>
  <c r="H76" i="3"/>
  <c r="D77" i="3"/>
  <c r="I77" i="3" s="1"/>
  <c r="J77" i="3" s="1"/>
  <c r="H77" i="3"/>
  <c r="D78" i="3"/>
  <c r="I78" i="3" s="1"/>
  <c r="J78" i="3" s="1"/>
  <c r="H78" i="3"/>
  <c r="D79" i="3"/>
  <c r="I79" i="3"/>
  <c r="H79" i="3"/>
  <c r="D80" i="3"/>
  <c r="I80" i="3" s="1"/>
  <c r="J80" i="3" s="1"/>
  <c r="H80" i="3"/>
  <c r="D81" i="3"/>
  <c r="I81" i="3" s="1"/>
  <c r="J81" i="3" s="1"/>
  <c r="H81" i="3"/>
  <c r="D82" i="3"/>
  <c r="I82" i="3" s="1"/>
  <c r="J82" i="3" s="1"/>
  <c r="H82" i="3"/>
  <c r="D83" i="3"/>
  <c r="I83" i="3"/>
  <c r="J83" i="3" s="1"/>
  <c r="H83" i="3"/>
  <c r="D84" i="3"/>
  <c r="I84" i="3" s="1"/>
  <c r="J84" i="3" s="1"/>
  <c r="H84" i="3"/>
  <c r="D85" i="3"/>
  <c r="I85" i="3" s="1"/>
  <c r="J85" i="3" s="1"/>
  <c r="H85" i="3"/>
  <c r="D86" i="3"/>
  <c r="I86" i="3" s="1"/>
  <c r="J86" i="3" s="1"/>
  <c r="H86" i="3"/>
  <c r="D87" i="3"/>
  <c r="I87" i="3"/>
  <c r="H87" i="3"/>
  <c r="D88" i="3"/>
  <c r="I88" i="3" s="1"/>
  <c r="J88" i="3" s="1"/>
  <c r="H88" i="3"/>
  <c r="C105" i="166"/>
  <c r="C106" i="166" s="1"/>
  <c r="C107" i="166" s="1"/>
  <c r="C108" i="166" s="1"/>
  <c r="C109" i="166" s="1"/>
  <c r="C110" i="166" s="1"/>
  <c r="C111" i="166" s="1"/>
  <c r="C112" i="166" s="1"/>
  <c r="C113" i="166" s="1"/>
  <c r="C114" i="166" s="1"/>
  <c r="C115" i="166" s="1"/>
  <c r="C116" i="166"/>
  <c r="C117" i="166"/>
  <c r="C105" i="140"/>
  <c r="C106" i="140" s="1"/>
  <c r="C107" i="140" s="1"/>
  <c r="C108" i="140" s="1"/>
  <c r="C109" i="140" s="1"/>
  <c r="C110" i="140" s="1"/>
  <c r="C111" i="140" s="1"/>
  <c r="C112" i="140" s="1"/>
  <c r="C113" i="140" s="1"/>
  <c r="C114" i="140" s="1"/>
  <c r="C115" i="140" s="1"/>
  <c r="C116" i="140" s="1"/>
  <c r="C117" i="140" s="1"/>
  <c r="H5" i="140"/>
  <c r="H6" i="140"/>
  <c r="H7" i="140"/>
  <c r="H8" i="140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H68" i="140"/>
  <c r="H69" i="140"/>
  <c r="H70" i="140"/>
  <c r="H71" i="140"/>
  <c r="H72" i="140"/>
  <c r="H73" i="140"/>
  <c r="H74" i="140"/>
  <c r="H75" i="140"/>
  <c r="H76" i="140"/>
  <c r="H77" i="140"/>
  <c r="H78" i="140"/>
  <c r="H79" i="140"/>
  <c r="H80" i="140"/>
  <c r="H81" i="140"/>
  <c r="H82" i="140"/>
  <c r="H83" i="140"/>
  <c r="H84" i="140"/>
  <c r="H85" i="140"/>
  <c r="H86" i="140"/>
  <c r="H87" i="140"/>
  <c r="H88" i="140"/>
  <c r="H89" i="140"/>
  <c r="H90" i="140"/>
  <c r="H91" i="140"/>
  <c r="H92" i="140"/>
  <c r="H93" i="140"/>
  <c r="H94" i="140"/>
  <c r="H95" i="140"/>
  <c r="H96" i="140"/>
  <c r="H97" i="140"/>
  <c r="H98" i="140"/>
  <c r="H99" i="140"/>
  <c r="H100" i="140"/>
  <c r="H101" i="140"/>
  <c r="H102" i="140"/>
  <c r="H103" i="140"/>
  <c r="H104" i="140"/>
  <c r="H105" i="140"/>
  <c r="H106" i="140"/>
  <c r="H107" i="140"/>
  <c r="H108" i="140"/>
  <c r="H109" i="140"/>
  <c r="H110" i="140"/>
  <c r="H111" i="140"/>
  <c r="H112" i="140"/>
  <c r="H113" i="140"/>
  <c r="H114" i="140"/>
  <c r="H115" i="140"/>
  <c r="H116" i="140"/>
  <c r="H117" i="140"/>
  <c r="H118" i="140"/>
  <c r="H119" i="140"/>
  <c r="C105" i="165"/>
  <c r="C105" i="164"/>
  <c r="C105" i="163"/>
  <c r="C105" i="162"/>
  <c r="C105" i="161"/>
  <c r="C105" i="160"/>
  <c r="C105" i="135"/>
  <c r="C106" i="135" s="1"/>
  <c r="D70" i="135"/>
  <c r="I70" i="135"/>
  <c r="D71" i="135"/>
  <c r="I71" i="135"/>
  <c r="D72" i="135"/>
  <c r="I72" i="135"/>
  <c r="D73" i="135"/>
  <c r="F73" i="135" s="1"/>
  <c r="D74" i="135"/>
  <c r="I74" i="135"/>
  <c r="D75" i="135"/>
  <c r="I75" i="135"/>
  <c r="D76" i="135"/>
  <c r="I76" i="135" s="1"/>
  <c r="J76" i="135" s="1"/>
  <c r="D77" i="135"/>
  <c r="I77" i="135" s="1"/>
  <c r="J77" i="135" s="1"/>
  <c r="D78" i="135"/>
  <c r="I78" i="135"/>
  <c r="D79" i="135"/>
  <c r="I79" i="135"/>
  <c r="D80" i="135"/>
  <c r="I80" i="135"/>
  <c r="D81" i="135"/>
  <c r="I81" i="135" s="1"/>
  <c r="D82" i="135"/>
  <c r="I82" i="135" s="1"/>
  <c r="J82" i="135" s="1"/>
  <c r="D83" i="135"/>
  <c r="I83" i="135"/>
  <c r="D84" i="135"/>
  <c r="I84" i="135" s="1"/>
  <c r="D85" i="135"/>
  <c r="I85" i="135" s="1"/>
  <c r="J85" i="135" s="1"/>
  <c r="D86" i="135"/>
  <c r="I86" i="135"/>
  <c r="D87" i="135"/>
  <c r="I87" i="135"/>
  <c r="D88" i="135"/>
  <c r="I88" i="135"/>
  <c r="D89" i="135"/>
  <c r="F89" i="135" s="1"/>
  <c r="D90" i="135"/>
  <c r="I90" i="135" s="1"/>
  <c r="J90" i="135" s="1"/>
  <c r="D91" i="135"/>
  <c r="I91" i="135"/>
  <c r="D92" i="135"/>
  <c r="I92" i="135" s="1"/>
  <c r="D93" i="135"/>
  <c r="I93" i="135" s="1"/>
  <c r="J93" i="135" s="1"/>
  <c r="D94" i="135"/>
  <c r="I94" i="135"/>
  <c r="D95" i="135"/>
  <c r="I95" i="135"/>
  <c r="D96" i="135"/>
  <c r="I96" i="135"/>
  <c r="D97" i="135"/>
  <c r="I97" i="135" s="1"/>
  <c r="J97" i="135" s="1"/>
  <c r="D98" i="135"/>
  <c r="I98" i="135"/>
  <c r="D99" i="135"/>
  <c r="I99" i="135"/>
  <c r="D100" i="135"/>
  <c r="I100" i="135" s="1"/>
  <c r="D101" i="135"/>
  <c r="I101" i="135"/>
  <c r="D102" i="135"/>
  <c r="I102" i="135"/>
  <c r="D103" i="135"/>
  <c r="I103" i="135"/>
  <c r="D104" i="135"/>
  <c r="I104" i="135" s="1"/>
  <c r="J104" i="135" s="1"/>
  <c r="D30" i="135"/>
  <c r="I30" i="135"/>
  <c r="D31" i="135"/>
  <c r="I31" i="135"/>
  <c r="D32" i="135"/>
  <c r="I32" i="135" s="1"/>
  <c r="J32" i="135" s="1"/>
  <c r="D33" i="135"/>
  <c r="I33" i="135" s="1"/>
  <c r="J33" i="135" s="1"/>
  <c r="D34" i="135"/>
  <c r="I34" i="135" s="1"/>
  <c r="D35" i="135"/>
  <c r="I35" i="135"/>
  <c r="D36" i="135"/>
  <c r="I36" i="135" s="1"/>
  <c r="D37" i="135"/>
  <c r="I37" i="135" s="1"/>
  <c r="D38" i="135"/>
  <c r="I38" i="135"/>
  <c r="D39" i="135"/>
  <c r="I39" i="135"/>
  <c r="D40" i="135"/>
  <c r="I40" i="135" s="1"/>
  <c r="J40" i="135" s="1"/>
  <c r="D41" i="135"/>
  <c r="F41" i="135" s="1"/>
  <c r="D42" i="135"/>
  <c r="D43" i="135"/>
  <c r="I43" i="135"/>
  <c r="D44" i="135"/>
  <c r="I44" i="135" s="1"/>
  <c r="D45" i="135"/>
  <c r="I45" i="135" s="1"/>
  <c r="D46" i="135"/>
  <c r="I46" i="135"/>
  <c r="D47" i="135"/>
  <c r="I47" i="135"/>
  <c r="D48" i="135"/>
  <c r="I48" i="135" s="1"/>
  <c r="J48" i="135" s="1"/>
  <c r="D49" i="135"/>
  <c r="I49" i="135" s="1"/>
  <c r="J49" i="135" s="1"/>
  <c r="D50" i="135"/>
  <c r="I50" i="135"/>
  <c r="J50" i="135" s="1"/>
  <c r="D51" i="135"/>
  <c r="I51" i="135"/>
  <c r="D52" i="135"/>
  <c r="I52" i="135" s="1"/>
  <c r="J52" i="135" s="1"/>
  <c r="D53" i="135"/>
  <c r="I53" i="135" s="1"/>
  <c r="D54" i="135"/>
  <c r="I54" i="135"/>
  <c r="D55" i="135"/>
  <c r="I55" i="135"/>
  <c r="D56" i="135"/>
  <c r="I56" i="135" s="1"/>
  <c r="J56" i="135" s="1"/>
  <c r="D57" i="135"/>
  <c r="F57" i="135" s="1"/>
  <c r="D58" i="135"/>
  <c r="I58" i="135" s="1"/>
  <c r="J58" i="135" s="1"/>
  <c r="D59" i="135"/>
  <c r="I59" i="135"/>
  <c r="D60" i="135"/>
  <c r="I60" i="135"/>
  <c r="D61" i="135"/>
  <c r="I61" i="135" s="1"/>
  <c r="J61" i="135" s="1"/>
  <c r="D62" i="135"/>
  <c r="I62" i="135"/>
  <c r="D63" i="135"/>
  <c r="I63" i="135"/>
  <c r="D64" i="135"/>
  <c r="I64" i="135" s="1"/>
  <c r="J64" i="135" s="1"/>
  <c r="D65" i="135"/>
  <c r="I65" i="135" s="1"/>
  <c r="J65" i="135" s="1"/>
  <c r="D66" i="135"/>
  <c r="I66" i="135" s="1"/>
  <c r="J66" i="135" s="1"/>
  <c r="D67" i="135"/>
  <c r="I67" i="135"/>
  <c r="D68" i="135"/>
  <c r="I68" i="135"/>
  <c r="D69" i="135"/>
  <c r="I69" i="135" s="1"/>
  <c r="D29" i="135"/>
  <c r="I29" i="135"/>
  <c r="D28" i="135"/>
  <c r="I28" i="135"/>
  <c r="D27" i="135"/>
  <c r="I27" i="135" s="1"/>
  <c r="J27" i="135" s="1"/>
  <c r="D26" i="135"/>
  <c r="F26" i="135" s="1"/>
  <c r="D25" i="135"/>
  <c r="I25" i="135" s="1"/>
  <c r="J25" i="135" s="1"/>
  <c r="D24" i="135"/>
  <c r="I24" i="135"/>
  <c r="D23" i="135"/>
  <c r="I23" i="135" s="1"/>
  <c r="J23" i="135" s="1"/>
  <c r="D22" i="135"/>
  <c r="I22" i="135" s="1"/>
  <c r="J22" i="135" s="1"/>
  <c r="D21" i="135"/>
  <c r="I21" i="135"/>
  <c r="D20" i="135"/>
  <c r="I20" i="135"/>
  <c r="D19" i="135"/>
  <c r="I19" i="135"/>
  <c r="D18" i="135"/>
  <c r="I18" i="135" s="1"/>
  <c r="D17" i="135"/>
  <c r="I17" i="135"/>
  <c r="J17" i="135" s="1"/>
  <c r="D16" i="135"/>
  <c r="I16" i="135"/>
  <c r="D15" i="135"/>
  <c r="I15" i="135" s="1"/>
  <c r="J15" i="135" s="1"/>
  <c r="D14" i="135"/>
  <c r="I14" i="135" s="1"/>
  <c r="J14" i="135" s="1"/>
  <c r="D13" i="135"/>
  <c r="I13" i="135"/>
  <c r="D12" i="135"/>
  <c r="I12" i="135"/>
  <c r="D11" i="135"/>
  <c r="I11" i="135" s="1"/>
  <c r="D10" i="135"/>
  <c r="F10" i="135" s="1"/>
  <c r="D9" i="135"/>
  <c r="I9" i="135" s="1"/>
  <c r="J9" i="135" s="1"/>
  <c r="D8" i="135"/>
  <c r="I8" i="135"/>
  <c r="D7" i="135"/>
  <c r="I7" i="135" s="1"/>
  <c r="J7" i="135" s="1"/>
  <c r="D6" i="135"/>
  <c r="I6" i="135" s="1"/>
  <c r="J6" i="135" s="1"/>
  <c r="D5" i="135"/>
  <c r="I5" i="135"/>
  <c r="F103" i="135"/>
  <c r="F102" i="135"/>
  <c r="F101" i="135"/>
  <c r="F100" i="135"/>
  <c r="F99" i="135"/>
  <c r="F97" i="135"/>
  <c r="F96" i="135"/>
  <c r="F95" i="135"/>
  <c r="F94" i="135"/>
  <c r="F93" i="135"/>
  <c r="F92" i="135"/>
  <c r="F91" i="135"/>
  <c r="F88" i="135"/>
  <c r="F87" i="135"/>
  <c r="F86" i="135"/>
  <c r="F85" i="135"/>
  <c r="F84" i="135"/>
  <c r="F83" i="135"/>
  <c r="F81" i="135"/>
  <c r="F80" i="135"/>
  <c r="F79" i="135"/>
  <c r="F78" i="135"/>
  <c r="F77" i="135"/>
  <c r="F76" i="135"/>
  <c r="F75" i="135"/>
  <c r="F72" i="135"/>
  <c r="F71" i="135"/>
  <c r="F70" i="135"/>
  <c r="F69" i="135"/>
  <c r="F68" i="135"/>
  <c r="F67" i="135"/>
  <c r="F65" i="135"/>
  <c r="F64" i="135"/>
  <c r="F63" i="135"/>
  <c r="F62" i="135"/>
  <c r="F61" i="135"/>
  <c r="F60" i="135"/>
  <c r="F59" i="135"/>
  <c r="F56" i="135"/>
  <c r="F55" i="135"/>
  <c r="F54" i="135"/>
  <c r="F53" i="135"/>
  <c r="F52" i="135"/>
  <c r="F51" i="135"/>
  <c r="F49" i="135"/>
  <c r="F48" i="135"/>
  <c r="F47" i="135"/>
  <c r="F46" i="135"/>
  <c r="F45" i="135"/>
  <c r="F44" i="135"/>
  <c r="F43" i="135"/>
  <c r="F40" i="135"/>
  <c r="F39" i="135"/>
  <c r="F38" i="135"/>
  <c r="F37" i="135"/>
  <c r="F36" i="135"/>
  <c r="F35" i="135"/>
  <c r="F33" i="135"/>
  <c r="F32" i="135"/>
  <c r="F31" i="135"/>
  <c r="F30" i="135"/>
  <c r="F29" i="135"/>
  <c r="F28" i="135"/>
  <c r="F27" i="135"/>
  <c r="F24" i="135"/>
  <c r="F23" i="135"/>
  <c r="F22" i="135"/>
  <c r="F21" i="135"/>
  <c r="F20" i="135"/>
  <c r="F19" i="135"/>
  <c r="F16" i="135"/>
  <c r="F15" i="135"/>
  <c r="F14" i="135"/>
  <c r="F13" i="135"/>
  <c r="F12" i="135"/>
  <c r="F11" i="135"/>
  <c r="F8" i="135"/>
  <c r="F7" i="135"/>
  <c r="F6" i="135"/>
  <c r="F5" i="135"/>
  <c r="F104" i="135"/>
  <c r="H117" i="135"/>
  <c r="H118" i="135"/>
  <c r="H119" i="135"/>
  <c r="H116" i="135"/>
  <c r="H72" i="135"/>
  <c r="J72" i="135" s="1"/>
  <c r="H73" i="135"/>
  <c r="H74" i="135"/>
  <c r="J74" i="135"/>
  <c r="H75" i="135"/>
  <c r="J75" i="135"/>
  <c r="H76" i="135"/>
  <c r="H77" i="135"/>
  <c r="H78" i="135"/>
  <c r="J78" i="135" s="1"/>
  <c r="H79" i="135"/>
  <c r="J79" i="135"/>
  <c r="H80" i="135"/>
  <c r="J80" i="135" s="1"/>
  <c r="H81" i="135"/>
  <c r="H82" i="135"/>
  <c r="H83" i="135"/>
  <c r="J83" i="135"/>
  <c r="H84" i="135"/>
  <c r="H85" i="135"/>
  <c r="H86" i="135"/>
  <c r="J86" i="135" s="1"/>
  <c r="H87" i="135"/>
  <c r="J87" i="135"/>
  <c r="H88" i="135"/>
  <c r="J88" i="135" s="1"/>
  <c r="H89" i="135"/>
  <c r="H90" i="135"/>
  <c r="H91" i="135"/>
  <c r="J91" i="135"/>
  <c r="H92" i="135"/>
  <c r="H93" i="135"/>
  <c r="H94" i="135"/>
  <c r="J94" i="135" s="1"/>
  <c r="H95" i="135"/>
  <c r="J95" i="135"/>
  <c r="H96" i="135"/>
  <c r="J96" i="135" s="1"/>
  <c r="H97" i="135"/>
  <c r="H98" i="135"/>
  <c r="J98" i="135"/>
  <c r="H99" i="135"/>
  <c r="J99" i="135"/>
  <c r="H100" i="135"/>
  <c r="H101" i="135"/>
  <c r="J101" i="135"/>
  <c r="H102" i="135"/>
  <c r="J102" i="135" s="1"/>
  <c r="H103" i="135"/>
  <c r="J103" i="135"/>
  <c r="H104" i="135"/>
  <c r="H105" i="135"/>
  <c r="H106" i="135"/>
  <c r="H107" i="135"/>
  <c r="H108" i="135"/>
  <c r="H109" i="135"/>
  <c r="H110" i="135"/>
  <c r="H111" i="135"/>
  <c r="H112" i="135"/>
  <c r="H113" i="135"/>
  <c r="H114" i="135"/>
  <c r="H115" i="135"/>
  <c r="H71" i="135"/>
  <c r="J71" i="135"/>
  <c r="H70" i="135"/>
  <c r="J70" i="135"/>
  <c r="H6" i="135"/>
  <c r="H7" i="135"/>
  <c r="H8" i="135"/>
  <c r="J8" i="135"/>
  <c r="H9" i="135"/>
  <c r="H10" i="135"/>
  <c r="H11" i="135"/>
  <c r="J11" i="135"/>
  <c r="H12" i="135"/>
  <c r="J12" i="135"/>
  <c r="H13" i="135"/>
  <c r="J13" i="135" s="1"/>
  <c r="H14" i="135"/>
  <c r="H15" i="135"/>
  <c r="H16" i="135"/>
  <c r="J16" i="135"/>
  <c r="H17" i="135"/>
  <c r="H18" i="135"/>
  <c r="H19" i="135"/>
  <c r="J19" i="135"/>
  <c r="H20" i="135"/>
  <c r="J20" i="135"/>
  <c r="H21" i="135"/>
  <c r="J21" i="135" s="1"/>
  <c r="H22" i="135"/>
  <c r="H23" i="135"/>
  <c r="H24" i="135"/>
  <c r="J24" i="135"/>
  <c r="H25" i="135"/>
  <c r="H26" i="135"/>
  <c r="H27" i="135"/>
  <c r="H28" i="135"/>
  <c r="J28" i="135"/>
  <c r="H29" i="135"/>
  <c r="J29" i="135" s="1"/>
  <c r="H30" i="135"/>
  <c r="J30" i="135"/>
  <c r="H31" i="135"/>
  <c r="J31" i="135" s="1"/>
  <c r="H32" i="135"/>
  <c r="H33" i="135"/>
  <c r="H34" i="135"/>
  <c r="H35" i="135"/>
  <c r="J35" i="135"/>
  <c r="H36" i="135"/>
  <c r="J36" i="135"/>
  <c r="H37" i="135"/>
  <c r="H38" i="135"/>
  <c r="J38" i="135"/>
  <c r="H39" i="135"/>
  <c r="J39" i="135" s="1"/>
  <c r="H40" i="135"/>
  <c r="H41" i="135"/>
  <c r="H42" i="135"/>
  <c r="H43" i="135"/>
  <c r="J43" i="135"/>
  <c r="H44" i="135"/>
  <c r="J44" i="135"/>
  <c r="H45" i="135"/>
  <c r="H46" i="135"/>
  <c r="J46" i="135"/>
  <c r="H47" i="135"/>
  <c r="J47" i="135" s="1"/>
  <c r="H48" i="135"/>
  <c r="H49" i="135"/>
  <c r="H50" i="135"/>
  <c r="H51" i="135"/>
  <c r="J51" i="135"/>
  <c r="H52" i="135"/>
  <c r="H53" i="135"/>
  <c r="H54" i="135"/>
  <c r="J54" i="135"/>
  <c r="H55" i="135"/>
  <c r="J55" i="135" s="1"/>
  <c r="H56" i="135"/>
  <c r="H57" i="135"/>
  <c r="H58" i="135"/>
  <c r="H59" i="135"/>
  <c r="J59" i="135"/>
  <c r="H60" i="135"/>
  <c r="J60" i="135"/>
  <c r="H61" i="135"/>
  <c r="H62" i="135"/>
  <c r="J62" i="135"/>
  <c r="H63" i="135"/>
  <c r="J63" i="135" s="1"/>
  <c r="H64" i="135"/>
  <c r="H65" i="135"/>
  <c r="H66" i="135"/>
  <c r="H67" i="135"/>
  <c r="J67" i="135"/>
  <c r="H68" i="135"/>
  <c r="J68" i="135"/>
  <c r="H69" i="135"/>
  <c r="H5" i="135"/>
  <c r="J5" i="135"/>
  <c r="D70" i="160"/>
  <c r="I70" i="160"/>
  <c r="D71" i="160"/>
  <c r="D72" i="160"/>
  <c r="F72" i="160" s="1"/>
  <c r="I72" i="160"/>
  <c r="D73" i="160"/>
  <c r="I73" i="160"/>
  <c r="D74" i="160"/>
  <c r="I74" i="160" s="1"/>
  <c r="J74" i="160" s="1"/>
  <c r="D75" i="160"/>
  <c r="I75" i="160"/>
  <c r="D76" i="160"/>
  <c r="I76" i="160"/>
  <c r="D77" i="160"/>
  <c r="I77" i="160"/>
  <c r="D78" i="160"/>
  <c r="I78" i="160"/>
  <c r="D79" i="160"/>
  <c r="I79" i="160" s="1"/>
  <c r="D80" i="160"/>
  <c r="F80" i="160" s="1"/>
  <c r="I80" i="160"/>
  <c r="D81" i="160"/>
  <c r="I81" i="160"/>
  <c r="D82" i="160"/>
  <c r="I82" i="160" s="1"/>
  <c r="D83" i="160"/>
  <c r="I83" i="160"/>
  <c r="D84" i="160"/>
  <c r="I84" i="160"/>
  <c r="D85" i="160"/>
  <c r="I85" i="160"/>
  <c r="D86" i="160"/>
  <c r="I86" i="160"/>
  <c r="D87" i="160"/>
  <c r="D88" i="160"/>
  <c r="F88" i="160" s="1"/>
  <c r="I88" i="160"/>
  <c r="D89" i="160"/>
  <c r="I89" i="160"/>
  <c r="D90" i="160"/>
  <c r="I90" i="160" s="1"/>
  <c r="D91" i="160"/>
  <c r="I91" i="160"/>
  <c r="D92" i="160"/>
  <c r="I92" i="160"/>
  <c r="D93" i="160"/>
  <c r="I93" i="160"/>
  <c r="D94" i="160"/>
  <c r="I94" i="160"/>
  <c r="D95" i="160"/>
  <c r="I95" i="160" s="1"/>
  <c r="D96" i="160"/>
  <c r="F96" i="160" s="1"/>
  <c r="I96" i="160"/>
  <c r="D97" i="160"/>
  <c r="I97" i="160"/>
  <c r="D98" i="160"/>
  <c r="I98" i="160" s="1"/>
  <c r="D99" i="160"/>
  <c r="I99" i="160"/>
  <c r="D100" i="160"/>
  <c r="I100" i="160"/>
  <c r="D101" i="160"/>
  <c r="I101" i="160"/>
  <c r="J101" i="160" s="1"/>
  <c r="D102" i="160"/>
  <c r="I102" i="160"/>
  <c r="D103" i="160"/>
  <c r="D104" i="160"/>
  <c r="F104" i="160" s="1"/>
  <c r="D30" i="160"/>
  <c r="I30" i="160"/>
  <c r="D31" i="160"/>
  <c r="I31" i="160" s="1"/>
  <c r="D32" i="160"/>
  <c r="I32" i="160" s="1"/>
  <c r="J32" i="160" s="1"/>
  <c r="D33" i="160"/>
  <c r="I33" i="160" s="1"/>
  <c r="D34" i="160"/>
  <c r="I34" i="160" s="1"/>
  <c r="D35" i="160"/>
  <c r="I35" i="160" s="1"/>
  <c r="J35" i="160" s="1"/>
  <c r="D36" i="160"/>
  <c r="I36" i="160"/>
  <c r="D37" i="160"/>
  <c r="I37" i="160"/>
  <c r="D38" i="160"/>
  <c r="I38" i="160"/>
  <c r="D39" i="160"/>
  <c r="D40" i="160"/>
  <c r="F40" i="160" s="1"/>
  <c r="I40" i="160"/>
  <c r="D41" i="160"/>
  <c r="I41" i="160" s="1"/>
  <c r="D42" i="160"/>
  <c r="I42" i="160" s="1"/>
  <c r="D43" i="160"/>
  <c r="I43" i="160" s="1"/>
  <c r="D44" i="160"/>
  <c r="I44" i="160"/>
  <c r="D45" i="160"/>
  <c r="I45" i="160"/>
  <c r="J45" i="160" s="1"/>
  <c r="D46" i="160"/>
  <c r="I46" i="160"/>
  <c r="D47" i="160"/>
  <c r="I47" i="160" s="1"/>
  <c r="D48" i="160"/>
  <c r="I48" i="160"/>
  <c r="D49" i="160"/>
  <c r="I49" i="160" s="1"/>
  <c r="D50" i="160"/>
  <c r="I50" i="160" s="1"/>
  <c r="D51" i="160"/>
  <c r="I51" i="160" s="1"/>
  <c r="D52" i="160"/>
  <c r="I52" i="160"/>
  <c r="D53" i="160"/>
  <c r="I53" i="160"/>
  <c r="D54" i="160"/>
  <c r="I54" i="160"/>
  <c r="D55" i="160"/>
  <c r="D56" i="160"/>
  <c r="I56" i="160"/>
  <c r="J56" i="160" s="1"/>
  <c r="D57" i="160"/>
  <c r="I57" i="160" s="1"/>
  <c r="D58" i="160"/>
  <c r="I58" i="160"/>
  <c r="D59" i="160"/>
  <c r="I59" i="160" s="1"/>
  <c r="D60" i="160"/>
  <c r="I60" i="160"/>
  <c r="D61" i="160"/>
  <c r="I61" i="160"/>
  <c r="D62" i="160"/>
  <c r="I62" i="160"/>
  <c r="D63" i="160"/>
  <c r="I63" i="160" s="1"/>
  <c r="D64" i="160"/>
  <c r="I64" i="160"/>
  <c r="J64" i="160" s="1"/>
  <c r="D65" i="160"/>
  <c r="I65" i="160" s="1"/>
  <c r="D66" i="160"/>
  <c r="I66" i="160" s="1"/>
  <c r="J66" i="160" s="1"/>
  <c r="D67" i="160"/>
  <c r="I67" i="160" s="1"/>
  <c r="J67" i="160" s="1"/>
  <c r="D68" i="160"/>
  <c r="I68" i="160"/>
  <c r="D69" i="160"/>
  <c r="I69" i="160"/>
  <c r="H117" i="160"/>
  <c r="H118" i="160"/>
  <c r="H119" i="160"/>
  <c r="H116" i="160"/>
  <c r="F102" i="160"/>
  <c r="F101" i="160"/>
  <c r="F100" i="160"/>
  <c r="F99" i="160"/>
  <c r="F98" i="160"/>
  <c r="F97" i="160"/>
  <c r="F95" i="160"/>
  <c r="F94" i="160"/>
  <c r="F93" i="160"/>
  <c r="F92" i="160"/>
  <c r="F91" i="160"/>
  <c r="F90" i="160"/>
  <c r="F89" i="160"/>
  <c r="F86" i="160"/>
  <c r="F85" i="160"/>
  <c r="F84" i="160"/>
  <c r="F83" i="160"/>
  <c r="F82" i="160"/>
  <c r="F81" i="160"/>
  <c r="F78" i="160"/>
  <c r="F77" i="160"/>
  <c r="F76" i="160"/>
  <c r="F75" i="160"/>
  <c r="F74" i="160"/>
  <c r="F73" i="160"/>
  <c r="F70" i="160"/>
  <c r="F69" i="160"/>
  <c r="F68" i="160"/>
  <c r="F67" i="160"/>
  <c r="F66" i="160"/>
  <c r="F65" i="160"/>
  <c r="F64" i="160"/>
  <c r="F62" i="160"/>
  <c r="F61" i="160"/>
  <c r="F60" i="160"/>
  <c r="F59" i="160"/>
  <c r="F58" i="160"/>
  <c r="F57" i="160"/>
  <c r="F54" i="160"/>
  <c r="F53" i="160"/>
  <c r="F52" i="160"/>
  <c r="F51" i="160"/>
  <c r="F50" i="160"/>
  <c r="F49" i="160"/>
  <c r="F48" i="160"/>
  <c r="F47" i="160"/>
  <c r="F46" i="160"/>
  <c r="F45" i="160"/>
  <c r="F44" i="160"/>
  <c r="F43" i="160"/>
  <c r="F42" i="160"/>
  <c r="F41" i="160"/>
  <c r="F38" i="160"/>
  <c r="F37" i="160"/>
  <c r="F36" i="160"/>
  <c r="F35" i="160"/>
  <c r="F34" i="160"/>
  <c r="F33" i="160"/>
  <c r="F32" i="160"/>
  <c r="F31" i="160"/>
  <c r="F30" i="160"/>
  <c r="D29" i="160"/>
  <c r="I29" i="160" s="1"/>
  <c r="J29" i="160" s="1"/>
  <c r="D28" i="160"/>
  <c r="I28" i="160" s="1"/>
  <c r="D27" i="160"/>
  <c r="D26" i="160"/>
  <c r="I26" i="160" s="1"/>
  <c r="F26" i="160"/>
  <c r="D25" i="160"/>
  <c r="I25" i="160"/>
  <c r="F25" i="160"/>
  <c r="D24" i="160"/>
  <c r="I24" i="160" s="1"/>
  <c r="J24" i="160" s="1"/>
  <c r="D23" i="160"/>
  <c r="I23" i="160" s="1"/>
  <c r="D22" i="160"/>
  <c r="F22" i="160" s="1"/>
  <c r="I22" i="160"/>
  <c r="J22" i="160" s="1"/>
  <c r="D21" i="160"/>
  <c r="F21" i="160" s="1"/>
  <c r="I21" i="160"/>
  <c r="D20" i="160"/>
  <c r="D19" i="160"/>
  <c r="I19" i="160" s="1"/>
  <c r="J19" i="160" s="1"/>
  <c r="F19" i="160"/>
  <c r="D18" i="160"/>
  <c r="D17" i="160"/>
  <c r="I17" i="160" s="1"/>
  <c r="F17" i="160"/>
  <c r="D16" i="160"/>
  <c r="I16" i="160" s="1"/>
  <c r="F16" i="160"/>
  <c r="D15" i="160"/>
  <c r="F15" i="160" s="1"/>
  <c r="I15" i="160"/>
  <c r="D14" i="160"/>
  <c r="F14" i="160" s="1"/>
  <c r="I14" i="160"/>
  <c r="J14" i="160" s="1"/>
  <c r="D13" i="160"/>
  <c r="I13" i="160" s="1"/>
  <c r="J13" i="160" s="1"/>
  <c r="D12" i="160"/>
  <c r="I12" i="160" s="1"/>
  <c r="D11" i="160"/>
  <c r="D10" i="160"/>
  <c r="I10" i="160" s="1"/>
  <c r="F10" i="160"/>
  <c r="D9" i="160"/>
  <c r="I9" i="160"/>
  <c r="F9" i="160"/>
  <c r="D8" i="160"/>
  <c r="I8" i="160" s="1"/>
  <c r="D7" i="160"/>
  <c r="I7" i="160" s="1"/>
  <c r="D6" i="160"/>
  <c r="I6" i="160"/>
  <c r="J6" i="160" s="1"/>
  <c r="F6" i="160"/>
  <c r="D5" i="160"/>
  <c r="F5" i="160" s="1"/>
  <c r="I5" i="160"/>
  <c r="H115" i="160"/>
  <c r="H114" i="160"/>
  <c r="H113" i="160"/>
  <c r="H112" i="160"/>
  <c r="H111" i="160"/>
  <c r="H110" i="160"/>
  <c r="H109" i="160"/>
  <c r="H108" i="160"/>
  <c r="H107" i="160"/>
  <c r="H106" i="160"/>
  <c r="H105" i="160"/>
  <c r="H104" i="160"/>
  <c r="H103" i="160"/>
  <c r="H102" i="160"/>
  <c r="J102" i="160" s="1"/>
  <c r="H101" i="160"/>
  <c r="H100" i="160"/>
  <c r="J100" i="160"/>
  <c r="H99" i="160"/>
  <c r="J99" i="160"/>
  <c r="H98" i="160"/>
  <c r="J98" i="160" s="1"/>
  <c r="H97" i="160"/>
  <c r="J97" i="160" s="1"/>
  <c r="H96" i="160"/>
  <c r="J96" i="160"/>
  <c r="H95" i="160"/>
  <c r="J95" i="160" s="1"/>
  <c r="H94" i="160"/>
  <c r="J94" i="160" s="1"/>
  <c r="H93" i="160"/>
  <c r="J93" i="160" s="1"/>
  <c r="H92" i="160"/>
  <c r="J92" i="160"/>
  <c r="H91" i="160"/>
  <c r="J91" i="160" s="1"/>
  <c r="H90" i="160"/>
  <c r="J90" i="160"/>
  <c r="H89" i="160"/>
  <c r="J89" i="160" s="1"/>
  <c r="H88" i="160"/>
  <c r="J88" i="160"/>
  <c r="H87" i="160"/>
  <c r="H86" i="160"/>
  <c r="J86" i="160" s="1"/>
  <c r="H85" i="160"/>
  <c r="J85" i="160" s="1"/>
  <c r="H84" i="160"/>
  <c r="J84" i="160"/>
  <c r="H83" i="160"/>
  <c r="J83" i="160"/>
  <c r="H82" i="160"/>
  <c r="J82" i="160" s="1"/>
  <c r="H81" i="160"/>
  <c r="J81" i="160" s="1"/>
  <c r="H80" i="160"/>
  <c r="J80" i="160"/>
  <c r="H79" i="160"/>
  <c r="J79" i="160" s="1"/>
  <c r="H78" i="160"/>
  <c r="J78" i="160" s="1"/>
  <c r="H77" i="160"/>
  <c r="J77" i="160" s="1"/>
  <c r="H76" i="160"/>
  <c r="J76" i="160"/>
  <c r="H75" i="160"/>
  <c r="J75" i="160" s="1"/>
  <c r="H74" i="160"/>
  <c r="H73" i="160"/>
  <c r="J73" i="160" s="1"/>
  <c r="H72" i="160"/>
  <c r="J72" i="160"/>
  <c r="H71" i="160"/>
  <c r="H70" i="160"/>
  <c r="J70" i="160" s="1"/>
  <c r="H69" i="160"/>
  <c r="J69" i="160" s="1"/>
  <c r="H68" i="160"/>
  <c r="J68" i="160"/>
  <c r="H67" i="160"/>
  <c r="H66" i="160"/>
  <c r="H65" i="160"/>
  <c r="J65" i="160" s="1"/>
  <c r="H64" i="160"/>
  <c r="H63" i="160"/>
  <c r="J63" i="160" s="1"/>
  <c r="H62" i="160"/>
  <c r="J62" i="160" s="1"/>
  <c r="H61" i="160"/>
  <c r="J61" i="160" s="1"/>
  <c r="H60" i="160"/>
  <c r="J60" i="160"/>
  <c r="H59" i="160"/>
  <c r="J59" i="160" s="1"/>
  <c r="H58" i="160"/>
  <c r="J58" i="160"/>
  <c r="H57" i="160"/>
  <c r="J57" i="160" s="1"/>
  <c r="H56" i="160"/>
  <c r="H55" i="160"/>
  <c r="H54" i="160"/>
  <c r="J54" i="160" s="1"/>
  <c r="H53" i="160"/>
  <c r="J53" i="160" s="1"/>
  <c r="H52" i="160"/>
  <c r="J52" i="160"/>
  <c r="H51" i="160"/>
  <c r="J51" i="160"/>
  <c r="H50" i="160"/>
  <c r="J50" i="160" s="1"/>
  <c r="H49" i="160"/>
  <c r="J49" i="160" s="1"/>
  <c r="H48" i="160"/>
  <c r="J48" i="160"/>
  <c r="H47" i="160"/>
  <c r="J47" i="160" s="1"/>
  <c r="H46" i="160"/>
  <c r="J46" i="160" s="1"/>
  <c r="H45" i="160"/>
  <c r="H44" i="160"/>
  <c r="J44" i="160" s="1"/>
  <c r="H43" i="160"/>
  <c r="J43" i="160" s="1"/>
  <c r="H42" i="160"/>
  <c r="J42" i="160"/>
  <c r="H41" i="160"/>
  <c r="J41" i="160" s="1"/>
  <c r="H40" i="160"/>
  <c r="J40" i="160"/>
  <c r="H39" i="160"/>
  <c r="H38" i="160"/>
  <c r="J38" i="160" s="1"/>
  <c r="H37" i="160"/>
  <c r="J37" i="160" s="1"/>
  <c r="H36" i="160"/>
  <c r="J36" i="160"/>
  <c r="H35" i="160"/>
  <c r="H34" i="160"/>
  <c r="J34" i="160" s="1"/>
  <c r="H33" i="160"/>
  <c r="H32" i="160"/>
  <c r="H31" i="160"/>
  <c r="J31" i="160" s="1"/>
  <c r="H30" i="160"/>
  <c r="J30" i="160" s="1"/>
  <c r="H29" i="160"/>
  <c r="H28" i="160"/>
  <c r="J28" i="160"/>
  <c r="H27" i="160"/>
  <c r="H26" i="160"/>
  <c r="J26" i="160"/>
  <c r="H25" i="160"/>
  <c r="J25" i="160" s="1"/>
  <c r="H24" i="160"/>
  <c r="H23" i="160"/>
  <c r="J23" i="160"/>
  <c r="H22" i="160"/>
  <c r="H21" i="160"/>
  <c r="J21" i="160" s="1"/>
  <c r="H20" i="160"/>
  <c r="H19" i="160"/>
  <c r="H18" i="160"/>
  <c r="H17" i="160"/>
  <c r="J17" i="160" s="1"/>
  <c r="H16" i="160"/>
  <c r="J16" i="160"/>
  <c r="H15" i="160"/>
  <c r="J15" i="160" s="1"/>
  <c r="H14" i="160"/>
  <c r="H13" i="160"/>
  <c r="H12" i="160"/>
  <c r="J12" i="160"/>
  <c r="H11" i="160"/>
  <c r="H10" i="160"/>
  <c r="J10" i="160"/>
  <c r="H9" i="160"/>
  <c r="J9" i="160" s="1"/>
  <c r="H8" i="160"/>
  <c r="J8" i="160"/>
  <c r="H7" i="160"/>
  <c r="J7" i="160"/>
  <c r="H6" i="160"/>
  <c r="H5" i="160"/>
  <c r="J5" i="160" s="1"/>
  <c r="C106" i="161"/>
  <c r="C107" i="161"/>
  <c r="D106" i="161" s="1"/>
  <c r="D70" i="161"/>
  <c r="D71" i="161"/>
  <c r="I71" i="161"/>
  <c r="J71" i="161" s="1"/>
  <c r="D72" i="161"/>
  <c r="I72" i="161" s="1"/>
  <c r="D73" i="161"/>
  <c r="I73" i="161"/>
  <c r="D74" i="161"/>
  <c r="I74" i="161"/>
  <c r="D75" i="161"/>
  <c r="I75" i="161"/>
  <c r="D76" i="161"/>
  <c r="I76" i="161" s="1"/>
  <c r="J76" i="161" s="1"/>
  <c r="D77" i="161"/>
  <c r="I77" i="161"/>
  <c r="J77" i="161" s="1"/>
  <c r="D78" i="161"/>
  <c r="D79" i="161"/>
  <c r="I79" i="161" s="1"/>
  <c r="J79" i="161" s="1"/>
  <c r="D80" i="161"/>
  <c r="I80" i="161" s="1"/>
  <c r="J80" i="161" s="1"/>
  <c r="D81" i="161"/>
  <c r="I81" i="161"/>
  <c r="D82" i="161"/>
  <c r="I82" i="161"/>
  <c r="D83" i="161"/>
  <c r="I83" i="161"/>
  <c r="D84" i="161"/>
  <c r="I84" i="161" s="1"/>
  <c r="D85" i="161"/>
  <c r="F85" i="161" s="1"/>
  <c r="I85" i="161"/>
  <c r="J85" i="161" s="1"/>
  <c r="D86" i="161"/>
  <c r="D87" i="161"/>
  <c r="I87" i="161"/>
  <c r="J87" i="161" s="1"/>
  <c r="D88" i="161"/>
  <c r="I88" i="161" s="1"/>
  <c r="D89" i="161"/>
  <c r="I89" i="161"/>
  <c r="D90" i="161"/>
  <c r="I90" i="161"/>
  <c r="D91" i="161"/>
  <c r="I91" i="161"/>
  <c r="D92" i="161"/>
  <c r="I92" i="161" s="1"/>
  <c r="J92" i="161" s="1"/>
  <c r="D93" i="161"/>
  <c r="I93" i="161"/>
  <c r="D94" i="161"/>
  <c r="D95" i="161"/>
  <c r="I95" i="161"/>
  <c r="J95" i="161" s="1"/>
  <c r="D96" i="161"/>
  <c r="I96" i="161" s="1"/>
  <c r="J96" i="161" s="1"/>
  <c r="D97" i="161"/>
  <c r="I97" i="161"/>
  <c r="D98" i="161"/>
  <c r="I98" i="161"/>
  <c r="D99" i="161"/>
  <c r="I99" i="161"/>
  <c r="D100" i="161"/>
  <c r="I100" i="161" s="1"/>
  <c r="D101" i="161"/>
  <c r="F101" i="161" s="1"/>
  <c r="I101" i="161"/>
  <c r="J101" i="161" s="1"/>
  <c r="D102" i="161"/>
  <c r="D103" i="161"/>
  <c r="I103" i="161"/>
  <c r="J103" i="161" s="1"/>
  <c r="D104" i="161"/>
  <c r="I104" i="161" s="1"/>
  <c r="D105" i="161"/>
  <c r="I105" i="161"/>
  <c r="D30" i="161"/>
  <c r="F30" i="161" s="1"/>
  <c r="D31" i="161"/>
  <c r="I31" i="161" s="1"/>
  <c r="J31" i="161" s="1"/>
  <c r="D32" i="161"/>
  <c r="I32" i="161" s="1"/>
  <c r="J32" i="161" s="1"/>
  <c r="D33" i="161"/>
  <c r="I33" i="161"/>
  <c r="D34" i="161"/>
  <c r="I34" i="161"/>
  <c r="D35" i="161"/>
  <c r="I35" i="161"/>
  <c r="D36" i="161"/>
  <c r="I36" i="161" s="1"/>
  <c r="D37" i="161"/>
  <c r="F37" i="161" s="1"/>
  <c r="I37" i="161"/>
  <c r="J37" i="161" s="1"/>
  <c r="D38" i="161"/>
  <c r="D39" i="161"/>
  <c r="I39" i="161"/>
  <c r="J39" i="161" s="1"/>
  <c r="D40" i="161"/>
  <c r="I40" i="161" s="1"/>
  <c r="D41" i="161"/>
  <c r="I41" i="161"/>
  <c r="D42" i="161"/>
  <c r="I42" i="161"/>
  <c r="D43" i="161"/>
  <c r="I43" i="161"/>
  <c r="D44" i="161"/>
  <c r="I44" i="161"/>
  <c r="D45" i="161"/>
  <c r="I45" i="161"/>
  <c r="D46" i="161"/>
  <c r="D47" i="161"/>
  <c r="I47" i="161"/>
  <c r="J47" i="161" s="1"/>
  <c r="D48" i="161"/>
  <c r="I48" i="161" s="1"/>
  <c r="J48" i="161" s="1"/>
  <c r="D49" i="161"/>
  <c r="I49" i="161"/>
  <c r="D50" i="161"/>
  <c r="I50" i="161"/>
  <c r="D51" i="161"/>
  <c r="I51" i="161"/>
  <c r="D52" i="161"/>
  <c r="I52" i="161"/>
  <c r="D53" i="161"/>
  <c r="F53" i="161" s="1"/>
  <c r="I53" i="161"/>
  <c r="J53" i="161" s="1"/>
  <c r="D54" i="161"/>
  <c r="D55" i="161"/>
  <c r="I55" i="161" s="1"/>
  <c r="J55" i="161" s="1"/>
  <c r="D56" i="161"/>
  <c r="I56" i="161" s="1"/>
  <c r="J56" i="161" s="1"/>
  <c r="D57" i="161"/>
  <c r="I57" i="161"/>
  <c r="D58" i="161"/>
  <c r="I58" i="161"/>
  <c r="D59" i="161"/>
  <c r="I59" i="161"/>
  <c r="D60" i="161"/>
  <c r="I60" i="161"/>
  <c r="D61" i="161"/>
  <c r="I61" i="161"/>
  <c r="D62" i="161"/>
  <c r="D63" i="161"/>
  <c r="I63" i="161" s="1"/>
  <c r="J63" i="161" s="1"/>
  <c r="D64" i="161"/>
  <c r="I64" i="161" s="1"/>
  <c r="J64" i="161" s="1"/>
  <c r="D65" i="161"/>
  <c r="I65" i="161"/>
  <c r="D66" i="161"/>
  <c r="I66" i="161"/>
  <c r="D67" i="161"/>
  <c r="I67" i="161"/>
  <c r="D68" i="161"/>
  <c r="I68" i="161" s="1"/>
  <c r="D69" i="161"/>
  <c r="F69" i="161" s="1"/>
  <c r="I69" i="161"/>
  <c r="J69" i="161" s="1"/>
  <c r="H117" i="161"/>
  <c r="H118" i="161"/>
  <c r="H119" i="161"/>
  <c r="H116" i="161"/>
  <c r="F105" i="161"/>
  <c r="F104" i="161"/>
  <c r="F100" i="161"/>
  <c r="F99" i="161"/>
  <c r="F98" i="161"/>
  <c r="F97" i="161"/>
  <c r="F95" i="161"/>
  <c r="F93" i="161"/>
  <c r="F92" i="161"/>
  <c r="F91" i="161"/>
  <c r="F90" i="161"/>
  <c r="F89" i="161"/>
  <c r="F88" i="161"/>
  <c r="F84" i="161"/>
  <c r="F83" i="161"/>
  <c r="F82" i="161"/>
  <c r="F81" i="161"/>
  <c r="F79" i="161"/>
  <c r="F78" i="161"/>
  <c r="F77" i="161"/>
  <c r="F76" i="161"/>
  <c r="F75" i="161"/>
  <c r="F74" i="161"/>
  <c r="F73" i="161"/>
  <c r="F72" i="161"/>
  <c r="F68" i="161"/>
  <c r="F67" i="161"/>
  <c r="F66" i="161"/>
  <c r="F65" i="161"/>
  <c r="F63" i="161"/>
  <c r="F61" i="161"/>
  <c r="F60" i="161"/>
  <c r="F59" i="161"/>
  <c r="F58" i="161"/>
  <c r="F57" i="161"/>
  <c r="F56" i="161"/>
  <c r="F52" i="161"/>
  <c r="F51" i="161"/>
  <c r="F50" i="161"/>
  <c r="F49" i="161"/>
  <c r="F46" i="161"/>
  <c r="F45" i="161"/>
  <c r="F44" i="161"/>
  <c r="F43" i="161"/>
  <c r="F42" i="161"/>
  <c r="F41" i="161"/>
  <c r="F40" i="161"/>
  <c r="F36" i="161"/>
  <c r="F35" i="161"/>
  <c r="F34" i="161"/>
  <c r="F33" i="161"/>
  <c r="F31" i="161"/>
  <c r="D29" i="161"/>
  <c r="I29" i="161" s="1"/>
  <c r="D28" i="161"/>
  <c r="I28" i="161" s="1"/>
  <c r="J28" i="161" s="1"/>
  <c r="F28" i="161"/>
  <c r="D27" i="161"/>
  <c r="I27" i="161"/>
  <c r="F27" i="161"/>
  <c r="D26" i="161"/>
  <c r="I26" i="161"/>
  <c r="F26" i="161"/>
  <c r="D25" i="161"/>
  <c r="I25" i="161" s="1"/>
  <c r="F25" i="161"/>
  <c r="D24" i="161"/>
  <c r="D23" i="161"/>
  <c r="I23" i="161"/>
  <c r="F23" i="161"/>
  <c r="D22" i="161"/>
  <c r="I22" i="161" s="1"/>
  <c r="F22" i="161"/>
  <c r="D21" i="161"/>
  <c r="I21" i="161"/>
  <c r="F21" i="161"/>
  <c r="D20" i="161"/>
  <c r="I20" i="161"/>
  <c r="J20" i="161" s="1"/>
  <c r="D19" i="161"/>
  <c r="D18" i="161"/>
  <c r="I18" i="161" s="1"/>
  <c r="F18" i="161"/>
  <c r="D17" i="161"/>
  <c r="F17" i="161" s="1"/>
  <c r="I17" i="161"/>
  <c r="D16" i="161"/>
  <c r="D15" i="161"/>
  <c r="I15" i="161"/>
  <c r="J15" i="161" s="1"/>
  <c r="F15" i="161"/>
  <c r="D14" i="161"/>
  <c r="I14" i="161"/>
  <c r="J14" i="161" s="1"/>
  <c r="F14" i="161"/>
  <c r="D13" i="161"/>
  <c r="I13" i="161" s="1"/>
  <c r="D12" i="161"/>
  <c r="I12" i="161" s="1"/>
  <c r="J12" i="161" s="1"/>
  <c r="F12" i="161"/>
  <c r="D11" i="161"/>
  <c r="I11" i="161"/>
  <c r="F11" i="161"/>
  <c r="D10" i="161"/>
  <c r="I10" i="161"/>
  <c r="F10" i="161"/>
  <c r="D9" i="161"/>
  <c r="I9" i="161" s="1"/>
  <c r="D8" i="161"/>
  <c r="D7" i="161"/>
  <c r="I7" i="161"/>
  <c r="F7" i="161"/>
  <c r="D6" i="161"/>
  <c r="I6" i="161" s="1"/>
  <c r="F6" i="161"/>
  <c r="D5" i="161"/>
  <c r="I5" i="161"/>
  <c r="F5" i="161"/>
  <c r="H115" i="161"/>
  <c r="H114" i="161"/>
  <c r="H113" i="161"/>
  <c r="H112" i="161"/>
  <c r="H111" i="161"/>
  <c r="H110" i="161"/>
  <c r="H109" i="161"/>
  <c r="H108" i="161"/>
  <c r="H107" i="161"/>
  <c r="H106" i="161"/>
  <c r="H105" i="161"/>
  <c r="J105" i="161" s="1"/>
  <c r="H104" i="161"/>
  <c r="J104" i="161"/>
  <c r="H103" i="161"/>
  <c r="H102" i="161"/>
  <c r="H101" i="161"/>
  <c r="H100" i="161"/>
  <c r="J100" i="161"/>
  <c r="H99" i="161"/>
  <c r="J99" i="161"/>
  <c r="H98" i="161"/>
  <c r="J98" i="161" s="1"/>
  <c r="H97" i="161"/>
  <c r="J97" i="161"/>
  <c r="H96" i="161"/>
  <c r="H95" i="161"/>
  <c r="H94" i="161"/>
  <c r="H93" i="161"/>
  <c r="H92" i="161"/>
  <c r="H91" i="161"/>
  <c r="J91" i="161" s="1"/>
  <c r="H90" i="161"/>
  <c r="J90" i="161" s="1"/>
  <c r="H89" i="161"/>
  <c r="J89" i="161" s="1"/>
  <c r="H88" i="161"/>
  <c r="J88" i="161" s="1"/>
  <c r="H87" i="161"/>
  <c r="H86" i="161"/>
  <c r="H85" i="161"/>
  <c r="H84" i="161"/>
  <c r="J84" i="161"/>
  <c r="H83" i="161"/>
  <c r="J83" i="161"/>
  <c r="H82" i="161"/>
  <c r="J82" i="161" s="1"/>
  <c r="H81" i="161"/>
  <c r="J81" i="161"/>
  <c r="H80" i="161"/>
  <c r="H79" i="161"/>
  <c r="H78" i="161"/>
  <c r="H77" i="161"/>
  <c r="H76" i="161"/>
  <c r="H75" i="161"/>
  <c r="J75" i="161" s="1"/>
  <c r="H74" i="161"/>
  <c r="J74" i="161" s="1"/>
  <c r="H73" i="161"/>
  <c r="J73" i="161"/>
  <c r="H72" i="161"/>
  <c r="J72" i="161"/>
  <c r="H71" i="161"/>
  <c r="H70" i="161"/>
  <c r="H69" i="161"/>
  <c r="H68" i="161"/>
  <c r="J68" i="161"/>
  <c r="H67" i="161"/>
  <c r="J67" i="161"/>
  <c r="H66" i="161"/>
  <c r="J66" i="161" s="1"/>
  <c r="H65" i="161"/>
  <c r="J65" i="161"/>
  <c r="H64" i="161"/>
  <c r="H63" i="161"/>
  <c r="H62" i="161"/>
  <c r="H61" i="161"/>
  <c r="H60" i="161"/>
  <c r="J60" i="161" s="1"/>
  <c r="H59" i="161"/>
  <c r="J59" i="161" s="1"/>
  <c r="H58" i="161"/>
  <c r="J58" i="161" s="1"/>
  <c r="H57" i="161"/>
  <c r="J57" i="161" s="1"/>
  <c r="H56" i="161"/>
  <c r="H55" i="161"/>
  <c r="H54" i="161"/>
  <c r="H53" i="161"/>
  <c r="H52" i="161"/>
  <c r="J52" i="161"/>
  <c r="H51" i="161"/>
  <c r="J51" i="161"/>
  <c r="H50" i="161"/>
  <c r="J50" i="161" s="1"/>
  <c r="H49" i="161"/>
  <c r="J49" i="161"/>
  <c r="H48" i="161"/>
  <c r="H47" i="161"/>
  <c r="H46" i="161"/>
  <c r="H45" i="161"/>
  <c r="H44" i="161"/>
  <c r="J44" i="161" s="1"/>
  <c r="H43" i="161"/>
  <c r="J43" i="161" s="1"/>
  <c r="H42" i="161"/>
  <c r="J42" i="161" s="1"/>
  <c r="H41" i="161"/>
  <c r="J41" i="161"/>
  <c r="H40" i="161"/>
  <c r="J40" i="161"/>
  <c r="H39" i="161"/>
  <c r="H38" i="161"/>
  <c r="H37" i="161"/>
  <c r="H36" i="161"/>
  <c r="J36" i="161"/>
  <c r="H35" i="161"/>
  <c r="J35" i="161"/>
  <c r="H34" i="161"/>
  <c r="J34" i="161" s="1"/>
  <c r="H33" i="161"/>
  <c r="J33" i="161"/>
  <c r="H32" i="161"/>
  <c r="H31" i="161"/>
  <c r="H30" i="161"/>
  <c r="H29" i="161"/>
  <c r="J29" i="161" s="1"/>
  <c r="H28" i="161"/>
  <c r="H27" i="161"/>
  <c r="J27" i="161" s="1"/>
  <c r="H26" i="161"/>
  <c r="J26" i="161" s="1"/>
  <c r="H25" i="161"/>
  <c r="J25" i="161" s="1"/>
  <c r="H24" i="161"/>
  <c r="H23" i="161"/>
  <c r="J23" i="161" s="1"/>
  <c r="H22" i="161"/>
  <c r="H21" i="161"/>
  <c r="J21" i="161" s="1"/>
  <c r="H20" i="161"/>
  <c r="H19" i="161"/>
  <c r="H18" i="161"/>
  <c r="H17" i="161"/>
  <c r="J17" i="161"/>
  <c r="H16" i="161"/>
  <c r="H15" i="161"/>
  <c r="H14" i="161"/>
  <c r="H13" i="161"/>
  <c r="J13" i="161"/>
  <c r="H12" i="161"/>
  <c r="H11" i="161"/>
  <c r="J11" i="161" s="1"/>
  <c r="H10" i="161"/>
  <c r="J10" i="161" s="1"/>
  <c r="H9" i="161"/>
  <c r="J9" i="161"/>
  <c r="H8" i="161"/>
  <c r="H7" i="161"/>
  <c r="J7" i="161" s="1"/>
  <c r="H6" i="161"/>
  <c r="H5" i="161"/>
  <c r="J5" i="161" s="1"/>
  <c r="C106" i="162"/>
  <c r="D105" i="162" s="1"/>
  <c r="I105" i="162" s="1"/>
  <c r="J105" i="162" s="1"/>
  <c r="C107" i="162"/>
  <c r="C108" i="162"/>
  <c r="C109" i="162" s="1"/>
  <c r="C110" i="162" s="1"/>
  <c r="D70" i="162"/>
  <c r="F70" i="162" s="1"/>
  <c r="I70" i="162"/>
  <c r="J70" i="162" s="1"/>
  <c r="D71" i="162"/>
  <c r="I71" i="162" s="1"/>
  <c r="D72" i="162"/>
  <c r="I72" i="162" s="1"/>
  <c r="D73" i="162"/>
  <c r="I73" i="162"/>
  <c r="D74" i="162"/>
  <c r="I74" i="162" s="1"/>
  <c r="D75" i="162"/>
  <c r="I75" i="162"/>
  <c r="D76" i="162"/>
  <c r="D77" i="162"/>
  <c r="I77" i="162"/>
  <c r="D78" i="162"/>
  <c r="I78" i="162" s="1"/>
  <c r="J78" i="162" s="1"/>
  <c r="D79" i="162"/>
  <c r="I79" i="162" s="1"/>
  <c r="D80" i="162"/>
  <c r="I80" i="162" s="1"/>
  <c r="D81" i="162"/>
  <c r="I81" i="162"/>
  <c r="J81" i="162" s="1"/>
  <c r="D82" i="162"/>
  <c r="I82" i="162" s="1"/>
  <c r="D83" i="162"/>
  <c r="I83" i="162"/>
  <c r="D84" i="162"/>
  <c r="I84" i="162" s="1"/>
  <c r="D85" i="162"/>
  <c r="I85" i="162"/>
  <c r="D86" i="162"/>
  <c r="F86" i="162" s="1"/>
  <c r="I86" i="162"/>
  <c r="J86" i="162" s="1"/>
  <c r="D87" i="162"/>
  <c r="I87" i="162" s="1"/>
  <c r="D88" i="162"/>
  <c r="I88" i="162" s="1"/>
  <c r="D89" i="162"/>
  <c r="I89" i="162"/>
  <c r="D90" i="162"/>
  <c r="I90" i="162" s="1"/>
  <c r="D91" i="162"/>
  <c r="I91" i="162"/>
  <c r="D92" i="162"/>
  <c r="D93" i="162"/>
  <c r="I93" i="162"/>
  <c r="D94" i="162"/>
  <c r="I94" i="162"/>
  <c r="D95" i="162"/>
  <c r="I95" i="162" s="1"/>
  <c r="D96" i="162"/>
  <c r="I96" i="162" s="1"/>
  <c r="D97" i="162"/>
  <c r="I97" i="162"/>
  <c r="J97" i="162" s="1"/>
  <c r="D98" i="162"/>
  <c r="I98" i="162" s="1"/>
  <c r="D99" i="162"/>
  <c r="I99" i="162"/>
  <c r="D100" i="162"/>
  <c r="I100" i="162" s="1"/>
  <c r="J100" i="162" s="1"/>
  <c r="D101" i="162"/>
  <c r="I101" i="162"/>
  <c r="D102" i="162"/>
  <c r="D103" i="162"/>
  <c r="I103" i="162" s="1"/>
  <c r="D104" i="162"/>
  <c r="I104" i="162"/>
  <c r="D108" i="162"/>
  <c r="D30" i="162"/>
  <c r="I30" i="162"/>
  <c r="J30" i="162" s="1"/>
  <c r="D31" i="162"/>
  <c r="I31" i="162" s="1"/>
  <c r="D32" i="162"/>
  <c r="I32" i="162"/>
  <c r="D33" i="162"/>
  <c r="I33" i="162"/>
  <c r="D34" i="162"/>
  <c r="I34" i="162"/>
  <c r="D35" i="162"/>
  <c r="D36" i="162"/>
  <c r="I36" i="162" s="1"/>
  <c r="J36" i="162" s="1"/>
  <c r="D37" i="162"/>
  <c r="I37" i="162" s="1"/>
  <c r="J37" i="162" s="1"/>
  <c r="D38" i="162"/>
  <c r="I38" i="162" s="1"/>
  <c r="J38" i="162" s="1"/>
  <c r="D39" i="162"/>
  <c r="D40" i="162"/>
  <c r="I40" i="162"/>
  <c r="D41" i="162"/>
  <c r="I41" i="162"/>
  <c r="D42" i="162"/>
  <c r="I42" i="162"/>
  <c r="D43" i="162"/>
  <c r="F43" i="162" s="1"/>
  <c r="I43" i="162"/>
  <c r="J43" i="162" s="1"/>
  <c r="D44" i="162"/>
  <c r="I44" i="162"/>
  <c r="D45" i="162"/>
  <c r="I45" i="162"/>
  <c r="D46" i="162"/>
  <c r="I46" i="162"/>
  <c r="D47" i="162"/>
  <c r="I47" i="162" s="1"/>
  <c r="D48" i="162"/>
  <c r="D49" i="162"/>
  <c r="I49" i="162"/>
  <c r="D50" i="162"/>
  <c r="I50" i="162" s="1"/>
  <c r="D51" i="162"/>
  <c r="F51" i="162" s="1"/>
  <c r="D52" i="162"/>
  <c r="I52" i="162"/>
  <c r="J52" i="162" s="1"/>
  <c r="D53" i="162"/>
  <c r="I53" i="162"/>
  <c r="D54" i="162"/>
  <c r="F54" i="162" s="1"/>
  <c r="I54" i="162"/>
  <c r="D55" i="162"/>
  <c r="I55" i="162"/>
  <c r="D56" i="162"/>
  <c r="F56" i="162" s="1"/>
  <c r="I56" i="162"/>
  <c r="J56" i="162" s="1"/>
  <c r="D57" i="162"/>
  <c r="I57" i="162"/>
  <c r="D58" i="162"/>
  <c r="F58" i="162" s="1"/>
  <c r="D59" i="162"/>
  <c r="F59" i="162" s="1"/>
  <c r="D60" i="162"/>
  <c r="I60" i="162"/>
  <c r="J60" i="162" s="1"/>
  <c r="D61" i="162"/>
  <c r="I61" i="162"/>
  <c r="D62" i="162"/>
  <c r="I62" i="162"/>
  <c r="D63" i="162"/>
  <c r="I63" i="162"/>
  <c r="D64" i="162"/>
  <c r="I64" i="162"/>
  <c r="J64" i="162" s="1"/>
  <c r="D65" i="162"/>
  <c r="I65" i="162"/>
  <c r="D66" i="162"/>
  <c r="F66" i="162" s="1"/>
  <c r="D67" i="162"/>
  <c r="F67" i="162" s="1"/>
  <c r="D68" i="162"/>
  <c r="I68" i="162"/>
  <c r="J68" i="162" s="1"/>
  <c r="D69" i="162"/>
  <c r="I69" i="162"/>
  <c r="H117" i="162"/>
  <c r="H118" i="162"/>
  <c r="H119" i="162"/>
  <c r="H116" i="162"/>
  <c r="F108" i="162"/>
  <c r="F105" i="162"/>
  <c r="F104" i="162"/>
  <c r="F103" i="162"/>
  <c r="F101" i="162"/>
  <c r="F100" i="162"/>
  <c r="F99" i="162"/>
  <c r="F98" i="162"/>
  <c r="F97" i="162"/>
  <c r="F96" i="162"/>
  <c r="F95" i="162"/>
  <c r="F94" i="162"/>
  <c r="F93" i="162"/>
  <c r="F91" i="162"/>
  <c r="F90" i="162"/>
  <c r="F89" i="162"/>
  <c r="F88" i="162"/>
  <c r="F87" i="162"/>
  <c r="F85" i="162"/>
  <c r="F84" i="162"/>
  <c r="F83" i="162"/>
  <c r="F82" i="162"/>
  <c r="F81" i="162"/>
  <c r="F80" i="162"/>
  <c r="F79" i="162"/>
  <c r="F78" i="162"/>
  <c r="F77" i="162"/>
  <c r="F76" i="162"/>
  <c r="F75" i="162"/>
  <c r="F74" i="162"/>
  <c r="F73" i="162"/>
  <c r="F71" i="162"/>
  <c r="F69" i="162"/>
  <c r="F68" i="162"/>
  <c r="F65" i="162"/>
  <c r="F64" i="162"/>
  <c r="F63" i="162"/>
  <c r="F62" i="162"/>
  <c r="F61" i="162"/>
  <c r="F60" i="162"/>
  <c r="F57" i="162"/>
  <c r="F55" i="162"/>
  <c r="F53" i="162"/>
  <c r="F52" i="162"/>
  <c r="F50" i="162"/>
  <c r="F49" i="162"/>
  <c r="F46" i="162"/>
  <c r="F45" i="162"/>
  <c r="F44" i="162"/>
  <c r="F42" i="162"/>
  <c r="F41" i="162"/>
  <c r="F40" i="162"/>
  <c r="F37" i="162"/>
  <c r="F36" i="162"/>
  <c r="F34" i="162"/>
  <c r="F33" i="162"/>
  <c r="F32" i="162"/>
  <c r="F31" i="162"/>
  <c r="F30" i="162"/>
  <c r="D29" i="162"/>
  <c r="F29" i="162" s="1"/>
  <c r="I29" i="162"/>
  <c r="J29" i="162" s="1"/>
  <c r="D28" i="162"/>
  <c r="I28" i="162"/>
  <c r="F28" i="162"/>
  <c r="D27" i="162"/>
  <c r="I27" i="162" s="1"/>
  <c r="J27" i="162" s="1"/>
  <c r="F27" i="162"/>
  <c r="D26" i="162"/>
  <c r="D25" i="162"/>
  <c r="F25" i="162" s="1"/>
  <c r="I25" i="162"/>
  <c r="D24" i="162"/>
  <c r="I24" i="162" s="1"/>
  <c r="J24" i="162" s="1"/>
  <c r="F24" i="162"/>
  <c r="D23" i="162"/>
  <c r="I23" i="162"/>
  <c r="F23" i="162"/>
  <c r="D22" i="162"/>
  <c r="I22" i="162" s="1"/>
  <c r="J22" i="162" s="1"/>
  <c r="D21" i="162"/>
  <c r="F21" i="162" s="1"/>
  <c r="I21" i="162"/>
  <c r="J21" i="162" s="1"/>
  <c r="D20" i="162"/>
  <c r="F20" i="162"/>
  <c r="D19" i="162"/>
  <c r="I19" i="162"/>
  <c r="F19" i="162"/>
  <c r="D18" i="162"/>
  <c r="D17" i="162"/>
  <c r="I17" i="162" s="1"/>
  <c r="J17" i="162" s="1"/>
  <c r="D16" i="162"/>
  <c r="I16" i="162"/>
  <c r="F16" i="162"/>
  <c r="D15" i="162"/>
  <c r="I15" i="162"/>
  <c r="F15" i="162"/>
  <c r="D14" i="162"/>
  <c r="I14" i="162" s="1"/>
  <c r="J14" i="162" s="1"/>
  <c r="D13" i="162"/>
  <c r="F13" i="162" s="1"/>
  <c r="I13" i="162"/>
  <c r="J13" i="162" s="1"/>
  <c r="D12" i="162"/>
  <c r="I12" i="162"/>
  <c r="F12" i="162"/>
  <c r="D11" i="162"/>
  <c r="I11" i="162" s="1"/>
  <c r="J11" i="162" s="1"/>
  <c r="F11" i="162"/>
  <c r="D10" i="162"/>
  <c r="D9" i="162"/>
  <c r="F9" i="162" s="1"/>
  <c r="I9" i="162"/>
  <c r="D8" i="162"/>
  <c r="F8" i="162"/>
  <c r="D7" i="162"/>
  <c r="I7" i="162"/>
  <c r="F7" i="162"/>
  <c r="D6" i="162"/>
  <c r="I6" i="162" s="1"/>
  <c r="J6" i="162" s="1"/>
  <c r="D5" i="162"/>
  <c r="F5" i="162" s="1"/>
  <c r="I5" i="162"/>
  <c r="J5" i="162" s="1"/>
  <c r="H115" i="162"/>
  <c r="H114" i="162"/>
  <c r="H113" i="162"/>
  <c r="H112" i="162"/>
  <c r="H111" i="162"/>
  <c r="H110" i="162"/>
  <c r="H109" i="162"/>
  <c r="H108" i="162"/>
  <c r="H107" i="162"/>
  <c r="H106" i="162"/>
  <c r="H105" i="162"/>
  <c r="H104" i="162"/>
  <c r="J104" i="162"/>
  <c r="H103" i="162"/>
  <c r="J103" i="162" s="1"/>
  <c r="H102" i="162"/>
  <c r="H101" i="162"/>
  <c r="J101" i="162"/>
  <c r="H100" i="162"/>
  <c r="H99" i="162"/>
  <c r="J99" i="162" s="1"/>
  <c r="H98" i="162"/>
  <c r="J98" i="162"/>
  <c r="H97" i="162"/>
  <c r="H96" i="162"/>
  <c r="J96" i="162" s="1"/>
  <c r="H95" i="162"/>
  <c r="J95" i="162" s="1"/>
  <c r="H94" i="162"/>
  <c r="J94" i="162"/>
  <c r="H93" i="162"/>
  <c r="J93" i="162" s="1"/>
  <c r="H92" i="162"/>
  <c r="H91" i="162"/>
  <c r="J91" i="162" s="1"/>
  <c r="H90" i="162"/>
  <c r="J90" i="162"/>
  <c r="H89" i="162"/>
  <c r="J89" i="162" s="1"/>
  <c r="H88" i="162"/>
  <c r="J88" i="162"/>
  <c r="H87" i="162"/>
  <c r="J87" i="162" s="1"/>
  <c r="H86" i="162"/>
  <c r="H85" i="162"/>
  <c r="J85" i="162"/>
  <c r="H84" i="162"/>
  <c r="J84" i="162"/>
  <c r="H83" i="162"/>
  <c r="J83" i="162" s="1"/>
  <c r="H82" i="162"/>
  <c r="J82" i="162"/>
  <c r="H81" i="162"/>
  <c r="H80" i="162"/>
  <c r="J80" i="162" s="1"/>
  <c r="H79" i="162"/>
  <c r="J79" i="162" s="1"/>
  <c r="H78" i="162"/>
  <c r="H77" i="162"/>
  <c r="J77" i="162" s="1"/>
  <c r="H76" i="162"/>
  <c r="H75" i="162"/>
  <c r="J75" i="162" s="1"/>
  <c r="H74" i="162"/>
  <c r="J74" i="162"/>
  <c r="H73" i="162"/>
  <c r="J73" i="162" s="1"/>
  <c r="H72" i="162"/>
  <c r="J72" i="162"/>
  <c r="H71" i="162"/>
  <c r="J71" i="162" s="1"/>
  <c r="H70" i="162"/>
  <c r="H69" i="162"/>
  <c r="J69" i="162"/>
  <c r="H68" i="162"/>
  <c r="H67" i="162"/>
  <c r="H66" i="162"/>
  <c r="H65" i="162"/>
  <c r="J65" i="162"/>
  <c r="H64" i="162"/>
  <c r="H63" i="162"/>
  <c r="J63" i="162" s="1"/>
  <c r="H62" i="162"/>
  <c r="J62" i="162"/>
  <c r="H61" i="162"/>
  <c r="J61" i="162" s="1"/>
  <c r="H60" i="162"/>
  <c r="H59" i="162"/>
  <c r="H58" i="162"/>
  <c r="H57" i="162"/>
  <c r="J57" i="162" s="1"/>
  <c r="H56" i="162"/>
  <c r="H55" i="162"/>
  <c r="J55" i="162" s="1"/>
  <c r="H54" i="162"/>
  <c r="J54" i="162" s="1"/>
  <c r="H53" i="162"/>
  <c r="J53" i="162"/>
  <c r="H52" i="162"/>
  <c r="H51" i="162"/>
  <c r="H50" i="162"/>
  <c r="J50" i="162"/>
  <c r="H49" i="162"/>
  <c r="J49" i="162"/>
  <c r="H48" i="162"/>
  <c r="H47" i="162"/>
  <c r="J47" i="162" s="1"/>
  <c r="H46" i="162"/>
  <c r="J46" i="162"/>
  <c r="H45" i="162"/>
  <c r="J45" i="162" s="1"/>
  <c r="H44" i="162"/>
  <c r="J44" i="162"/>
  <c r="H43" i="162"/>
  <c r="H42" i="162"/>
  <c r="J42" i="162"/>
  <c r="H41" i="162"/>
  <c r="J41" i="162" s="1"/>
  <c r="H40" i="162"/>
  <c r="J40" i="162"/>
  <c r="H39" i="162"/>
  <c r="H38" i="162"/>
  <c r="H37" i="162"/>
  <c r="H36" i="162"/>
  <c r="H35" i="162"/>
  <c r="H34" i="162"/>
  <c r="J34" i="162"/>
  <c r="H33" i="162"/>
  <c r="J33" i="162"/>
  <c r="H32" i="162"/>
  <c r="J32" i="162" s="1"/>
  <c r="H31" i="162"/>
  <c r="J31" i="162" s="1"/>
  <c r="H30" i="162"/>
  <c r="H29" i="162"/>
  <c r="H28" i="162"/>
  <c r="J28" i="162"/>
  <c r="H27" i="162"/>
  <c r="H26" i="162"/>
  <c r="H25" i="162"/>
  <c r="J25" i="162" s="1"/>
  <c r="H24" i="162"/>
  <c r="H23" i="162"/>
  <c r="J23" i="162" s="1"/>
  <c r="H22" i="162"/>
  <c r="H21" i="162"/>
  <c r="H20" i="162"/>
  <c r="H19" i="162"/>
  <c r="J19" i="162" s="1"/>
  <c r="H18" i="162"/>
  <c r="H17" i="162"/>
  <c r="H16" i="162"/>
  <c r="J16" i="162" s="1"/>
  <c r="H15" i="162"/>
  <c r="J15" i="162" s="1"/>
  <c r="H14" i="162"/>
  <c r="H13" i="162"/>
  <c r="H12" i="162"/>
  <c r="J12" i="162"/>
  <c r="H11" i="162"/>
  <c r="H10" i="162"/>
  <c r="H9" i="162"/>
  <c r="J9" i="162" s="1"/>
  <c r="H8" i="162"/>
  <c r="H7" i="162"/>
  <c r="J7" i="162" s="1"/>
  <c r="H6" i="162"/>
  <c r="H5" i="162"/>
  <c r="C106" i="163"/>
  <c r="C107" i="163"/>
  <c r="D70" i="163"/>
  <c r="I70" i="163"/>
  <c r="D71" i="163"/>
  <c r="I71" i="163"/>
  <c r="D72" i="163"/>
  <c r="I72" i="163" s="1"/>
  <c r="D73" i="163"/>
  <c r="I73" i="163"/>
  <c r="D74" i="163"/>
  <c r="F74" i="163" s="1"/>
  <c r="I74" i="163"/>
  <c r="D75" i="163"/>
  <c r="I75" i="163"/>
  <c r="D76" i="163"/>
  <c r="I76" i="163"/>
  <c r="D77" i="163"/>
  <c r="I77" i="163"/>
  <c r="D78" i="163"/>
  <c r="I78" i="163"/>
  <c r="D79" i="163"/>
  <c r="I79" i="163"/>
  <c r="D80" i="163"/>
  <c r="I80" i="163" s="1"/>
  <c r="D81" i="163"/>
  <c r="I81" i="163"/>
  <c r="D82" i="163"/>
  <c r="F82" i="163" s="1"/>
  <c r="I82" i="163"/>
  <c r="D83" i="163"/>
  <c r="I83" i="163"/>
  <c r="D84" i="163"/>
  <c r="I84" i="163"/>
  <c r="D85" i="163"/>
  <c r="I85" i="163"/>
  <c r="D86" i="163"/>
  <c r="I86" i="163"/>
  <c r="D87" i="163"/>
  <c r="I87" i="163"/>
  <c r="D88" i="163"/>
  <c r="I88" i="163" s="1"/>
  <c r="J88" i="163" s="1"/>
  <c r="D89" i="163"/>
  <c r="I89" i="163"/>
  <c r="D90" i="163"/>
  <c r="F90" i="163" s="1"/>
  <c r="I90" i="163"/>
  <c r="D91" i="163"/>
  <c r="I91" i="163"/>
  <c r="D92" i="163"/>
  <c r="I92" i="163"/>
  <c r="D93" i="163"/>
  <c r="I93" i="163"/>
  <c r="D94" i="163"/>
  <c r="I94" i="163"/>
  <c r="D95" i="163"/>
  <c r="I95" i="163"/>
  <c r="D96" i="163"/>
  <c r="I96" i="163" s="1"/>
  <c r="J96" i="163" s="1"/>
  <c r="D97" i="163"/>
  <c r="I97" i="163"/>
  <c r="D98" i="163"/>
  <c r="F98" i="163" s="1"/>
  <c r="I98" i="163"/>
  <c r="D99" i="163"/>
  <c r="I99" i="163"/>
  <c r="D100" i="163"/>
  <c r="I100" i="163"/>
  <c r="D101" i="163"/>
  <c r="I101" i="163"/>
  <c r="D102" i="163"/>
  <c r="I102" i="163"/>
  <c r="J102" i="163" s="1"/>
  <c r="D103" i="163"/>
  <c r="I103" i="163"/>
  <c r="D104" i="163"/>
  <c r="I104" i="163" s="1"/>
  <c r="D105" i="163"/>
  <c r="I105" i="163"/>
  <c r="D106" i="163"/>
  <c r="F106" i="163" s="1"/>
  <c r="I106" i="163"/>
  <c r="D30" i="163"/>
  <c r="I30" i="163"/>
  <c r="D31" i="163"/>
  <c r="I31" i="163"/>
  <c r="D32" i="163"/>
  <c r="I32" i="163" s="1"/>
  <c r="J32" i="163" s="1"/>
  <c r="D33" i="163"/>
  <c r="I33" i="163"/>
  <c r="D34" i="163"/>
  <c r="I34" i="163"/>
  <c r="D35" i="163"/>
  <c r="I35" i="163"/>
  <c r="D36" i="163"/>
  <c r="I36" i="163"/>
  <c r="D37" i="163"/>
  <c r="I37" i="163"/>
  <c r="D38" i="163"/>
  <c r="I38" i="163"/>
  <c r="D39" i="163"/>
  <c r="I39" i="163"/>
  <c r="D40" i="163"/>
  <c r="I40" i="163" s="1"/>
  <c r="D41" i="163"/>
  <c r="I41" i="163"/>
  <c r="D42" i="163"/>
  <c r="F42" i="163" s="1"/>
  <c r="I42" i="163"/>
  <c r="D43" i="163"/>
  <c r="I43" i="163"/>
  <c r="D44" i="163"/>
  <c r="I44" i="163"/>
  <c r="D45" i="163"/>
  <c r="I45" i="163"/>
  <c r="D46" i="163"/>
  <c r="I46" i="163"/>
  <c r="D47" i="163"/>
  <c r="I47" i="163"/>
  <c r="D48" i="163"/>
  <c r="I48" i="163" s="1"/>
  <c r="D49" i="163"/>
  <c r="I49" i="163"/>
  <c r="D50" i="163"/>
  <c r="F50" i="163" s="1"/>
  <c r="I50" i="163"/>
  <c r="D51" i="163"/>
  <c r="I51" i="163"/>
  <c r="D52" i="163"/>
  <c r="I52" i="163"/>
  <c r="D53" i="163"/>
  <c r="I53" i="163"/>
  <c r="D54" i="163"/>
  <c r="I54" i="163"/>
  <c r="D55" i="163"/>
  <c r="I55" i="163"/>
  <c r="D56" i="163"/>
  <c r="I56" i="163" s="1"/>
  <c r="D57" i="163"/>
  <c r="I57" i="163"/>
  <c r="D58" i="163"/>
  <c r="I58" i="163"/>
  <c r="D59" i="163"/>
  <c r="I59" i="163"/>
  <c r="D60" i="163"/>
  <c r="I60" i="163"/>
  <c r="D61" i="163"/>
  <c r="I61" i="163"/>
  <c r="D62" i="163"/>
  <c r="I62" i="163"/>
  <c r="D63" i="163"/>
  <c r="I63" i="163"/>
  <c r="D64" i="163"/>
  <c r="I64" i="163" s="1"/>
  <c r="D65" i="163"/>
  <c r="I65" i="163"/>
  <c r="D66" i="163"/>
  <c r="F66" i="163" s="1"/>
  <c r="I66" i="163"/>
  <c r="J66" i="163" s="1"/>
  <c r="D67" i="163"/>
  <c r="I67" i="163"/>
  <c r="D68" i="163"/>
  <c r="I68" i="163"/>
  <c r="D69" i="163"/>
  <c r="I69" i="163"/>
  <c r="H118" i="163"/>
  <c r="H119" i="163"/>
  <c r="H117" i="163"/>
  <c r="H116" i="163"/>
  <c r="F105" i="163"/>
  <c r="F104" i="163"/>
  <c r="F103" i="163"/>
  <c r="F102" i="163"/>
  <c r="F101" i="163"/>
  <c r="F100" i="163"/>
  <c r="F99" i="163"/>
  <c r="F97" i="163"/>
  <c r="F96" i="163"/>
  <c r="F95" i="163"/>
  <c r="F94" i="163"/>
  <c r="F93" i="163"/>
  <c r="F92" i="163"/>
  <c r="F91" i="163"/>
  <c r="F89" i="163"/>
  <c r="F88" i="163"/>
  <c r="F87" i="163"/>
  <c r="F86" i="163"/>
  <c r="F85" i="163"/>
  <c r="F84" i="163"/>
  <c r="F83" i="163"/>
  <c r="F81" i="163"/>
  <c r="F80" i="163"/>
  <c r="F79" i="163"/>
  <c r="F78" i="163"/>
  <c r="F77" i="163"/>
  <c r="F76" i="163"/>
  <c r="F75" i="163"/>
  <c r="F73" i="163"/>
  <c r="F72" i="163"/>
  <c r="F71" i="163"/>
  <c r="F70" i="163"/>
  <c r="F69" i="163"/>
  <c r="F68" i="163"/>
  <c r="F67" i="163"/>
  <c r="F65" i="163"/>
  <c r="F64" i="163"/>
  <c r="F63" i="163"/>
  <c r="F62" i="163"/>
  <c r="F61" i="163"/>
  <c r="F60" i="163"/>
  <c r="F59" i="163"/>
  <c r="F57" i="163"/>
  <c r="F56" i="163"/>
  <c r="F55" i="163"/>
  <c r="F54" i="163"/>
  <c r="F53" i="163"/>
  <c r="F52" i="163"/>
  <c r="F51" i="163"/>
  <c r="F49" i="163"/>
  <c r="F48" i="163"/>
  <c r="F47" i="163"/>
  <c r="F46" i="163"/>
  <c r="F45" i="163"/>
  <c r="F44" i="163"/>
  <c r="F43" i="163"/>
  <c r="F41" i="163"/>
  <c r="F40" i="163"/>
  <c r="F39" i="163"/>
  <c r="F38" i="163"/>
  <c r="F37" i="163"/>
  <c r="F36" i="163"/>
  <c r="F35" i="163"/>
  <c r="F33" i="163"/>
  <c r="F32" i="163"/>
  <c r="F31" i="163"/>
  <c r="F30" i="163"/>
  <c r="D29" i="163"/>
  <c r="I29" i="163" s="1"/>
  <c r="D28" i="163"/>
  <c r="I28" i="163"/>
  <c r="F28" i="163"/>
  <c r="D27" i="163"/>
  <c r="I27" i="163"/>
  <c r="F27" i="163"/>
  <c r="D26" i="163"/>
  <c r="I26" i="163" s="1"/>
  <c r="D25" i="163"/>
  <c r="F25" i="163" s="1"/>
  <c r="I25" i="163"/>
  <c r="D24" i="163"/>
  <c r="F24" i="163" s="1"/>
  <c r="I24" i="163"/>
  <c r="D23" i="163"/>
  <c r="I23" i="163"/>
  <c r="F23" i="163"/>
  <c r="D22" i="163"/>
  <c r="D21" i="163"/>
  <c r="F21" i="163" s="1"/>
  <c r="I21" i="163"/>
  <c r="D20" i="163"/>
  <c r="F20" i="163"/>
  <c r="D19" i="163"/>
  <c r="I19" i="163"/>
  <c r="F19" i="163"/>
  <c r="D18" i="163"/>
  <c r="I18" i="163" s="1"/>
  <c r="D17" i="163"/>
  <c r="F17" i="163" s="1"/>
  <c r="I17" i="163"/>
  <c r="D16" i="163"/>
  <c r="F16" i="163"/>
  <c r="D15" i="163"/>
  <c r="I15" i="163"/>
  <c r="F15" i="163"/>
  <c r="D14" i="163"/>
  <c r="D13" i="163"/>
  <c r="I13" i="163" s="1"/>
  <c r="D12" i="163"/>
  <c r="I12" i="163"/>
  <c r="F12" i="163"/>
  <c r="D11" i="163"/>
  <c r="I11" i="163"/>
  <c r="F11" i="163"/>
  <c r="D10" i="163"/>
  <c r="I10" i="163" s="1"/>
  <c r="D9" i="163"/>
  <c r="F9" i="163" s="1"/>
  <c r="I9" i="163"/>
  <c r="D8" i="163"/>
  <c r="F8" i="163" s="1"/>
  <c r="I8" i="163"/>
  <c r="D7" i="163"/>
  <c r="I7" i="163"/>
  <c r="F7" i="163"/>
  <c r="D6" i="163"/>
  <c r="D5" i="163"/>
  <c r="F5" i="163" s="1"/>
  <c r="I5" i="163"/>
  <c r="H115" i="163"/>
  <c r="H114" i="163"/>
  <c r="H113" i="163"/>
  <c r="H112" i="163"/>
  <c r="H111" i="163"/>
  <c r="H110" i="163"/>
  <c r="H109" i="163"/>
  <c r="H108" i="163"/>
  <c r="H107" i="163"/>
  <c r="H106" i="163"/>
  <c r="J106" i="163"/>
  <c r="H105" i="163"/>
  <c r="J105" i="163" s="1"/>
  <c r="H104" i="163"/>
  <c r="J104" i="163"/>
  <c r="H103" i="163"/>
  <c r="J103" i="163" s="1"/>
  <c r="H102" i="163"/>
  <c r="H101" i="163"/>
  <c r="J101" i="163" s="1"/>
  <c r="H100" i="163"/>
  <c r="J100" i="163"/>
  <c r="H99" i="163"/>
  <c r="J99" i="163"/>
  <c r="H98" i="163"/>
  <c r="J98" i="163" s="1"/>
  <c r="H97" i="163"/>
  <c r="J97" i="163"/>
  <c r="H96" i="163"/>
  <c r="H95" i="163"/>
  <c r="J95" i="163" s="1"/>
  <c r="H94" i="163"/>
  <c r="J94" i="163" s="1"/>
  <c r="H93" i="163"/>
  <c r="J93" i="163" s="1"/>
  <c r="H92" i="163"/>
  <c r="J92" i="163"/>
  <c r="H91" i="163"/>
  <c r="J91" i="163" s="1"/>
  <c r="H90" i="163"/>
  <c r="J90" i="163"/>
  <c r="H89" i="163"/>
  <c r="J89" i="163"/>
  <c r="H88" i="163"/>
  <c r="H87" i="163"/>
  <c r="J87" i="163" s="1"/>
  <c r="H86" i="163"/>
  <c r="J86" i="163"/>
  <c r="H85" i="163"/>
  <c r="J85" i="163" s="1"/>
  <c r="H84" i="163"/>
  <c r="J84" i="163"/>
  <c r="H83" i="163"/>
  <c r="J83" i="163" s="1"/>
  <c r="H82" i="163"/>
  <c r="J82" i="163"/>
  <c r="H81" i="163"/>
  <c r="J81" i="163"/>
  <c r="H80" i="163"/>
  <c r="J80" i="163"/>
  <c r="H79" i="163"/>
  <c r="J79" i="163" s="1"/>
  <c r="H78" i="163"/>
  <c r="J78" i="163" s="1"/>
  <c r="H77" i="163"/>
  <c r="J77" i="163" s="1"/>
  <c r="H76" i="163"/>
  <c r="J76" i="163"/>
  <c r="H75" i="163"/>
  <c r="J75" i="163" s="1"/>
  <c r="H74" i="163"/>
  <c r="J74" i="163"/>
  <c r="H73" i="163"/>
  <c r="J73" i="163"/>
  <c r="H72" i="163"/>
  <c r="J72" i="163" s="1"/>
  <c r="H71" i="163"/>
  <c r="J71" i="163" s="1"/>
  <c r="H70" i="163"/>
  <c r="J70" i="163"/>
  <c r="H69" i="163"/>
  <c r="J69" i="163" s="1"/>
  <c r="H68" i="163"/>
  <c r="J68" i="163"/>
  <c r="H67" i="163"/>
  <c r="J67" i="163"/>
  <c r="H66" i="163"/>
  <c r="H65" i="163"/>
  <c r="J65" i="163"/>
  <c r="H64" i="163"/>
  <c r="J64" i="163"/>
  <c r="H63" i="163"/>
  <c r="J63" i="163" s="1"/>
  <c r="H62" i="163"/>
  <c r="J62" i="163" s="1"/>
  <c r="H61" i="163"/>
  <c r="J61" i="163" s="1"/>
  <c r="H60" i="163"/>
  <c r="J60" i="163"/>
  <c r="H59" i="163"/>
  <c r="J59" i="163" s="1"/>
  <c r="H58" i="163"/>
  <c r="J58" i="163"/>
  <c r="H57" i="163"/>
  <c r="J57" i="163"/>
  <c r="H56" i="163"/>
  <c r="J56" i="163" s="1"/>
  <c r="H55" i="163"/>
  <c r="J55" i="163" s="1"/>
  <c r="H54" i="163"/>
  <c r="J54" i="163"/>
  <c r="H53" i="163"/>
  <c r="J53" i="163" s="1"/>
  <c r="H52" i="163"/>
  <c r="J52" i="163"/>
  <c r="H51" i="163"/>
  <c r="J51" i="163"/>
  <c r="H50" i="163"/>
  <c r="H49" i="163"/>
  <c r="J49" i="163" s="1"/>
  <c r="H48" i="163"/>
  <c r="J48" i="163"/>
  <c r="H47" i="163"/>
  <c r="J47" i="163" s="1"/>
  <c r="H46" i="163"/>
  <c r="J46" i="163"/>
  <c r="H45" i="163"/>
  <c r="J45" i="163"/>
  <c r="H44" i="163"/>
  <c r="J44" i="163" s="1"/>
  <c r="H43" i="163"/>
  <c r="J43" i="163" s="1"/>
  <c r="H42" i="163"/>
  <c r="J42" i="163"/>
  <c r="H41" i="163"/>
  <c r="J41" i="163" s="1"/>
  <c r="H40" i="163"/>
  <c r="J40" i="163"/>
  <c r="H39" i="163"/>
  <c r="J39" i="163"/>
  <c r="H38" i="163"/>
  <c r="J38" i="163" s="1"/>
  <c r="H37" i="163"/>
  <c r="J37" i="163" s="1"/>
  <c r="H36" i="163"/>
  <c r="J36" i="163"/>
  <c r="H35" i="163"/>
  <c r="J35" i="163" s="1"/>
  <c r="H34" i="163"/>
  <c r="J34" i="163" s="1"/>
  <c r="H33" i="163"/>
  <c r="J33" i="163" s="1"/>
  <c r="H32" i="163"/>
  <c r="H31" i="163"/>
  <c r="J31" i="163" s="1"/>
  <c r="H30" i="163"/>
  <c r="J30" i="163" s="1"/>
  <c r="H29" i="163"/>
  <c r="J29" i="163"/>
  <c r="H28" i="163"/>
  <c r="J28" i="163" s="1"/>
  <c r="H27" i="163"/>
  <c r="J27" i="163" s="1"/>
  <c r="H26" i="163"/>
  <c r="J26" i="163"/>
  <c r="H25" i="163"/>
  <c r="J25" i="163" s="1"/>
  <c r="H24" i="163"/>
  <c r="J24" i="163" s="1"/>
  <c r="H23" i="163"/>
  <c r="J23" i="163"/>
  <c r="H22" i="163"/>
  <c r="H21" i="163"/>
  <c r="J21" i="163" s="1"/>
  <c r="H20" i="163"/>
  <c r="H19" i="163"/>
  <c r="J19" i="163" s="1"/>
  <c r="H18" i="163"/>
  <c r="J18" i="163" s="1"/>
  <c r="H17" i="163"/>
  <c r="J17" i="163"/>
  <c r="H16" i="163"/>
  <c r="H15" i="163"/>
  <c r="J15" i="163" s="1"/>
  <c r="H14" i="163"/>
  <c r="H13" i="163"/>
  <c r="J13" i="163"/>
  <c r="H12" i="163"/>
  <c r="J12" i="163" s="1"/>
  <c r="H11" i="163"/>
  <c r="J11" i="163" s="1"/>
  <c r="H10" i="163"/>
  <c r="J10" i="163"/>
  <c r="H9" i="163"/>
  <c r="J9" i="163"/>
  <c r="H8" i="163"/>
  <c r="J8" i="163" s="1"/>
  <c r="H7" i="163"/>
  <c r="J7" i="163"/>
  <c r="H6" i="163"/>
  <c r="H5" i="163"/>
  <c r="J5" i="163" s="1"/>
  <c r="C106" i="164"/>
  <c r="C107" i="164"/>
  <c r="C108" i="164"/>
  <c r="D70" i="164"/>
  <c r="I70" i="164" s="1"/>
  <c r="D71" i="164"/>
  <c r="I71" i="164"/>
  <c r="D72" i="164"/>
  <c r="I72" i="164" s="1"/>
  <c r="D73" i="164"/>
  <c r="I73" i="164"/>
  <c r="D74" i="164"/>
  <c r="I74" i="164" s="1"/>
  <c r="D75" i="164"/>
  <c r="I75" i="164"/>
  <c r="D76" i="164"/>
  <c r="I76" i="164"/>
  <c r="J76" i="164" s="1"/>
  <c r="D77" i="164"/>
  <c r="I77" i="164"/>
  <c r="D78" i="164"/>
  <c r="I78" i="164" s="1"/>
  <c r="D79" i="164"/>
  <c r="I79" i="164"/>
  <c r="D80" i="164"/>
  <c r="F80" i="164" s="1"/>
  <c r="D81" i="164"/>
  <c r="I81" i="164"/>
  <c r="D82" i="164"/>
  <c r="I82" i="164" s="1"/>
  <c r="D83" i="164"/>
  <c r="I83" i="164"/>
  <c r="D84" i="164"/>
  <c r="I84" i="164"/>
  <c r="D85" i="164"/>
  <c r="I85" i="164"/>
  <c r="D86" i="164"/>
  <c r="I86" i="164" s="1"/>
  <c r="J86" i="164" s="1"/>
  <c r="D87" i="164"/>
  <c r="I87" i="164"/>
  <c r="D88" i="164"/>
  <c r="I88" i="164" s="1"/>
  <c r="D89" i="164"/>
  <c r="I89" i="164"/>
  <c r="D90" i="164"/>
  <c r="I90" i="164" s="1"/>
  <c r="D91" i="164"/>
  <c r="I91" i="164"/>
  <c r="D92" i="164"/>
  <c r="I92" i="164"/>
  <c r="J92" i="164" s="1"/>
  <c r="D93" i="164"/>
  <c r="I93" i="164"/>
  <c r="D94" i="164"/>
  <c r="I94" i="164" s="1"/>
  <c r="D95" i="164"/>
  <c r="I95" i="164"/>
  <c r="D96" i="164"/>
  <c r="F96" i="164" s="1"/>
  <c r="D97" i="164"/>
  <c r="I97" i="164"/>
  <c r="D98" i="164"/>
  <c r="I98" i="164" s="1"/>
  <c r="D99" i="164"/>
  <c r="I99" i="164"/>
  <c r="D100" i="164"/>
  <c r="I100" i="164"/>
  <c r="D101" i="164"/>
  <c r="I101" i="164"/>
  <c r="D102" i="164"/>
  <c r="I102" i="164" s="1"/>
  <c r="J102" i="164" s="1"/>
  <c r="D103" i="164"/>
  <c r="I103" i="164"/>
  <c r="D104" i="164"/>
  <c r="I104" i="164" s="1"/>
  <c r="D105" i="164"/>
  <c r="I105" i="164"/>
  <c r="D106" i="164"/>
  <c r="F106" i="164" s="1"/>
  <c r="D30" i="164"/>
  <c r="I30" i="164" s="1"/>
  <c r="D31" i="164"/>
  <c r="I31" i="164"/>
  <c r="D32" i="164"/>
  <c r="F32" i="164" s="1"/>
  <c r="D33" i="164"/>
  <c r="I33" i="164"/>
  <c r="D34" i="164"/>
  <c r="I34" i="164" s="1"/>
  <c r="D35" i="164"/>
  <c r="I35" i="164"/>
  <c r="D36" i="164"/>
  <c r="I36" i="164"/>
  <c r="D37" i="164"/>
  <c r="I37" i="164"/>
  <c r="D38" i="164"/>
  <c r="I38" i="164" s="1"/>
  <c r="D39" i="164"/>
  <c r="I39" i="164"/>
  <c r="D40" i="164"/>
  <c r="I40" i="164" s="1"/>
  <c r="D41" i="164"/>
  <c r="I41" i="164"/>
  <c r="D42" i="164"/>
  <c r="F42" i="164" s="1"/>
  <c r="D43" i="164"/>
  <c r="I43" i="164"/>
  <c r="D44" i="164"/>
  <c r="I44" i="164"/>
  <c r="D45" i="164"/>
  <c r="I45" i="164"/>
  <c r="D46" i="164"/>
  <c r="I46" i="164" s="1"/>
  <c r="D47" i="164"/>
  <c r="I47" i="164"/>
  <c r="D48" i="164"/>
  <c r="F48" i="164" s="1"/>
  <c r="D49" i="164"/>
  <c r="I49" i="164"/>
  <c r="D50" i="164"/>
  <c r="I50" i="164" s="1"/>
  <c r="D51" i="164"/>
  <c r="I51" i="164"/>
  <c r="D52" i="164"/>
  <c r="I52" i="164"/>
  <c r="D53" i="164"/>
  <c r="I53" i="164"/>
  <c r="D54" i="164"/>
  <c r="I54" i="164" s="1"/>
  <c r="J54" i="164" s="1"/>
  <c r="D55" i="164"/>
  <c r="I55" i="164"/>
  <c r="D56" i="164"/>
  <c r="I56" i="164" s="1"/>
  <c r="D57" i="164"/>
  <c r="I57" i="164"/>
  <c r="D58" i="164"/>
  <c r="F58" i="164" s="1"/>
  <c r="D59" i="164"/>
  <c r="I59" i="164"/>
  <c r="D60" i="164"/>
  <c r="I60" i="164"/>
  <c r="J60" i="164" s="1"/>
  <c r="D61" i="164"/>
  <c r="I61" i="164"/>
  <c r="D62" i="164"/>
  <c r="I62" i="164" s="1"/>
  <c r="D63" i="164"/>
  <c r="I63" i="164"/>
  <c r="D64" i="164"/>
  <c r="F64" i="164" s="1"/>
  <c r="D65" i="164"/>
  <c r="I65" i="164"/>
  <c r="D66" i="164"/>
  <c r="I66" i="164" s="1"/>
  <c r="D67" i="164"/>
  <c r="I67" i="164"/>
  <c r="D68" i="164"/>
  <c r="I68" i="164"/>
  <c r="J68" i="164" s="1"/>
  <c r="D69" i="164"/>
  <c r="I69" i="164"/>
  <c r="H117" i="164"/>
  <c r="H118" i="164"/>
  <c r="H119" i="164"/>
  <c r="H116" i="164"/>
  <c r="F105" i="164"/>
  <c r="F103" i="164"/>
  <c r="F101" i="164"/>
  <c r="F100" i="164"/>
  <c r="F99" i="164"/>
  <c r="F98" i="164"/>
  <c r="F97" i="164"/>
  <c r="F95" i="164"/>
  <c r="F94" i="164"/>
  <c r="F93" i="164"/>
  <c r="F92" i="164"/>
  <c r="F91" i="164"/>
  <c r="F90" i="164"/>
  <c r="F89" i="164"/>
  <c r="F87" i="164"/>
  <c r="F85" i="164"/>
  <c r="F84" i="164"/>
  <c r="F83" i="164"/>
  <c r="F82" i="164"/>
  <c r="F81" i="164"/>
  <c r="F79" i="164"/>
  <c r="F78" i="164"/>
  <c r="F77" i="164"/>
  <c r="F76" i="164"/>
  <c r="F75" i="164"/>
  <c r="F74" i="164"/>
  <c r="F73" i="164"/>
  <c r="F71" i="164"/>
  <c r="F69" i="164"/>
  <c r="F68" i="164"/>
  <c r="F67" i="164"/>
  <c r="F66" i="164"/>
  <c r="F65" i="164"/>
  <c r="F63" i="164"/>
  <c r="F62" i="164"/>
  <c r="F61" i="164"/>
  <c r="F60" i="164"/>
  <c r="F59" i="164"/>
  <c r="F57" i="164"/>
  <c r="F55" i="164"/>
  <c r="F53" i="164"/>
  <c r="F52" i="164"/>
  <c r="F51" i="164"/>
  <c r="F50" i="164"/>
  <c r="F49" i="164"/>
  <c r="F47" i="164"/>
  <c r="F46" i="164"/>
  <c r="F45" i="164"/>
  <c r="F44" i="164"/>
  <c r="F43" i="164"/>
  <c r="F41" i="164"/>
  <c r="F39" i="164"/>
  <c r="F37" i="164"/>
  <c r="F36" i="164"/>
  <c r="F35" i="164"/>
  <c r="F34" i="164"/>
  <c r="F33" i="164"/>
  <c r="F31" i="164"/>
  <c r="F30" i="164"/>
  <c r="D29" i="164"/>
  <c r="I29" i="164" s="1"/>
  <c r="D28" i="164"/>
  <c r="F28" i="164" s="1"/>
  <c r="I28" i="164"/>
  <c r="D27" i="164"/>
  <c r="I27" i="164"/>
  <c r="F27" i="164"/>
  <c r="D26" i="164"/>
  <c r="D25" i="164"/>
  <c r="I25" i="164" s="1"/>
  <c r="D24" i="164"/>
  <c r="D23" i="164"/>
  <c r="I23" i="164"/>
  <c r="F23" i="164"/>
  <c r="D22" i="164"/>
  <c r="I22" i="164" s="1"/>
  <c r="F22" i="164"/>
  <c r="D21" i="164"/>
  <c r="F21" i="164" s="1"/>
  <c r="I21" i="164"/>
  <c r="J21" i="164" s="1"/>
  <c r="D20" i="164"/>
  <c r="F20" i="164" s="1"/>
  <c r="D19" i="164"/>
  <c r="I19" i="164"/>
  <c r="F19" i="164"/>
  <c r="D18" i="164"/>
  <c r="I18" i="164" s="1"/>
  <c r="F18" i="164"/>
  <c r="D17" i="164"/>
  <c r="I17" i="164" s="1"/>
  <c r="D16" i="164"/>
  <c r="I16" i="164" s="1"/>
  <c r="F16" i="164"/>
  <c r="D15" i="164"/>
  <c r="I15" i="164"/>
  <c r="F15" i="164"/>
  <c r="D14" i="164"/>
  <c r="I14" i="164" s="1"/>
  <c r="F14" i="164"/>
  <c r="D13" i="164"/>
  <c r="I13" i="164" s="1"/>
  <c r="D12" i="164"/>
  <c r="I12" i="164"/>
  <c r="D11" i="164"/>
  <c r="I11" i="164"/>
  <c r="F11" i="164"/>
  <c r="D10" i="164"/>
  <c r="D9" i="164"/>
  <c r="I9" i="164" s="1"/>
  <c r="D8" i="164"/>
  <c r="D7" i="164"/>
  <c r="I7" i="164"/>
  <c r="F7" i="164"/>
  <c r="D6" i="164"/>
  <c r="I6" i="164" s="1"/>
  <c r="J6" i="164" s="1"/>
  <c r="F6" i="164"/>
  <c r="D5" i="164"/>
  <c r="F5" i="164" s="1"/>
  <c r="I5" i="164"/>
  <c r="J5" i="164" s="1"/>
  <c r="H115" i="164"/>
  <c r="H114" i="164"/>
  <c r="H113" i="164"/>
  <c r="H112" i="164"/>
  <c r="H111" i="164"/>
  <c r="H110" i="164"/>
  <c r="H109" i="164"/>
  <c r="H108" i="164"/>
  <c r="H107" i="164"/>
  <c r="H106" i="164"/>
  <c r="H105" i="164"/>
  <c r="J105" i="164"/>
  <c r="H104" i="164"/>
  <c r="J104" i="164"/>
  <c r="H103" i="164"/>
  <c r="J103" i="164" s="1"/>
  <c r="H102" i="164"/>
  <c r="H101" i="164"/>
  <c r="J101" i="164" s="1"/>
  <c r="H100" i="164"/>
  <c r="J100" i="164"/>
  <c r="H99" i="164"/>
  <c r="J99" i="164" s="1"/>
  <c r="H98" i="164"/>
  <c r="H97" i="164"/>
  <c r="J97" i="164"/>
  <c r="H96" i="164"/>
  <c r="H95" i="164"/>
  <c r="J95" i="164" s="1"/>
  <c r="H94" i="164"/>
  <c r="H93" i="164"/>
  <c r="J93" i="164" s="1"/>
  <c r="H92" i="164"/>
  <c r="H91" i="164"/>
  <c r="J91" i="164"/>
  <c r="H90" i="164"/>
  <c r="J90" i="164"/>
  <c r="H89" i="164"/>
  <c r="J89" i="164" s="1"/>
  <c r="H88" i="164"/>
  <c r="J88" i="164"/>
  <c r="H87" i="164"/>
  <c r="J87" i="164" s="1"/>
  <c r="H86" i="164"/>
  <c r="H85" i="164"/>
  <c r="J85" i="164" s="1"/>
  <c r="H84" i="164"/>
  <c r="J84" i="164"/>
  <c r="H83" i="164"/>
  <c r="J83" i="164" s="1"/>
  <c r="H82" i="164"/>
  <c r="H81" i="164"/>
  <c r="J81" i="164"/>
  <c r="H80" i="164"/>
  <c r="H79" i="164"/>
  <c r="J79" i="164" s="1"/>
  <c r="H78" i="164"/>
  <c r="H77" i="164"/>
  <c r="J77" i="164" s="1"/>
  <c r="H76" i="164"/>
  <c r="H75" i="164"/>
  <c r="J75" i="164"/>
  <c r="H74" i="164"/>
  <c r="J74" i="164"/>
  <c r="H73" i="164"/>
  <c r="J73" i="164"/>
  <c r="H72" i="164"/>
  <c r="J72" i="164"/>
  <c r="H71" i="164"/>
  <c r="J71" i="164" s="1"/>
  <c r="H70" i="164"/>
  <c r="H69" i="164"/>
  <c r="J69" i="164" s="1"/>
  <c r="H68" i="164"/>
  <c r="H67" i="164"/>
  <c r="J67" i="164" s="1"/>
  <c r="H66" i="164"/>
  <c r="H65" i="164"/>
  <c r="J65" i="164"/>
  <c r="H64" i="164"/>
  <c r="H63" i="164"/>
  <c r="J63" i="164" s="1"/>
  <c r="H62" i="164"/>
  <c r="H61" i="164"/>
  <c r="J61" i="164"/>
  <c r="H60" i="164"/>
  <c r="H59" i="164"/>
  <c r="J59" i="164"/>
  <c r="H58" i="164"/>
  <c r="H57" i="164"/>
  <c r="J57" i="164" s="1"/>
  <c r="H56" i="164"/>
  <c r="J56" i="164"/>
  <c r="H55" i="164"/>
  <c r="J55" i="164" s="1"/>
  <c r="H54" i="164"/>
  <c r="H53" i="164"/>
  <c r="J53" i="164" s="1"/>
  <c r="H52" i="164"/>
  <c r="J52" i="164"/>
  <c r="H51" i="164"/>
  <c r="J51" i="164"/>
  <c r="H50" i="164"/>
  <c r="H49" i="164"/>
  <c r="J49" i="164"/>
  <c r="H48" i="164"/>
  <c r="H47" i="164"/>
  <c r="J47" i="164" s="1"/>
  <c r="H46" i="164"/>
  <c r="H45" i="164"/>
  <c r="J45" i="164" s="1"/>
  <c r="H44" i="164"/>
  <c r="J44" i="164"/>
  <c r="H43" i="164"/>
  <c r="J43" i="164"/>
  <c r="H42" i="164"/>
  <c r="H41" i="164"/>
  <c r="J41" i="164" s="1"/>
  <c r="H40" i="164"/>
  <c r="J40" i="164"/>
  <c r="H39" i="164"/>
  <c r="J39" i="164" s="1"/>
  <c r="H38" i="164"/>
  <c r="H37" i="164"/>
  <c r="J37" i="164" s="1"/>
  <c r="H36" i="164"/>
  <c r="J36" i="164"/>
  <c r="H35" i="164"/>
  <c r="J35" i="164"/>
  <c r="H34" i="164"/>
  <c r="H33" i="164"/>
  <c r="J33" i="164"/>
  <c r="H32" i="164"/>
  <c r="H31" i="164"/>
  <c r="J31" i="164" s="1"/>
  <c r="H30" i="164"/>
  <c r="H29" i="164"/>
  <c r="J29" i="164"/>
  <c r="H28" i="164"/>
  <c r="J28" i="164"/>
  <c r="H27" i="164"/>
  <c r="J27" i="164"/>
  <c r="H26" i="164"/>
  <c r="H25" i="164"/>
  <c r="J25" i="164" s="1"/>
  <c r="H24" i="164"/>
  <c r="H23" i="164"/>
  <c r="J23" i="164" s="1"/>
  <c r="H22" i="164"/>
  <c r="H21" i="164"/>
  <c r="H20" i="164"/>
  <c r="H19" i="164"/>
  <c r="J19" i="164"/>
  <c r="H18" i="164"/>
  <c r="H17" i="164"/>
  <c r="J17" i="164"/>
  <c r="H16" i="164"/>
  <c r="H15" i="164"/>
  <c r="J15" i="164" s="1"/>
  <c r="H14" i="164"/>
  <c r="H13" i="164"/>
  <c r="J13" i="164"/>
  <c r="H12" i="164"/>
  <c r="J12" i="164"/>
  <c r="H11" i="164"/>
  <c r="J11" i="164"/>
  <c r="H10" i="164"/>
  <c r="H9" i="164"/>
  <c r="J9" i="164"/>
  <c r="H8" i="164"/>
  <c r="H7" i="164"/>
  <c r="J7" i="164" s="1"/>
  <c r="H6" i="164"/>
  <c r="H5" i="164"/>
  <c r="C106" i="165"/>
  <c r="C107" i="165"/>
  <c r="C108" i="165" s="1"/>
  <c r="D70" i="165"/>
  <c r="D71" i="165"/>
  <c r="I71" i="165"/>
  <c r="D72" i="165"/>
  <c r="I72" i="165" s="1"/>
  <c r="D73" i="165"/>
  <c r="D74" i="165"/>
  <c r="I74" i="165"/>
  <c r="D75" i="165"/>
  <c r="I75" i="165"/>
  <c r="D76" i="165"/>
  <c r="D77" i="165"/>
  <c r="F77" i="165" s="1"/>
  <c r="D78" i="165"/>
  <c r="I78" i="165" s="1"/>
  <c r="D79" i="165"/>
  <c r="I79" i="165"/>
  <c r="D80" i="165"/>
  <c r="D81" i="165"/>
  <c r="D82" i="165"/>
  <c r="I82" i="165"/>
  <c r="D83" i="165"/>
  <c r="I83" i="165"/>
  <c r="D84" i="165"/>
  <c r="D85" i="165"/>
  <c r="I85" i="165" s="1"/>
  <c r="J85" i="165" s="1"/>
  <c r="D86" i="165"/>
  <c r="I86" i="165" s="1"/>
  <c r="D87" i="165"/>
  <c r="I87" i="165"/>
  <c r="D88" i="165"/>
  <c r="I88" i="165" s="1"/>
  <c r="D89" i="165"/>
  <c r="D90" i="165"/>
  <c r="I90" i="165"/>
  <c r="D91" i="165"/>
  <c r="I91" i="165"/>
  <c r="J91" i="165" s="1"/>
  <c r="D92" i="165"/>
  <c r="D93" i="165"/>
  <c r="I93" i="165" s="1"/>
  <c r="J93" i="165" s="1"/>
  <c r="D94" i="165"/>
  <c r="I94" i="165" s="1"/>
  <c r="D95" i="165"/>
  <c r="I95" i="165"/>
  <c r="D96" i="165"/>
  <c r="D97" i="165"/>
  <c r="I97" i="165" s="1"/>
  <c r="D98" i="165"/>
  <c r="I98" i="165"/>
  <c r="D99" i="165"/>
  <c r="I99" i="165"/>
  <c r="D100" i="165"/>
  <c r="D101" i="165"/>
  <c r="I101" i="165"/>
  <c r="J101" i="165" s="1"/>
  <c r="D102" i="165"/>
  <c r="D103" i="165"/>
  <c r="I103" i="165"/>
  <c r="D104" i="165"/>
  <c r="I104" i="165" s="1"/>
  <c r="D105" i="165"/>
  <c r="D30" i="165"/>
  <c r="I30" i="165" s="1"/>
  <c r="D31" i="165"/>
  <c r="I31" i="165"/>
  <c r="D32" i="165"/>
  <c r="I32" i="165" s="1"/>
  <c r="D33" i="165"/>
  <c r="I33" i="165" s="1"/>
  <c r="D34" i="165"/>
  <c r="I34" i="165"/>
  <c r="J34" i="165" s="1"/>
  <c r="D35" i="165"/>
  <c r="I35" i="165"/>
  <c r="D36" i="165"/>
  <c r="D37" i="165"/>
  <c r="I37" i="165"/>
  <c r="D38" i="165"/>
  <c r="D39" i="165"/>
  <c r="I39" i="165"/>
  <c r="D40" i="165"/>
  <c r="I40" i="165" s="1"/>
  <c r="D41" i="165"/>
  <c r="I41" i="165" s="1"/>
  <c r="D42" i="165"/>
  <c r="I42" i="165"/>
  <c r="D43" i="165"/>
  <c r="I43" i="165"/>
  <c r="D44" i="165"/>
  <c r="I44" i="165" s="1"/>
  <c r="D45" i="165"/>
  <c r="D46" i="165"/>
  <c r="I46" i="165" s="1"/>
  <c r="D47" i="165"/>
  <c r="I47" i="165"/>
  <c r="D48" i="165"/>
  <c r="D49" i="165"/>
  <c r="F49" i="165" s="1"/>
  <c r="D50" i="165"/>
  <c r="I50" i="165"/>
  <c r="D51" i="165"/>
  <c r="I51" i="165"/>
  <c r="D52" i="165"/>
  <c r="D53" i="165"/>
  <c r="I53" i="165"/>
  <c r="D54" i="165"/>
  <c r="I54" i="165" s="1"/>
  <c r="D55" i="165"/>
  <c r="I55" i="165"/>
  <c r="J55" i="165" s="1"/>
  <c r="D56" i="165"/>
  <c r="I56" i="165" s="1"/>
  <c r="D57" i="165"/>
  <c r="D58" i="165"/>
  <c r="I58" i="165"/>
  <c r="D59" i="165"/>
  <c r="I59" i="165"/>
  <c r="D60" i="165"/>
  <c r="D61" i="165"/>
  <c r="I61" i="165" s="1"/>
  <c r="J61" i="165" s="1"/>
  <c r="D62" i="165"/>
  <c r="I62" i="165" s="1"/>
  <c r="D63" i="165"/>
  <c r="I63" i="165"/>
  <c r="D64" i="165"/>
  <c r="D65" i="165"/>
  <c r="I65" i="165" s="1"/>
  <c r="D66" i="165"/>
  <c r="I66" i="165"/>
  <c r="J66" i="165" s="1"/>
  <c r="D67" i="165"/>
  <c r="I67" i="165"/>
  <c r="D68" i="165"/>
  <c r="D69" i="165"/>
  <c r="I69" i="165"/>
  <c r="H118" i="165"/>
  <c r="H119" i="165"/>
  <c r="H117" i="165"/>
  <c r="H116" i="165"/>
  <c r="F104" i="165"/>
  <c r="F103" i="165"/>
  <c r="F102" i="165"/>
  <c r="F101" i="165"/>
  <c r="F99" i="165"/>
  <c r="F98" i="165"/>
  <c r="F95" i="165"/>
  <c r="F94" i="165"/>
  <c r="F91" i="165"/>
  <c r="F90" i="165"/>
  <c r="F88" i="165"/>
  <c r="F87" i="165"/>
  <c r="F83" i="165"/>
  <c r="F82" i="165"/>
  <c r="F81" i="165"/>
  <c r="F79" i="165"/>
  <c r="F75" i="165"/>
  <c r="F74" i="165"/>
  <c r="F72" i="165"/>
  <c r="F71" i="165"/>
  <c r="F69" i="165"/>
  <c r="F67" i="165"/>
  <c r="F66" i="165"/>
  <c r="F65" i="165"/>
  <c r="F63" i="165"/>
  <c r="F61" i="165"/>
  <c r="F59" i="165"/>
  <c r="F58" i="165"/>
  <c r="F55" i="165"/>
  <c r="F54" i="165"/>
  <c r="F53" i="165"/>
  <c r="F51" i="165"/>
  <c r="F50" i="165"/>
  <c r="F47" i="165"/>
  <c r="F46" i="165"/>
  <c r="F43" i="165"/>
  <c r="F42" i="165"/>
  <c r="F41" i="165"/>
  <c r="F40" i="165"/>
  <c r="F39" i="165"/>
  <c r="F37" i="165"/>
  <c r="F35" i="165"/>
  <c r="F34" i="165"/>
  <c r="F33" i="165"/>
  <c r="F32" i="165"/>
  <c r="F31" i="165"/>
  <c r="F30" i="165"/>
  <c r="D29" i="165"/>
  <c r="F29" i="165" s="1"/>
  <c r="I29" i="165"/>
  <c r="D28" i="165"/>
  <c r="I28" i="165"/>
  <c r="J28" i="165" s="1"/>
  <c r="F28" i="165"/>
  <c r="D27" i="165"/>
  <c r="I27" i="165" s="1"/>
  <c r="J27" i="165" s="1"/>
  <c r="D26" i="165"/>
  <c r="I26" i="165"/>
  <c r="F26" i="165"/>
  <c r="D25" i="165"/>
  <c r="I25" i="165"/>
  <c r="F25" i="165"/>
  <c r="D24" i="165"/>
  <c r="I24" i="165" s="1"/>
  <c r="F24" i="165"/>
  <c r="D23" i="165"/>
  <c r="I23" i="165"/>
  <c r="F23" i="165"/>
  <c r="D22" i="165"/>
  <c r="D21" i="165"/>
  <c r="I21" i="165" s="1"/>
  <c r="J21" i="165" s="1"/>
  <c r="D20" i="165"/>
  <c r="I20" i="165" s="1"/>
  <c r="J20" i="165" s="1"/>
  <c r="F20" i="165"/>
  <c r="D19" i="165"/>
  <c r="D18" i="165"/>
  <c r="D17" i="165"/>
  <c r="I17" i="165"/>
  <c r="D16" i="165"/>
  <c r="I16" i="165" s="1"/>
  <c r="J16" i="165" s="1"/>
  <c r="D15" i="165"/>
  <c r="F15" i="165" s="1"/>
  <c r="I15" i="165"/>
  <c r="D14" i="165"/>
  <c r="F14" i="165" s="1"/>
  <c r="I14" i="165"/>
  <c r="J14" i="165" s="1"/>
  <c r="D13" i="165"/>
  <c r="F13" i="165" s="1"/>
  <c r="I13" i="165"/>
  <c r="D12" i="165"/>
  <c r="I12" i="165"/>
  <c r="J12" i="165" s="1"/>
  <c r="F12" i="165"/>
  <c r="D11" i="165"/>
  <c r="I11" i="165" s="1"/>
  <c r="D10" i="165"/>
  <c r="I10" i="165"/>
  <c r="F10" i="165"/>
  <c r="D9" i="165"/>
  <c r="I9" i="165"/>
  <c r="F9" i="165"/>
  <c r="D8" i="165"/>
  <c r="I8" i="165" s="1"/>
  <c r="F8" i="165"/>
  <c r="D7" i="165"/>
  <c r="I7" i="165"/>
  <c r="F7" i="165"/>
  <c r="D6" i="165"/>
  <c r="D5" i="165"/>
  <c r="I5" i="165" s="1"/>
  <c r="J5" i="165" s="1"/>
  <c r="H115" i="165"/>
  <c r="H114" i="165"/>
  <c r="H113" i="165"/>
  <c r="H112" i="165"/>
  <c r="H111" i="165"/>
  <c r="H110" i="165"/>
  <c r="H109" i="165"/>
  <c r="H108" i="165"/>
  <c r="H107" i="165"/>
  <c r="H106" i="165"/>
  <c r="H105" i="165"/>
  <c r="H104" i="165"/>
  <c r="J104" i="165" s="1"/>
  <c r="H103" i="165"/>
  <c r="J103" i="165" s="1"/>
  <c r="H102" i="165"/>
  <c r="H101" i="165"/>
  <c r="H100" i="165"/>
  <c r="H99" i="165"/>
  <c r="J99" i="165"/>
  <c r="H98" i="165"/>
  <c r="J98" i="165"/>
  <c r="H97" i="165"/>
  <c r="J97" i="165"/>
  <c r="H96" i="165"/>
  <c r="H95" i="165"/>
  <c r="J95" i="165" s="1"/>
  <c r="H94" i="165"/>
  <c r="J94" i="165"/>
  <c r="H93" i="165"/>
  <c r="H92" i="165"/>
  <c r="H91" i="165"/>
  <c r="H90" i="165"/>
  <c r="J90" i="165" s="1"/>
  <c r="H89" i="165"/>
  <c r="H88" i="165"/>
  <c r="J88" i="165" s="1"/>
  <c r="H87" i="165"/>
  <c r="J87" i="165" s="1"/>
  <c r="H86" i="165"/>
  <c r="J86" i="165"/>
  <c r="H85" i="165"/>
  <c r="H84" i="165"/>
  <c r="H83" i="165"/>
  <c r="J83" i="165"/>
  <c r="H82" i="165"/>
  <c r="J82" i="165"/>
  <c r="H81" i="165"/>
  <c r="H80" i="165"/>
  <c r="H79" i="165"/>
  <c r="J79" i="165" s="1"/>
  <c r="H78" i="165"/>
  <c r="J78" i="165"/>
  <c r="H77" i="165"/>
  <c r="H76" i="165"/>
  <c r="H75" i="165"/>
  <c r="J75" i="165" s="1"/>
  <c r="H74" i="165"/>
  <c r="J74" i="165" s="1"/>
  <c r="H73" i="165"/>
  <c r="H72" i="165"/>
  <c r="J72" i="165" s="1"/>
  <c r="H71" i="165"/>
  <c r="J71" i="165" s="1"/>
  <c r="H70" i="165"/>
  <c r="H69" i="165"/>
  <c r="J69" i="165" s="1"/>
  <c r="H68" i="165"/>
  <c r="H67" i="165"/>
  <c r="J67" i="165"/>
  <c r="H66" i="165"/>
  <c r="H65" i="165"/>
  <c r="J65" i="165"/>
  <c r="H64" i="165"/>
  <c r="H63" i="165"/>
  <c r="J63" i="165" s="1"/>
  <c r="H62" i="165"/>
  <c r="J62" i="165"/>
  <c r="H61" i="165"/>
  <c r="H60" i="165"/>
  <c r="H59" i="165"/>
  <c r="H58" i="165"/>
  <c r="J58" i="165" s="1"/>
  <c r="H57" i="165"/>
  <c r="H56" i="165"/>
  <c r="J56" i="165" s="1"/>
  <c r="H55" i="165"/>
  <c r="H54" i="165"/>
  <c r="J54" i="165" s="1"/>
  <c r="H53" i="165"/>
  <c r="J53" i="165" s="1"/>
  <c r="H52" i="165"/>
  <c r="H51" i="165"/>
  <c r="J51" i="165"/>
  <c r="H50" i="165"/>
  <c r="J50" i="165"/>
  <c r="H49" i="165"/>
  <c r="H48" i="165"/>
  <c r="H47" i="165"/>
  <c r="J47" i="165" s="1"/>
  <c r="H46" i="165"/>
  <c r="J46" i="165"/>
  <c r="H45" i="165"/>
  <c r="H44" i="165"/>
  <c r="J44" i="165"/>
  <c r="H43" i="165"/>
  <c r="J43" i="165" s="1"/>
  <c r="H42" i="165"/>
  <c r="J42" i="165" s="1"/>
  <c r="H41" i="165"/>
  <c r="J41" i="165"/>
  <c r="H40" i="165"/>
  <c r="J40" i="165" s="1"/>
  <c r="H39" i="165"/>
  <c r="J39" i="165" s="1"/>
  <c r="H38" i="165"/>
  <c r="H37" i="165"/>
  <c r="J37" i="165" s="1"/>
  <c r="H36" i="165"/>
  <c r="H35" i="165"/>
  <c r="J35" i="165"/>
  <c r="H34" i="165"/>
  <c r="H33" i="165"/>
  <c r="J33" i="165"/>
  <c r="H32" i="165"/>
  <c r="J32" i="165"/>
  <c r="H31" i="165"/>
  <c r="J31" i="165" s="1"/>
  <c r="H30" i="165"/>
  <c r="J30" i="165"/>
  <c r="H29" i="165"/>
  <c r="J29" i="165" s="1"/>
  <c r="H28" i="165"/>
  <c r="H27" i="165"/>
  <c r="H26" i="165"/>
  <c r="J26" i="165" s="1"/>
  <c r="H25" i="165"/>
  <c r="J25" i="165"/>
  <c r="H24" i="165"/>
  <c r="H23" i="165"/>
  <c r="J23" i="165" s="1"/>
  <c r="H22" i="165"/>
  <c r="H21" i="165"/>
  <c r="H20" i="165"/>
  <c r="H19" i="165"/>
  <c r="H18" i="165"/>
  <c r="H17" i="165"/>
  <c r="J17" i="165"/>
  <c r="H16" i="165"/>
  <c r="H15" i="165"/>
  <c r="J15" i="165" s="1"/>
  <c r="H14" i="165"/>
  <c r="H13" i="165"/>
  <c r="J13" i="165" s="1"/>
  <c r="H12" i="165"/>
  <c r="H11" i="165"/>
  <c r="H10" i="165"/>
  <c r="J10" i="165" s="1"/>
  <c r="H9" i="165"/>
  <c r="J9" i="165"/>
  <c r="H8" i="165"/>
  <c r="H7" i="165"/>
  <c r="J7" i="165" s="1"/>
  <c r="H6" i="165"/>
  <c r="H5" i="165"/>
  <c r="D70" i="166"/>
  <c r="I70" i="166"/>
  <c r="D71" i="166"/>
  <c r="F71" i="166" s="1"/>
  <c r="I71" i="166"/>
  <c r="D72" i="166"/>
  <c r="D73" i="166"/>
  <c r="I73" i="166"/>
  <c r="D74" i="166"/>
  <c r="I74" i="166"/>
  <c r="D75" i="166"/>
  <c r="I75" i="166"/>
  <c r="J75" i="166" s="1"/>
  <c r="D76" i="166"/>
  <c r="I76" i="166"/>
  <c r="D77" i="166"/>
  <c r="I77" i="166" s="1"/>
  <c r="J77" i="166" s="1"/>
  <c r="D78" i="166"/>
  <c r="I78" i="166"/>
  <c r="D79" i="166"/>
  <c r="I79" i="166"/>
  <c r="D80" i="166"/>
  <c r="D81" i="166"/>
  <c r="I81" i="166"/>
  <c r="D82" i="166"/>
  <c r="I82" i="166"/>
  <c r="D83" i="166"/>
  <c r="I83" i="166"/>
  <c r="D84" i="166"/>
  <c r="I84" i="166"/>
  <c r="D85" i="166"/>
  <c r="I85" i="166" s="1"/>
  <c r="J85" i="166" s="1"/>
  <c r="D86" i="166"/>
  <c r="I86" i="166"/>
  <c r="D87" i="166"/>
  <c r="F87" i="166" s="1"/>
  <c r="I87" i="166"/>
  <c r="D88" i="166"/>
  <c r="D89" i="166"/>
  <c r="I89" i="166"/>
  <c r="D90" i="166"/>
  <c r="I90" i="166"/>
  <c r="D91" i="166"/>
  <c r="I91" i="166"/>
  <c r="D92" i="166"/>
  <c r="I92" i="166"/>
  <c r="D93" i="166"/>
  <c r="I93" i="166" s="1"/>
  <c r="J93" i="166" s="1"/>
  <c r="D94" i="166"/>
  <c r="I94" i="166"/>
  <c r="D95" i="166"/>
  <c r="I95" i="166"/>
  <c r="D96" i="166"/>
  <c r="D97" i="166"/>
  <c r="I97" i="166"/>
  <c r="D98" i="166"/>
  <c r="I98" i="166"/>
  <c r="D99" i="166"/>
  <c r="I99" i="166" s="1"/>
  <c r="J99" i="166" s="1"/>
  <c r="D100" i="166"/>
  <c r="I100" i="166"/>
  <c r="D101" i="166"/>
  <c r="I101" i="166" s="1"/>
  <c r="J101" i="166" s="1"/>
  <c r="D102" i="166"/>
  <c r="I102" i="166"/>
  <c r="D103" i="166"/>
  <c r="F103" i="166" s="1"/>
  <c r="I103" i="166"/>
  <c r="D104" i="166"/>
  <c r="D105" i="166"/>
  <c r="I105" i="166"/>
  <c r="D106" i="166"/>
  <c r="I106" i="166"/>
  <c r="D107" i="166"/>
  <c r="I107" i="166"/>
  <c r="D108" i="166"/>
  <c r="I108" i="166"/>
  <c r="D109" i="166"/>
  <c r="I109" i="166" s="1"/>
  <c r="J109" i="166" s="1"/>
  <c r="D110" i="166"/>
  <c r="I110" i="166"/>
  <c r="D111" i="166"/>
  <c r="F111" i="166" s="1"/>
  <c r="I111" i="166"/>
  <c r="D112" i="166"/>
  <c r="D113" i="166"/>
  <c r="I113" i="166"/>
  <c r="D114" i="166"/>
  <c r="I114" i="166"/>
  <c r="D115" i="166"/>
  <c r="I115" i="166" s="1"/>
  <c r="J115" i="166" s="1"/>
  <c r="D116" i="166"/>
  <c r="I116" i="166"/>
  <c r="D30" i="166"/>
  <c r="I30" i="166"/>
  <c r="D31" i="166"/>
  <c r="F31" i="166" s="1"/>
  <c r="I31" i="166"/>
  <c r="J31" i="166" s="1"/>
  <c r="D32" i="166"/>
  <c r="F32" i="166" s="1"/>
  <c r="D33" i="166"/>
  <c r="F33" i="166" s="1"/>
  <c r="D34" i="166"/>
  <c r="I34" i="166"/>
  <c r="J34" i="166" s="1"/>
  <c r="D35" i="166"/>
  <c r="D36" i="166"/>
  <c r="I36" i="166" s="1"/>
  <c r="J36" i="166" s="1"/>
  <c r="D37" i="166"/>
  <c r="I37" i="166" s="1"/>
  <c r="J37" i="166" s="1"/>
  <c r="D38" i="166"/>
  <c r="I38" i="166"/>
  <c r="D39" i="166"/>
  <c r="F39" i="166" s="1"/>
  <c r="I39" i="166"/>
  <c r="D40" i="166"/>
  <c r="I40" i="166" s="1"/>
  <c r="D41" i="166"/>
  <c r="I41" i="166" s="1"/>
  <c r="J41" i="166" s="1"/>
  <c r="D42" i="166"/>
  <c r="I42" i="166"/>
  <c r="J42" i="166" s="1"/>
  <c r="D43" i="166"/>
  <c r="D44" i="166"/>
  <c r="I44" i="166" s="1"/>
  <c r="J44" i="166" s="1"/>
  <c r="D45" i="166"/>
  <c r="I45" i="166" s="1"/>
  <c r="J45" i="166" s="1"/>
  <c r="D46" i="166"/>
  <c r="I46" i="166"/>
  <c r="D47" i="166"/>
  <c r="F47" i="166" s="1"/>
  <c r="I47" i="166"/>
  <c r="J47" i="166" s="1"/>
  <c r="D48" i="166"/>
  <c r="F48" i="166" s="1"/>
  <c r="D49" i="166"/>
  <c r="F49" i="166" s="1"/>
  <c r="D50" i="166"/>
  <c r="I50" i="166"/>
  <c r="D51" i="166"/>
  <c r="D52" i="166"/>
  <c r="I52" i="166" s="1"/>
  <c r="J52" i="166" s="1"/>
  <c r="D53" i="166"/>
  <c r="I53" i="166" s="1"/>
  <c r="J53" i="166" s="1"/>
  <c r="D54" i="166"/>
  <c r="I54" i="166"/>
  <c r="D55" i="166"/>
  <c r="F55" i="166" s="1"/>
  <c r="I55" i="166"/>
  <c r="D56" i="166"/>
  <c r="I56" i="166" s="1"/>
  <c r="D57" i="166"/>
  <c r="I57" i="166" s="1"/>
  <c r="J57" i="166" s="1"/>
  <c r="D58" i="166"/>
  <c r="I58" i="166"/>
  <c r="J58" i="166" s="1"/>
  <c r="D59" i="166"/>
  <c r="D60" i="166"/>
  <c r="I60" i="166" s="1"/>
  <c r="J60" i="166" s="1"/>
  <c r="D61" i="166"/>
  <c r="I61" i="166" s="1"/>
  <c r="J61" i="166" s="1"/>
  <c r="D62" i="166"/>
  <c r="I62" i="166"/>
  <c r="D63" i="166"/>
  <c r="F63" i="166" s="1"/>
  <c r="I63" i="166"/>
  <c r="J63" i="166" s="1"/>
  <c r="D64" i="166"/>
  <c r="F64" i="166" s="1"/>
  <c r="D65" i="166"/>
  <c r="F65" i="166" s="1"/>
  <c r="D66" i="166"/>
  <c r="F66" i="166" s="1"/>
  <c r="I66" i="166"/>
  <c r="J66" i="166" s="1"/>
  <c r="D67" i="166"/>
  <c r="D68" i="166"/>
  <c r="F68" i="166" s="1"/>
  <c r="D69" i="166"/>
  <c r="I69" i="166" s="1"/>
  <c r="J69" i="166" s="1"/>
  <c r="H118" i="166"/>
  <c r="H119" i="166"/>
  <c r="H117" i="166"/>
  <c r="F116" i="166"/>
  <c r="F114" i="166"/>
  <c r="F113" i="166"/>
  <c r="F110" i="166"/>
  <c r="F109" i="166"/>
  <c r="F108" i="166"/>
  <c r="F106" i="166"/>
  <c r="F105" i="166"/>
  <c r="F102" i="166"/>
  <c r="F101" i="166"/>
  <c r="F100" i="166"/>
  <c r="F98" i="166"/>
  <c r="F97" i="166"/>
  <c r="F95" i="166"/>
  <c r="F94" i="166"/>
  <c r="F93" i="166"/>
  <c r="F92" i="166"/>
  <c r="F90" i="166"/>
  <c r="F89" i="166"/>
  <c r="F86" i="166"/>
  <c r="F85" i="166"/>
  <c r="F84" i="166"/>
  <c r="F82" i="166"/>
  <c r="F81" i="166"/>
  <c r="F79" i="166"/>
  <c r="F78" i="166"/>
  <c r="F77" i="166"/>
  <c r="F76" i="166"/>
  <c r="F74" i="166"/>
  <c r="F73" i="166"/>
  <c r="F70" i="166"/>
  <c r="F69" i="166"/>
  <c r="F62" i="166"/>
  <c r="F61" i="166"/>
  <c r="F60" i="166"/>
  <c r="F58" i="166"/>
  <c r="F57" i="166"/>
  <c r="F54" i="166"/>
  <c r="F53" i="166"/>
  <c r="F52" i="166"/>
  <c r="F50" i="166"/>
  <c r="F46" i="166"/>
  <c r="F45" i="166"/>
  <c r="F44" i="166"/>
  <c r="F42" i="166"/>
  <c r="F41" i="166"/>
  <c r="F38" i="166"/>
  <c r="F37" i="166"/>
  <c r="F36" i="166"/>
  <c r="F34" i="166"/>
  <c r="F30" i="166"/>
  <c r="D29" i="166"/>
  <c r="I29" i="166"/>
  <c r="J29" i="166" s="1"/>
  <c r="D28" i="166"/>
  <c r="F28" i="166" s="1"/>
  <c r="I28" i="166"/>
  <c r="D27" i="166"/>
  <c r="I27" i="166"/>
  <c r="F27" i="166"/>
  <c r="D26" i="166"/>
  <c r="F26" i="166" s="1"/>
  <c r="I26" i="166"/>
  <c r="D25" i="166"/>
  <c r="I25" i="166" s="1"/>
  <c r="F25" i="166"/>
  <c r="D24" i="166"/>
  <c r="I24" i="166"/>
  <c r="F24" i="166"/>
  <c r="D23" i="166"/>
  <c r="I23" i="166" s="1"/>
  <c r="F23" i="166"/>
  <c r="D22" i="166"/>
  <c r="I22" i="166"/>
  <c r="F22" i="166"/>
  <c r="D21" i="166"/>
  <c r="D20" i="166"/>
  <c r="I20" i="166" s="1"/>
  <c r="J20" i="166" s="1"/>
  <c r="D19" i="166"/>
  <c r="I19" i="166"/>
  <c r="F19" i="166"/>
  <c r="D18" i="166"/>
  <c r="D17" i="166"/>
  <c r="I17" i="166" s="1"/>
  <c r="D16" i="166"/>
  <c r="I16" i="166"/>
  <c r="J16" i="166" s="1"/>
  <c r="D15" i="166"/>
  <c r="I15" i="166" s="1"/>
  <c r="J15" i="166" s="1"/>
  <c r="D14" i="166"/>
  <c r="I14" i="166"/>
  <c r="F14" i="166"/>
  <c r="D13" i="166"/>
  <c r="I13" i="166"/>
  <c r="J13" i="166" s="1"/>
  <c r="D12" i="166"/>
  <c r="F12" i="166" s="1"/>
  <c r="I12" i="166"/>
  <c r="D11" i="166"/>
  <c r="I11" i="166"/>
  <c r="F11" i="166"/>
  <c r="D10" i="166"/>
  <c r="F10" i="166" s="1"/>
  <c r="I10" i="166"/>
  <c r="D9" i="166"/>
  <c r="I9" i="166" s="1"/>
  <c r="F9" i="166"/>
  <c r="D8" i="166"/>
  <c r="I8" i="166"/>
  <c r="F8" i="166"/>
  <c r="D7" i="166"/>
  <c r="F7" i="166"/>
  <c r="D6" i="166"/>
  <c r="I6" i="166"/>
  <c r="F6" i="166"/>
  <c r="D5" i="166"/>
  <c r="H116" i="166"/>
  <c r="J116" i="166"/>
  <c r="H115" i="166"/>
  <c r="H114" i="166"/>
  <c r="J114" i="166"/>
  <c r="H113" i="166"/>
  <c r="J113" i="166"/>
  <c r="H112" i="166"/>
  <c r="H111" i="166"/>
  <c r="J111" i="166" s="1"/>
  <c r="H110" i="166"/>
  <c r="J110" i="166"/>
  <c r="H109" i="166"/>
  <c r="H108" i="166"/>
  <c r="J108" i="166" s="1"/>
  <c r="H107" i="166"/>
  <c r="H106" i="166"/>
  <c r="J106" i="166" s="1"/>
  <c r="H105" i="166"/>
  <c r="J105" i="166"/>
  <c r="H104" i="166"/>
  <c r="H103" i="166"/>
  <c r="J103" i="166" s="1"/>
  <c r="H102" i="166"/>
  <c r="J102" i="166"/>
  <c r="H101" i="166"/>
  <c r="H100" i="166"/>
  <c r="J100" i="166"/>
  <c r="H99" i="166"/>
  <c r="H98" i="166"/>
  <c r="J98" i="166"/>
  <c r="H97" i="166"/>
  <c r="J97" i="166"/>
  <c r="H96" i="166"/>
  <c r="H95" i="166"/>
  <c r="J95" i="166" s="1"/>
  <c r="H94" i="166"/>
  <c r="J94" i="166"/>
  <c r="H93" i="166"/>
  <c r="H92" i="166"/>
  <c r="J92" i="166" s="1"/>
  <c r="H91" i="166"/>
  <c r="H90" i="166"/>
  <c r="J90" i="166" s="1"/>
  <c r="H89" i="166"/>
  <c r="J89" i="166"/>
  <c r="H88" i="166"/>
  <c r="H87" i="166"/>
  <c r="J87" i="166" s="1"/>
  <c r="H86" i="166"/>
  <c r="J86" i="166" s="1"/>
  <c r="H85" i="166"/>
  <c r="H84" i="166"/>
  <c r="J84" i="166"/>
  <c r="H83" i="166"/>
  <c r="J83" i="166"/>
  <c r="H82" i="166"/>
  <c r="J82" i="166"/>
  <c r="H81" i="166"/>
  <c r="J81" i="166"/>
  <c r="H80" i="166"/>
  <c r="H79" i="166"/>
  <c r="J79" i="166" s="1"/>
  <c r="H78" i="166"/>
  <c r="J78" i="166"/>
  <c r="H77" i="166"/>
  <c r="H76" i="166"/>
  <c r="J76" i="166" s="1"/>
  <c r="H75" i="166"/>
  <c r="H74" i="166"/>
  <c r="J74" i="166" s="1"/>
  <c r="H73" i="166"/>
  <c r="J73" i="166"/>
  <c r="H72" i="166"/>
  <c r="H71" i="166"/>
  <c r="J71" i="166" s="1"/>
  <c r="H70" i="166"/>
  <c r="J70" i="166"/>
  <c r="H69" i="166"/>
  <c r="H68" i="166"/>
  <c r="H67" i="166"/>
  <c r="H66" i="166"/>
  <c r="H65" i="166"/>
  <c r="H64" i="166"/>
  <c r="H63" i="166"/>
  <c r="H62" i="166"/>
  <c r="J62" i="166"/>
  <c r="H61" i="166"/>
  <c r="H60" i="166"/>
  <c r="H59" i="166"/>
  <c r="H58" i="166"/>
  <c r="H57" i="166"/>
  <c r="H56" i="166"/>
  <c r="H55" i="166"/>
  <c r="H54" i="166"/>
  <c r="J54" i="166"/>
  <c r="H53" i="166"/>
  <c r="H52" i="166"/>
  <c r="H51" i="166"/>
  <c r="H50" i="166"/>
  <c r="J50" i="166"/>
  <c r="H49" i="166"/>
  <c r="H48" i="166"/>
  <c r="H47" i="166"/>
  <c r="H46" i="166"/>
  <c r="J46" i="166"/>
  <c r="H45" i="166"/>
  <c r="H44" i="166"/>
  <c r="H43" i="166"/>
  <c r="H42" i="166"/>
  <c r="H41" i="166"/>
  <c r="H40" i="166"/>
  <c r="H39" i="166"/>
  <c r="H38" i="166"/>
  <c r="J38" i="166" s="1"/>
  <c r="H37" i="166"/>
  <c r="H36" i="166"/>
  <c r="H35" i="166"/>
  <c r="H34" i="166"/>
  <c r="H33" i="166"/>
  <c r="H32" i="166"/>
  <c r="H31" i="166"/>
  <c r="H30" i="166"/>
  <c r="J30" i="166"/>
  <c r="H29" i="166"/>
  <c r="H28" i="166"/>
  <c r="J28" i="166"/>
  <c r="H27" i="166"/>
  <c r="H26" i="166"/>
  <c r="J26" i="166" s="1"/>
  <c r="H25" i="166"/>
  <c r="J25" i="166"/>
  <c r="H24" i="166"/>
  <c r="J24" i="166" s="1"/>
  <c r="H23" i="166"/>
  <c r="H22" i="166"/>
  <c r="J22" i="166"/>
  <c r="H21" i="166"/>
  <c r="H20" i="166"/>
  <c r="H19" i="166"/>
  <c r="J19" i="166"/>
  <c r="H18" i="166"/>
  <c r="H17" i="166"/>
  <c r="J17" i="166"/>
  <c r="H16" i="166"/>
  <c r="H15" i="166"/>
  <c r="H14" i="166"/>
  <c r="J14" i="166"/>
  <c r="H13" i="166"/>
  <c r="H12" i="166"/>
  <c r="J12" i="166"/>
  <c r="H11" i="166"/>
  <c r="H10" i="166"/>
  <c r="J10" i="166" s="1"/>
  <c r="H9" i="166"/>
  <c r="J9" i="166"/>
  <c r="H8" i="166"/>
  <c r="J8" i="166" s="1"/>
  <c r="H7" i="166"/>
  <c r="H6" i="166"/>
  <c r="J6" i="166" s="1"/>
  <c r="H5" i="166"/>
  <c r="D70" i="140"/>
  <c r="I70" i="140"/>
  <c r="D71" i="140"/>
  <c r="I71" i="140" s="1"/>
  <c r="J71" i="140" s="1"/>
  <c r="D72" i="140"/>
  <c r="I72" i="140" s="1"/>
  <c r="D73" i="140"/>
  <c r="I73" i="140"/>
  <c r="D74" i="140"/>
  <c r="I74" i="140"/>
  <c r="D75" i="140"/>
  <c r="I75" i="140"/>
  <c r="D76" i="140"/>
  <c r="I76" i="140"/>
  <c r="D77" i="140"/>
  <c r="I77" i="140" s="1"/>
  <c r="J77" i="140" s="1"/>
  <c r="D78" i="140"/>
  <c r="I78" i="140"/>
  <c r="D79" i="140"/>
  <c r="I79" i="140"/>
  <c r="D80" i="140"/>
  <c r="I80" i="140" s="1"/>
  <c r="D81" i="140"/>
  <c r="I81" i="140"/>
  <c r="D82" i="140"/>
  <c r="I82" i="140"/>
  <c r="D83" i="140"/>
  <c r="I83" i="140"/>
  <c r="D84" i="140"/>
  <c r="I84" i="140"/>
  <c r="D85" i="140"/>
  <c r="I85" i="140" s="1"/>
  <c r="D86" i="140"/>
  <c r="I86" i="140"/>
  <c r="D87" i="140"/>
  <c r="I87" i="140"/>
  <c r="D88" i="140"/>
  <c r="I88" i="140" s="1"/>
  <c r="D89" i="140"/>
  <c r="I89" i="140"/>
  <c r="D90" i="140"/>
  <c r="I90" i="140"/>
  <c r="D91" i="140"/>
  <c r="F91" i="140" s="1"/>
  <c r="I91" i="140"/>
  <c r="D92" i="140"/>
  <c r="I92" i="140"/>
  <c r="D93" i="140"/>
  <c r="I93" i="140" s="1"/>
  <c r="D94" i="140"/>
  <c r="I94" i="140"/>
  <c r="D95" i="140"/>
  <c r="I95" i="140"/>
  <c r="J95" i="140" s="1"/>
  <c r="D96" i="140"/>
  <c r="I96" i="140" s="1"/>
  <c r="D97" i="140"/>
  <c r="I97" i="140"/>
  <c r="D98" i="140"/>
  <c r="I98" i="140"/>
  <c r="D99" i="140"/>
  <c r="I99" i="140"/>
  <c r="D100" i="140"/>
  <c r="I100" i="140"/>
  <c r="D101" i="140"/>
  <c r="I101" i="140" s="1"/>
  <c r="D102" i="140"/>
  <c r="I102" i="140"/>
  <c r="D103" i="140"/>
  <c r="I103" i="140"/>
  <c r="D104" i="140"/>
  <c r="D105" i="140"/>
  <c r="I105" i="140"/>
  <c r="D106" i="140"/>
  <c r="I106" i="140" s="1"/>
  <c r="D107" i="140"/>
  <c r="I107" i="140"/>
  <c r="D108" i="140"/>
  <c r="I108" i="140"/>
  <c r="D109" i="140"/>
  <c r="I109" i="140" s="1"/>
  <c r="D110" i="140"/>
  <c r="I110" i="140"/>
  <c r="D111" i="140"/>
  <c r="I111" i="140"/>
  <c r="D112" i="140"/>
  <c r="I112" i="140" s="1"/>
  <c r="D113" i="140"/>
  <c r="I113" i="140"/>
  <c r="D114" i="140"/>
  <c r="I114" i="140" s="1"/>
  <c r="J114" i="140" s="1"/>
  <c r="D115" i="140"/>
  <c r="D116" i="140"/>
  <c r="I116" i="140"/>
  <c r="D30" i="140"/>
  <c r="I30" i="140" s="1"/>
  <c r="D31" i="140"/>
  <c r="I31" i="140"/>
  <c r="D32" i="140"/>
  <c r="I32" i="140" s="1"/>
  <c r="D33" i="140"/>
  <c r="F33" i="140" s="1"/>
  <c r="D34" i="140"/>
  <c r="I34" i="140"/>
  <c r="D35" i="140"/>
  <c r="I35" i="140" s="1"/>
  <c r="J35" i="140" s="1"/>
  <c r="D36" i="140"/>
  <c r="I36" i="140"/>
  <c r="D37" i="140"/>
  <c r="I37" i="140" s="1"/>
  <c r="J37" i="140" s="1"/>
  <c r="D38" i="140"/>
  <c r="I38" i="140" s="1"/>
  <c r="D39" i="140"/>
  <c r="I39" i="140"/>
  <c r="D40" i="140"/>
  <c r="I40" i="140" s="1"/>
  <c r="D41" i="140"/>
  <c r="I41" i="140"/>
  <c r="D42" i="140"/>
  <c r="I42" i="140"/>
  <c r="D43" i="140"/>
  <c r="I43" i="140" s="1"/>
  <c r="D44" i="140"/>
  <c r="I44" i="140"/>
  <c r="D45" i="140"/>
  <c r="I45" i="140"/>
  <c r="J45" i="140" s="1"/>
  <c r="D46" i="140"/>
  <c r="I46" i="140"/>
  <c r="D47" i="140"/>
  <c r="I47" i="140"/>
  <c r="D48" i="140"/>
  <c r="I48" i="140" s="1"/>
  <c r="D49" i="140"/>
  <c r="I49" i="140"/>
  <c r="D50" i="140"/>
  <c r="I50" i="140"/>
  <c r="D51" i="140"/>
  <c r="I51" i="140"/>
  <c r="D52" i="140"/>
  <c r="I52" i="140"/>
  <c r="D53" i="140"/>
  <c r="I53" i="140"/>
  <c r="J53" i="140" s="1"/>
  <c r="D54" i="140"/>
  <c r="D55" i="140"/>
  <c r="I55" i="140"/>
  <c r="D56" i="140"/>
  <c r="I56" i="140" s="1"/>
  <c r="D57" i="140"/>
  <c r="I57" i="140" s="1"/>
  <c r="J57" i="140" s="1"/>
  <c r="D58" i="140"/>
  <c r="I58" i="140"/>
  <c r="D59" i="140"/>
  <c r="I59" i="140" s="1"/>
  <c r="J59" i="140" s="1"/>
  <c r="D60" i="140"/>
  <c r="I60" i="140"/>
  <c r="D61" i="140"/>
  <c r="F61" i="140" s="1"/>
  <c r="I61" i="140"/>
  <c r="D62" i="140"/>
  <c r="I62" i="140" s="1"/>
  <c r="J62" i="140" s="1"/>
  <c r="D63" i="140"/>
  <c r="I63" i="140"/>
  <c r="D64" i="140"/>
  <c r="I64" i="140" s="1"/>
  <c r="D65" i="140"/>
  <c r="I65" i="140" s="1"/>
  <c r="J65" i="140" s="1"/>
  <c r="D66" i="140"/>
  <c r="I66" i="140"/>
  <c r="D67" i="140"/>
  <c r="F67" i="140" s="1"/>
  <c r="I67" i="140"/>
  <c r="D68" i="140"/>
  <c r="I68" i="140"/>
  <c r="D69" i="140"/>
  <c r="I69" i="140"/>
  <c r="D6" i="140"/>
  <c r="F6" i="140" s="1"/>
  <c r="I6" i="140"/>
  <c r="J6" i="140" s="1"/>
  <c r="D7" i="140"/>
  <c r="I7" i="140"/>
  <c r="D8" i="140"/>
  <c r="I8" i="140" s="1"/>
  <c r="D9" i="140"/>
  <c r="I9" i="140"/>
  <c r="D10" i="140"/>
  <c r="I10" i="140"/>
  <c r="D11" i="140"/>
  <c r="D12" i="140"/>
  <c r="I12" i="140"/>
  <c r="D13" i="140"/>
  <c r="F13" i="140" s="1"/>
  <c r="D14" i="140"/>
  <c r="I14" i="140"/>
  <c r="D15" i="140"/>
  <c r="I15" i="140"/>
  <c r="J15" i="140" s="1"/>
  <c r="D16" i="140"/>
  <c r="I16" i="140"/>
  <c r="D17" i="140"/>
  <c r="F17" i="140" s="1"/>
  <c r="I17" i="140"/>
  <c r="D18" i="140"/>
  <c r="I18" i="140" s="1"/>
  <c r="J18" i="140" s="1"/>
  <c r="D19" i="140"/>
  <c r="F19" i="140" s="1"/>
  <c r="D20" i="140"/>
  <c r="D21" i="140"/>
  <c r="I21" i="140" s="1"/>
  <c r="J21" i="140" s="1"/>
  <c r="D22" i="140"/>
  <c r="F22" i="140" s="1"/>
  <c r="I22" i="140"/>
  <c r="D23" i="140"/>
  <c r="I23" i="140"/>
  <c r="J23" i="140" s="1"/>
  <c r="D24" i="140"/>
  <c r="I24" i="140"/>
  <c r="D25" i="140"/>
  <c r="I25" i="140"/>
  <c r="D26" i="140"/>
  <c r="I26" i="140" s="1"/>
  <c r="J26" i="140" s="1"/>
  <c r="D27" i="140"/>
  <c r="I27" i="140" s="1"/>
  <c r="J27" i="140" s="1"/>
  <c r="D28" i="140"/>
  <c r="D29" i="140"/>
  <c r="F29" i="140" s="1"/>
  <c r="D5" i="140"/>
  <c r="I5" i="140"/>
  <c r="F104" i="140"/>
  <c r="F103" i="140"/>
  <c r="F102" i="140"/>
  <c r="F101" i="140"/>
  <c r="F100" i="140"/>
  <c r="F99" i="140"/>
  <c r="F98" i="140"/>
  <c r="F97" i="140"/>
  <c r="F96" i="140"/>
  <c r="F94" i="140"/>
  <c r="F93" i="140"/>
  <c r="F92" i="140"/>
  <c r="F90" i="140"/>
  <c r="F89" i="140"/>
  <c r="F88" i="140"/>
  <c r="F87" i="140"/>
  <c r="F86" i="140"/>
  <c r="F85" i="140"/>
  <c r="F84" i="140"/>
  <c r="F83" i="140"/>
  <c r="F82" i="140"/>
  <c r="F81" i="140"/>
  <c r="F80" i="140"/>
  <c r="F79" i="140"/>
  <c r="F78" i="140"/>
  <c r="F77" i="140"/>
  <c r="F76" i="140"/>
  <c r="F75" i="140"/>
  <c r="F74" i="140"/>
  <c r="F73" i="140"/>
  <c r="F72" i="140"/>
  <c r="F71" i="140"/>
  <c r="F70" i="140"/>
  <c r="F69" i="140"/>
  <c r="F68" i="140"/>
  <c r="F66" i="140"/>
  <c r="F64" i="140"/>
  <c r="F63" i="140"/>
  <c r="F60" i="140"/>
  <c r="F58" i="140"/>
  <c r="F57" i="140"/>
  <c r="F56" i="140"/>
  <c r="F55" i="140"/>
  <c r="F53" i="140"/>
  <c r="F52" i="140"/>
  <c r="F51" i="140"/>
  <c r="F50" i="140"/>
  <c r="F49" i="140"/>
  <c r="F48" i="140"/>
  <c r="F47" i="140"/>
  <c r="F46" i="140"/>
  <c r="F44" i="140"/>
  <c r="F43" i="140"/>
  <c r="F42" i="140"/>
  <c r="F41" i="140"/>
  <c r="F40" i="140"/>
  <c r="F39" i="140"/>
  <c r="F38" i="140"/>
  <c r="F37" i="140"/>
  <c r="F36" i="140"/>
  <c r="F35" i="140"/>
  <c r="F34" i="140"/>
  <c r="F32" i="140"/>
  <c r="F31" i="140"/>
  <c r="F30" i="140"/>
  <c r="F26" i="140"/>
  <c r="F25" i="140"/>
  <c r="F24" i="140"/>
  <c r="F23" i="140"/>
  <c r="F21" i="140"/>
  <c r="F18" i="140"/>
  <c r="F16" i="140"/>
  <c r="F14" i="140"/>
  <c r="F12" i="140"/>
  <c r="F10" i="140"/>
  <c r="F9" i="140"/>
  <c r="F8" i="140"/>
  <c r="F7" i="140"/>
  <c r="F5" i="140"/>
  <c r="F116" i="140"/>
  <c r="F114" i="140"/>
  <c r="F113" i="140"/>
  <c r="F112" i="140"/>
  <c r="F111" i="140"/>
  <c r="F110" i="140"/>
  <c r="F109" i="140"/>
  <c r="F108" i="140"/>
  <c r="F107" i="140"/>
  <c r="F106" i="140"/>
  <c r="F105" i="140"/>
  <c r="J116" i="140"/>
  <c r="J113" i="140"/>
  <c r="J112" i="140"/>
  <c r="J111" i="140"/>
  <c r="J110" i="140"/>
  <c r="J109" i="140"/>
  <c r="J108" i="140"/>
  <c r="J107" i="140"/>
  <c r="J106" i="140"/>
  <c r="J105" i="140"/>
  <c r="J103" i="140"/>
  <c r="J102" i="140"/>
  <c r="J101" i="140"/>
  <c r="J100" i="140"/>
  <c r="J99" i="140"/>
  <c r="J98" i="140"/>
  <c r="J97" i="140"/>
  <c r="J96" i="140"/>
  <c r="J94" i="140"/>
  <c r="J93" i="140"/>
  <c r="J92" i="140"/>
  <c r="J91" i="140"/>
  <c r="J90" i="140"/>
  <c r="J89" i="140"/>
  <c r="J88" i="140"/>
  <c r="J87" i="140"/>
  <c r="J86" i="140"/>
  <c r="J85" i="140"/>
  <c r="J84" i="140"/>
  <c r="J83" i="140"/>
  <c r="J82" i="140"/>
  <c r="J81" i="140"/>
  <c r="J80" i="140"/>
  <c r="J79" i="140"/>
  <c r="J78" i="140"/>
  <c r="J76" i="140"/>
  <c r="J75" i="140"/>
  <c r="J74" i="140"/>
  <c r="J73" i="140"/>
  <c r="J72" i="140"/>
  <c r="J70" i="140"/>
  <c r="J7" i="140"/>
  <c r="J8" i="140"/>
  <c r="J9" i="140"/>
  <c r="J10" i="140"/>
  <c r="J12" i="140"/>
  <c r="J14" i="140"/>
  <c r="J16" i="140"/>
  <c r="J17" i="140"/>
  <c r="J22" i="140"/>
  <c r="J24" i="140"/>
  <c r="J25" i="140"/>
  <c r="J30" i="140"/>
  <c r="J31" i="140"/>
  <c r="J32" i="140"/>
  <c r="J34" i="140"/>
  <c r="J36" i="140"/>
  <c r="J38" i="140"/>
  <c r="J39" i="140"/>
  <c r="J40" i="140"/>
  <c r="J41" i="140"/>
  <c r="J42" i="140"/>
  <c r="J43" i="140"/>
  <c r="J44" i="140"/>
  <c r="J46" i="140"/>
  <c r="J47" i="140"/>
  <c r="J48" i="140"/>
  <c r="J49" i="140"/>
  <c r="J50" i="140"/>
  <c r="J51" i="140"/>
  <c r="J52" i="140"/>
  <c r="J55" i="140"/>
  <c r="J56" i="140"/>
  <c r="J58" i="140"/>
  <c r="J60" i="140"/>
  <c r="J61" i="140"/>
  <c r="J63" i="140"/>
  <c r="J64" i="140"/>
  <c r="J66" i="140"/>
  <c r="J67" i="140"/>
  <c r="J68" i="140"/>
  <c r="J69" i="140"/>
  <c r="J5" i="140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D117" i="142"/>
  <c r="F117" i="142"/>
  <c r="D70" i="142"/>
  <c r="I70" i="142"/>
  <c r="D71" i="142"/>
  <c r="D72" i="142"/>
  <c r="I72" i="142"/>
  <c r="D73" i="142"/>
  <c r="F73" i="142" s="1"/>
  <c r="I73" i="142"/>
  <c r="D74" i="142"/>
  <c r="E72" i="142" s="1"/>
  <c r="D75" i="142"/>
  <c r="I75" i="142" s="1"/>
  <c r="J75" i="142" s="1"/>
  <c r="D76" i="142"/>
  <c r="I76" i="142"/>
  <c r="D77" i="142"/>
  <c r="I77" i="142"/>
  <c r="D78" i="142"/>
  <c r="I78" i="142"/>
  <c r="D79" i="142"/>
  <c r="F79" i="142" s="1"/>
  <c r="D80" i="142"/>
  <c r="I80" i="142"/>
  <c r="D81" i="142"/>
  <c r="F81" i="142" s="1"/>
  <c r="I81" i="142"/>
  <c r="D82" i="142"/>
  <c r="D83" i="142"/>
  <c r="I83" i="142" s="1"/>
  <c r="J83" i="142" s="1"/>
  <c r="D84" i="142"/>
  <c r="I84" i="142"/>
  <c r="D85" i="142"/>
  <c r="I85" i="142"/>
  <c r="D86" i="142"/>
  <c r="I86" i="142"/>
  <c r="D87" i="142"/>
  <c r="D88" i="142"/>
  <c r="I88" i="142"/>
  <c r="D89" i="142"/>
  <c r="I89" i="142"/>
  <c r="D90" i="142"/>
  <c r="E88" i="142" s="1"/>
  <c r="D91" i="142"/>
  <c r="I91" i="142" s="1"/>
  <c r="J91" i="142" s="1"/>
  <c r="D92" i="142"/>
  <c r="I92" i="142"/>
  <c r="D93" i="142"/>
  <c r="I93" i="142"/>
  <c r="D94" i="142"/>
  <c r="I94" i="142"/>
  <c r="D95" i="142"/>
  <c r="F95" i="142" s="1"/>
  <c r="D96" i="142"/>
  <c r="I96" i="142"/>
  <c r="D97" i="142"/>
  <c r="I97" i="142"/>
  <c r="J97" i="142" s="1"/>
  <c r="D98" i="142"/>
  <c r="D99" i="142"/>
  <c r="I99" i="142" s="1"/>
  <c r="J99" i="142" s="1"/>
  <c r="D100" i="142"/>
  <c r="I100" i="142"/>
  <c r="D101" i="142"/>
  <c r="I101" i="142"/>
  <c r="D102" i="142"/>
  <c r="I102" i="142"/>
  <c r="D103" i="142"/>
  <c r="F103" i="142" s="1"/>
  <c r="D104" i="142"/>
  <c r="I104" i="142"/>
  <c r="D105" i="142"/>
  <c r="I105" i="142"/>
  <c r="D106" i="142"/>
  <c r="E104" i="142" s="1"/>
  <c r="D107" i="142"/>
  <c r="I107" i="142" s="1"/>
  <c r="J107" i="142" s="1"/>
  <c r="D108" i="142"/>
  <c r="I108" i="142"/>
  <c r="D109" i="142"/>
  <c r="I109" i="142"/>
  <c r="D110" i="142"/>
  <c r="I110" i="142"/>
  <c r="D111" i="142"/>
  <c r="F111" i="142" s="1"/>
  <c r="D112" i="142"/>
  <c r="I112" i="142"/>
  <c r="D113" i="142"/>
  <c r="I113" i="142"/>
  <c r="D114" i="142"/>
  <c r="E55" i="142" s="1"/>
  <c r="D115" i="142"/>
  <c r="I115" i="142" s="1"/>
  <c r="J115" i="142" s="1"/>
  <c r="D116" i="142"/>
  <c r="I116" i="142"/>
  <c r="I117" i="142"/>
  <c r="D118" i="142"/>
  <c r="E118" i="142" s="1"/>
  <c r="I118" i="142"/>
  <c r="D119" i="142"/>
  <c r="E116" i="142" s="1"/>
  <c r="D30" i="142"/>
  <c r="I30" i="142" s="1"/>
  <c r="D31" i="142"/>
  <c r="F31" i="142" s="1"/>
  <c r="I31" i="142"/>
  <c r="D32" i="142"/>
  <c r="I32" i="142" s="1"/>
  <c r="J32" i="142" s="1"/>
  <c r="D33" i="142"/>
  <c r="I33" i="142"/>
  <c r="D34" i="142"/>
  <c r="I34" i="142" s="1"/>
  <c r="D35" i="142"/>
  <c r="I35" i="142" s="1"/>
  <c r="J35" i="142" s="1"/>
  <c r="D36" i="142"/>
  <c r="F36" i="142" s="1"/>
  <c r="I36" i="142"/>
  <c r="D37" i="142"/>
  <c r="D38" i="142"/>
  <c r="I38" i="142" s="1"/>
  <c r="D39" i="142"/>
  <c r="I39" i="142"/>
  <c r="D40" i="142"/>
  <c r="I40" i="142"/>
  <c r="D41" i="142"/>
  <c r="I41" i="142"/>
  <c r="D42" i="142"/>
  <c r="I42" i="142" s="1"/>
  <c r="D43" i="142"/>
  <c r="I43" i="142" s="1"/>
  <c r="D44" i="142"/>
  <c r="I44" i="142"/>
  <c r="D45" i="142"/>
  <c r="F45" i="142" s="1"/>
  <c r="D46" i="142"/>
  <c r="I46" i="142" s="1"/>
  <c r="J46" i="142" s="1"/>
  <c r="D47" i="142"/>
  <c r="F47" i="142" s="1"/>
  <c r="I47" i="142"/>
  <c r="D48" i="142"/>
  <c r="I48" i="142"/>
  <c r="D49" i="142"/>
  <c r="I49" i="142"/>
  <c r="D50" i="142"/>
  <c r="I50" i="142" s="1"/>
  <c r="D51" i="142"/>
  <c r="I51" i="142" s="1"/>
  <c r="D52" i="142"/>
  <c r="F52" i="142" s="1"/>
  <c r="I52" i="142"/>
  <c r="D53" i="142"/>
  <c r="D54" i="142"/>
  <c r="I54" i="142" s="1"/>
  <c r="J54" i="142" s="1"/>
  <c r="D55" i="142"/>
  <c r="I55" i="142"/>
  <c r="D56" i="142"/>
  <c r="I56" i="142"/>
  <c r="J56" i="142" s="1"/>
  <c r="D57" i="142"/>
  <c r="I57" i="142"/>
  <c r="D58" i="142"/>
  <c r="I58" i="142" s="1"/>
  <c r="D59" i="142"/>
  <c r="I59" i="142" s="1"/>
  <c r="D60" i="142"/>
  <c r="I60" i="142"/>
  <c r="D61" i="142"/>
  <c r="F61" i="142" s="1"/>
  <c r="D62" i="142"/>
  <c r="I62" i="142" s="1"/>
  <c r="J62" i="142" s="1"/>
  <c r="D63" i="142"/>
  <c r="F63" i="142" s="1"/>
  <c r="I63" i="142"/>
  <c r="D64" i="142"/>
  <c r="I64" i="142" s="1"/>
  <c r="J64" i="142" s="1"/>
  <c r="D65" i="142"/>
  <c r="I65" i="142"/>
  <c r="D66" i="142"/>
  <c r="I66" i="142" s="1"/>
  <c r="J66" i="142" s="1"/>
  <c r="D67" i="142"/>
  <c r="I67" i="142" s="1"/>
  <c r="J67" i="142" s="1"/>
  <c r="D68" i="142"/>
  <c r="F68" i="142" s="1"/>
  <c r="I68" i="142"/>
  <c r="D69" i="142"/>
  <c r="D6" i="142"/>
  <c r="I6" i="142" s="1"/>
  <c r="J6" i="142" s="1"/>
  <c r="D7" i="142"/>
  <c r="I7" i="142"/>
  <c r="D8" i="142"/>
  <c r="I8" i="142"/>
  <c r="D9" i="142"/>
  <c r="I9" i="142"/>
  <c r="D10" i="142"/>
  <c r="I10" i="142" s="1"/>
  <c r="J10" i="142" s="1"/>
  <c r="D11" i="142"/>
  <c r="I11" i="142" s="1"/>
  <c r="D12" i="142"/>
  <c r="I12" i="142"/>
  <c r="D13" i="142"/>
  <c r="F13" i="142" s="1"/>
  <c r="D14" i="142"/>
  <c r="I14" i="142" s="1"/>
  <c r="J14" i="142" s="1"/>
  <c r="D15" i="142"/>
  <c r="F15" i="142" s="1"/>
  <c r="I15" i="142"/>
  <c r="D16" i="142"/>
  <c r="E13" i="142" s="1"/>
  <c r="I16" i="142"/>
  <c r="D17" i="142"/>
  <c r="I17" i="142"/>
  <c r="D18" i="142"/>
  <c r="I18" i="142" s="1"/>
  <c r="J18" i="142" s="1"/>
  <c r="D19" i="142"/>
  <c r="I19" i="142" s="1"/>
  <c r="D20" i="142"/>
  <c r="F20" i="142" s="1"/>
  <c r="I20" i="142"/>
  <c r="D21" i="142"/>
  <c r="I21" i="142" s="1"/>
  <c r="J21" i="142" s="1"/>
  <c r="D22" i="142"/>
  <c r="I22" i="142" s="1"/>
  <c r="D23" i="142"/>
  <c r="I23" i="142"/>
  <c r="D24" i="142"/>
  <c r="I24" i="142"/>
  <c r="J24" i="142" s="1"/>
  <c r="D25" i="142"/>
  <c r="I25" i="142"/>
  <c r="D26" i="142"/>
  <c r="I26" i="142" s="1"/>
  <c r="J26" i="142" s="1"/>
  <c r="D27" i="142"/>
  <c r="I27" i="142" s="1"/>
  <c r="J27" i="142" s="1"/>
  <c r="D28" i="142"/>
  <c r="I28" i="142"/>
  <c r="D29" i="142"/>
  <c r="F29" i="142" s="1"/>
  <c r="D5" i="142"/>
  <c r="I5" i="142" s="1"/>
  <c r="J5" i="142" s="1"/>
  <c r="F88" i="142"/>
  <c r="F86" i="142"/>
  <c r="F85" i="142"/>
  <c r="F84" i="142"/>
  <c r="F83" i="142"/>
  <c r="F80" i="142"/>
  <c r="F78" i="142"/>
  <c r="F77" i="142"/>
  <c r="F76" i="142"/>
  <c r="F75" i="142"/>
  <c r="F72" i="142"/>
  <c r="F70" i="142"/>
  <c r="F69" i="142"/>
  <c r="F67" i="142"/>
  <c r="F66" i="142"/>
  <c r="F65" i="142"/>
  <c r="F62" i="142"/>
  <c r="F60" i="142"/>
  <c r="F59" i="142"/>
  <c r="F57" i="142"/>
  <c r="F55" i="142"/>
  <c r="F54" i="142"/>
  <c r="F53" i="142"/>
  <c r="F51" i="142"/>
  <c r="F50" i="142"/>
  <c r="F49" i="142"/>
  <c r="F46" i="142"/>
  <c r="F44" i="142"/>
  <c r="F43" i="142"/>
  <c r="F41" i="142"/>
  <c r="F39" i="142"/>
  <c r="F38" i="142"/>
  <c r="F37" i="142"/>
  <c r="F35" i="142"/>
  <c r="F34" i="142"/>
  <c r="F33" i="142"/>
  <c r="F30" i="142"/>
  <c r="F28" i="142"/>
  <c r="F27" i="142"/>
  <c r="F25" i="142"/>
  <c r="F23" i="142"/>
  <c r="F22" i="142"/>
  <c r="F21" i="142"/>
  <c r="F19" i="142"/>
  <c r="F18" i="142"/>
  <c r="F17" i="142"/>
  <c r="F14" i="142"/>
  <c r="F12" i="142"/>
  <c r="F11" i="142"/>
  <c r="F9" i="142"/>
  <c r="F7" i="142"/>
  <c r="F6" i="142"/>
  <c r="F5" i="142"/>
  <c r="K119" i="142"/>
  <c r="F119" i="142"/>
  <c r="F118" i="142"/>
  <c r="E119" i="142"/>
  <c r="F116" i="142"/>
  <c r="F115" i="142"/>
  <c r="F113" i="142"/>
  <c r="F112" i="142"/>
  <c r="F110" i="142"/>
  <c r="F109" i="142"/>
  <c r="F108" i="142"/>
  <c r="F107" i="142"/>
  <c r="F105" i="142"/>
  <c r="F104" i="142"/>
  <c r="F102" i="142"/>
  <c r="F101" i="142"/>
  <c r="F100" i="142"/>
  <c r="F99" i="142"/>
  <c r="F97" i="142"/>
  <c r="F96" i="142"/>
  <c r="F94" i="142"/>
  <c r="F93" i="142"/>
  <c r="F92" i="142"/>
  <c r="F91" i="142"/>
  <c r="F89" i="142"/>
  <c r="E40" i="142"/>
  <c r="E39" i="142"/>
  <c r="H117" i="142"/>
  <c r="J117" i="142"/>
  <c r="H118" i="142"/>
  <c r="J118" i="142"/>
  <c r="H119" i="142"/>
  <c r="H5" i="142"/>
  <c r="H6" i="142"/>
  <c r="H7" i="142"/>
  <c r="J7" i="142"/>
  <c r="H8" i="142"/>
  <c r="J8" i="142"/>
  <c r="H9" i="142"/>
  <c r="J9" i="142"/>
  <c r="H10" i="142"/>
  <c r="H11" i="142"/>
  <c r="J11" i="142"/>
  <c r="H12" i="142"/>
  <c r="J12" i="142"/>
  <c r="H13" i="142"/>
  <c r="H14" i="142"/>
  <c r="H15" i="142"/>
  <c r="J15" i="142" s="1"/>
  <c r="H16" i="142"/>
  <c r="J16" i="142"/>
  <c r="H17" i="142"/>
  <c r="J17" i="142"/>
  <c r="H18" i="142"/>
  <c r="H19" i="142"/>
  <c r="J19" i="142"/>
  <c r="H20" i="142"/>
  <c r="J20" i="142" s="1"/>
  <c r="H21" i="142"/>
  <c r="H22" i="142"/>
  <c r="J22" i="142"/>
  <c r="H23" i="142"/>
  <c r="J23" i="142"/>
  <c r="H24" i="142"/>
  <c r="H25" i="142"/>
  <c r="J25" i="142"/>
  <c r="H26" i="142"/>
  <c r="H27" i="142"/>
  <c r="H28" i="142"/>
  <c r="J28" i="142"/>
  <c r="H29" i="142"/>
  <c r="H72" i="142"/>
  <c r="J72" i="142"/>
  <c r="H73" i="142"/>
  <c r="J73" i="142"/>
  <c r="H74" i="142"/>
  <c r="H75" i="142"/>
  <c r="H76" i="142"/>
  <c r="J76" i="142"/>
  <c r="H77" i="142"/>
  <c r="J77" i="142"/>
  <c r="H78" i="142"/>
  <c r="J78" i="142"/>
  <c r="H79" i="142"/>
  <c r="H80" i="142"/>
  <c r="J80" i="142"/>
  <c r="H81" i="142"/>
  <c r="J81" i="142"/>
  <c r="H82" i="142"/>
  <c r="H83" i="142"/>
  <c r="H84" i="142"/>
  <c r="J84" i="142"/>
  <c r="H85" i="142"/>
  <c r="J85" i="142"/>
  <c r="H86" i="142"/>
  <c r="J86" i="142" s="1"/>
  <c r="H87" i="142"/>
  <c r="H88" i="142"/>
  <c r="J88" i="142"/>
  <c r="H89" i="142"/>
  <c r="J89" i="142" s="1"/>
  <c r="H90" i="142"/>
  <c r="H91" i="142"/>
  <c r="H92" i="142"/>
  <c r="J92" i="142"/>
  <c r="H93" i="142"/>
  <c r="J93" i="142"/>
  <c r="H94" i="142"/>
  <c r="J94" i="142"/>
  <c r="H95" i="142"/>
  <c r="H96" i="142"/>
  <c r="J96" i="142"/>
  <c r="H97" i="142"/>
  <c r="H98" i="142"/>
  <c r="H99" i="142"/>
  <c r="H100" i="142"/>
  <c r="J100" i="142"/>
  <c r="H101" i="142"/>
  <c r="J101" i="142"/>
  <c r="H102" i="142"/>
  <c r="J102" i="142"/>
  <c r="H103" i="142"/>
  <c r="H104" i="142"/>
  <c r="J104" i="142"/>
  <c r="H105" i="142"/>
  <c r="J105" i="142" s="1"/>
  <c r="H106" i="142"/>
  <c r="H107" i="142"/>
  <c r="H108" i="142"/>
  <c r="J108" i="142"/>
  <c r="H109" i="142"/>
  <c r="J109" i="142"/>
  <c r="H110" i="142"/>
  <c r="J110" i="142"/>
  <c r="H111" i="142"/>
  <c r="H112" i="142"/>
  <c r="J112" i="142"/>
  <c r="H113" i="142"/>
  <c r="J113" i="142"/>
  <c r="H114" i="142"/>
  <c r="H115" i="142"/>
  <c r="H116" i="142"/>
  <c r="J116" i="142"/>
  <c r="H71" i="142"/>
  <c r="H70" i="142"/>
  <c r="J70" i="142"/>
  <c r="H40" i="142"/>
  <c r="H41" i="142"/>
  <c r="J41" i="142" s="1"/>
  <c r="H42" i="142"/>
  <c r="J42" i="142"/>
  <c r="H43" i="142"/>
  <c r="H44" i="142"/>
  <c r="J44" i="142" s="1"/>
  <c r="H45" i="142"/>
  <c r="H46" i="142"/>
  <c r="H47" i="142"/>
  <c r="J47" i="142"/>
  <c r="H48" i="142"/>
  <c r="H49" i="142"/>
  <c r="J49" i="142" s="1"/>
  <c r="H50" i="142"/>
  <c r="J50" i="142"/>
  <c r="H51" i="142"/>
  <c r="H52" i="142"/>
  <c r="J52" i="142" s="1"/>
  <c r="H53" i="142"/>
  <c r="H54" i="142"/>
  <c r="H55" i="142"/>
  <c r="J55" i="142"/>
  <c r="H56" i="142"/>
  <c r="H57" i="142"/>
  <c r="J57" i="142" s="1"/>
  <c r="H58" i="142"/>
  <c r="J58" i="142" s="1"/>
  <c r="H59" i="142"/>
  <c r="H60" i="142"/>
  <c r="J60" i="142" s="1"/>
  <c r="H61" i="142"/>
  <c r="H62" i="142"/>
  <c r="H63" i="142"/>
  <c r="J63" i="142"/>
  <c r="H64" i="142"/>
  <c r="H65" i="142"/>
  <c r="J65" i="142" s="1"/>
  <c r="H66" i="142"/>
  <c r="H67" i="142"/>
  <c r="H68" i="142"/>
  <c r="J68" i="142" s="1"/>
  <c r="H69" i="142"/>
  <c r="H30" i="142"/>
  <c r="H31" i="142"/>
  <c r="J31" i="142"/>
  <c r="H32" i="142"/>
  <c r="H33" i="142"/>
  <c r="J33" i="142" s="1"/>
  <c r="H34" i="142"/>
  <c r="H35" i="142"/>
  <c r="H36" i="142"/>
  <c r="J36" i="142"/>
  <c r="H37" i="142"/>
  <c r="H38" i="142"/>
  <c r="H39" i="142"/>
  <c r="J39" i="142"/>
  <c r="K109" i="142" l="1"/>
  <c r="K97" i="142"/>
  <c r="E54" i="142"/>
  <c r="E53" i="142"/>
  <c r="F56" i="142"/>
  <c r="K108" i="142"/>
  <c r="J34" i="142"/>
  <c r="K55" i="142"/>
  <c r="I54" i="140"/>
  <c r="J54" i="140" s="1"/>
  <c r="F54" i="140"/>
  <c r="E22" i="142"/>
  <c r="E21" i="142"/>
  <c r="E20" i="142"/>
  <c r="E19" i="142"/>
  <c r="E18" i="142"/>
  <c r="E17" i="142"/>
  <c r="F24" i="142"/>
  <c r="E71" i="142"/>
  <c r="F45" i="140"/>
  <c r="E56" i="142"/>
  <c r="J43" i="142"/>
  <c r="I82" i="142"/>
  <c r="J82" i="142" s="1"/>
  <c r="K64" i="142" s="1"/>
  <c r="F82" i="142"/>
  <c r="E82" i="142"/>
  <c r="E81" i="142"/>
  <c r="E80" i="142"/>
  <c r="E78" i="142"/>
  <c r="E77" i="142"/>
  <c r="I45" i="165"/>
  <c r="J45" i="165" s="1"/>
  <c r="F45" i="165"/>
  <c r="I74" i="142"/>
  <c r="J74" i="142" s="1"/>
  <c r="F74" i="142"/>
  <c r="E74" i="142"/>
  <c r="E73" i="142"/>
  <c r="E87" i="142"/>
  <c r="F64" i="142"/>
  <c r="E64" i="142"/>
  <c r="E63" i="142"/>
  <c r="E62" i="142"/>
  <c r="E61" i="142"/>
  <c r="E52" i="142"/>
  <c r="F32" i="142"/>
  <c r="E32" i="142"/>
  <c r="E31" i="142"/>
  <c r="E30" i="142"/>
  <c r="E27" i="142"/>
  <c r="E25" i="142"/>
  <c r="E70" i="142"/>
  <c r="F62" i="140"/>
  <c r="E5" i="142"/>
  <c r="I90" i="142"/>
  <c r="J90" i="142" s="1"/>
  <c r="E85" i="142"/>
  <c r="F90" i="142"/>
  <c r="E90" i="142"/>
  <c r="E89" i="142"/>
  <c r="K67" i="142"/>
  <c r="E7" i="142"/>
  <c r="J51" i="142"/>
  <c r="J40" i="142"/>
  <c r="J30" i="142"/>
  <c r="I19" i="165"/>
  <c r="J19" i="165" s="1"/>
  <c r="F19" i="165"/>
  <c r="I114" i="142"/>
  <c r="J114" i="142" s="1"/>
  <c r="E107" i="142"/>
  <c r="F114" i="142"/>
  <c r="E114" i="142"/>
  <c r="E113" i="142"/>
  <c r="K78" i="142"/>
  <c r="E8" i="142"/>
  <c r="E6" i="142"/>
  <c r="F8" i="142"/>
  <c r="E38" i="142"/>
  <c r="E37" i="142"/>
  <c r="E35" i="142"/>
  <c r="E33" i="142"/>
  <c r="F40" i="142"/>
  <c r="F15" i="140"/>
  <c r="F112" i="166"/>
  <c r="I112" i="166"/>
  <c r="J112" i="166" s="1"/>
  <c r="F75" i="166"/>
  <c r="E112" i="142"/>
  <c r="I98" i="142"/>
  <c r="J98" i="142" s="1"/>
  <c r="K96" i="142" s="1"/>
  <c r="E91" i="142"/>
  <c r="F98" i="142"/>
  <c r="E98" i="142"/>
  <c r="E97" i="142"/>
  <c r="K92" i="142"/>
  <c r="E14" i="142"/>
  <c r="E23" i="142"/>
  <c r="E96" i="142"/>
  <c r="J59" i="142"/>
  <c r="J48" i="142"/>
  <c r="J38" i="142"/>
  <c r="K38" i="142" s="1"/>
  <c r="E86" i="142"/>
  <c r="I115" i="140"/>
  <c r="J115" i="140" s="1"/>
  <c r="F115" i="140"/>
  <c r="E24" i="142"/>
  <c r="F16" i="142"/>
  <c r="E16" i="142"/>
  <c r="E15" i="142"/>
  <c r="E12" i="142"/>
  <c r="E11" i="142"/>
  <c r="E10" i="142"/>
  <c r="E9" i="142"/>
  <c r="E69" i="142"/>
  <c r="F48" i="142"/>
  <c r="E48" i="142"/>
  <c r="E47" i="142"/>
  <c r="E46" i="142"/>
  <c r="E45" i="142"/>
  <c r="E43" i="142"/>
  <c r="E41" i="142"/>
  <c r="E36" i="142"/>
  <c r="I106" i="142"/>
  <c r="J106" i="142" s="1"/>
  <c r="K104" i="142" s="1"/>
  <c r="E99" i="142"/>
  <c r="F106" i="142"/>
  <c r="E106" i="142"/>
  <c r="E105" i="142"/>
  <c r="I104" i="140"/>
  <c r="J104" i="140" s="1"/>
  <c r="F95" i="140"/>
  <c r="E29" i="142"/>
  <c r="E57" i="142"/>
  <c r="F71" i="142"/>
  <c r="F87" i="142"/>
  <c r="J11" i="166"/>
  <c r="J27" i="166"/>
  <c r="J56" i="166"/>
  <c r="E26" i="142"/>
  <c r="E42" i="142"/>
  <c r="E58" i="142"/>
  <c r="I67" i="166"/>
  <c r="J67" i="166" s="1"/>
  <c r="F67" i="166"/>
  <c r="J55" i="166"/>
  <c r="F83" i="166"/>
  <c r="J11" i="165"/>
  <c r="I76" i="165"/>
  <c r="J76" i="165" s="1"/>
  <c r="F76" i="165"/>
  <c r="E59" i="142"/>
  <c r="E75" i="142"/>
  <c r="F11" i="140"/>
  <c r="F27" i="140"/>
  <c r="F59" i="140"/>
  <c r="I29" i="140"/>
  <c r="J29" i="140" s="1"/>
  <c r="I13" i="140"/>
  <c r="J13" i="140" s="1"/>
  <c r="I33" i="140"/>
  <c r="J33" i="140" s="1"/>
  <c r="I5" i="166"/>
  <c r="J5" i="166" s="1"/>
  <c r="F5" i="166"/>
  <c r="I21" i="166"/>
  <c r="J21" i="166" s="1"/>
  <c r="F21" i="166"/>
  <c r="I43" i="166"/>
  <c r="J43" i="166" s="1"/>
  <c r="F43" i="166"/>
  <c r="J91" i="166"/>
  <c r="E28" i="142"/>
  <c r="E44" i="142"/>
  <c r="E60" i="142"/>
  <c r="E76" i="142"/>
  <c r="F10" i="142"/>
  <c r="F26" i="142"/>
  <c r="F42" i="142"/>
  <c r="F58" i="142"/>
  <c r="I111" i="142"/>
  <c r="J111" i="142" s="1"/>
  <c r="I103" i="142"/>
  <c r="J103" i="142" s="1"/>
  <c r="K103" i="142" s="1"/>
  <c r="I95" i="142"/>
  <c r="J95" i="142" s="1"/>
  <c r="I87" i="142"/>
  <c r="J87" i="142" s="1"/>
  <c r="K83" i="142" s="1"/>
  <c r="I79" i="142"/>
  <c r="J79" i="142" s="1"/>
  <c r="I71" i="142"/>
  <c r="J71" i="142" s="1"/>
  <c r="F28" i="140"/>
  <c r="F91" i="166"/>
  <c r="I22" i="165"/>
  <c r="J22" i="165" s="1"/>
  <c r="F22" i="165"/>
  <c r="E115" i="142"/>
  <c r="I29" i="142"/>
  <c r="J29" i="142" s="1"/>
  <c r="I13" i="142"/>
  <c r="J13" i="142" s="1"/>
  <c r="I69" i="142"/>
  <c r="J69" i="142" s="1"/>
  <c r="K65" i="142" s="1"/>
  <c r="I61" i="142"/>
  <c r="J61" i="142" s="1"/>
  <c r="K60" i="142" s="1"/>
  <c r="I53" i="142"/>
  <c r="J53" i="142" s="1"/>
  <c r="I45" i="142"/>
  <c r="J45" i="142" s="1"/>
  <c r="I37" i="142"/>
  <c r="J37" i="142" s="1"/>
  <c r="I119" i="142"/>
  <c r="J119" i="142" s="1"/>
  <c r="K115" i="142" s="1"/>
  <c r="I28" i="140"/>
  <c r="J28" i="140" s="1"/>
  <c r="I20" i="140"/>
  <c r="J20" i="140" s="1"/>
  <c r="I72" i="166"/>
  <c r="J72" i="166" s="1"/>
  <c r="F72" i="166"/>
  <c r="F99" i="166"/>
  <c r="I6" i="165"/>
  <c r="J6" i="165" s="1"/>
  <c r="F6" i="165"/>
  <c r="E79" i="142"/>
  <c r="E92" i="142"/>
  <c r="E100" i="142"/>
  <c r="E108" i="142"/>
  <c r="I19" i="140"/>
  <c r="J19" i="140" s="1"/>
  <c r="I11" i="140"/>
  <c r="J11" i="140" s="1"/>
  <c r="J40" i="166"/>
  <c r="J107" i="166"/>
  <c r="F80" i="166"/>
  <c r="I80" i="166"/>
  <c r="J80" i="166" s="1"/>
  <c r="J23" i="166"/>
  <c r="I51" i="166"/>
  <c r="J51" i="166" s="1"/>
  <c r="F51" i="166"/>
  <c r="J39" i="166"/>
  <c r="F107" i="166"/>
  <c r="E49" i="142"/>
  <c r="E65" i="142"/>
  <c r="E93" i="142"/>
  <c r="E101" i="142"/>
  <c r="E109" i="142"/>
  <c r="E117" i="142"/>
  <c r="F65" i="140"/>
  <c r="I88" i="166"/>
  <c r="J88" i="166" s="1"/>
  <c r="F88" i="166"/>
  <c r="J24" i="165"/>
  <c r="E34" i="142"/>
  <c r="E50" i="142"/>
  <c r="E66" i="142"/>
  <c r="F115" i="166"/>
  <c r="I60" i="165"/>
  <c r="J60" i="165" s="1"/>
  <c r="I38" i="165"/>
  <c r="J38" i="165" s="1"/>
  <c r="F38" i="165"/>
  <c r="E51" i="142"/>
  <c r="E67" i="142"/>
  <c r="E83" i="142"/>
  <c r="E94" i="142"/>
  <c r="E102" i="142"/>
  <c r="E110" i="142"/>
  <c r="F96" i="166"/>
  <c r="I96" i="166"/>
  <c r="J96" i="166" s="1"/>
  <c r="J8" i="165"/>
  <c r="J59" i="165"/>
  <c r="I49" i="165"/>
  <c r="J49" i="165" s="1"/>
  <c r="I70" i="165"/>
  <c r="J70" i="165" s="1"/>
  <c r="F70" i="165"/>
  <c r="E68" i="142"/>
  <c r="E84" i="142"/>
  <c r="F20" i="140"/>
  <c r="F16" i="166"/>
  <c r="F60" i="165"/>
  <c r="I81" i="165"/>
  <c r="J81" i="165" s="1"/>
  <c r="E95" i="142"/>
  <c r="E103" i="142"/>
  <c r="E111" i="142"/>
  <c r="I59" i="166"/>
  <c r="J59" i="166" s="1"/>
  <c r="F59" i="166"/>
  <c r="I104" i="166"/>
  <c r="J104" i="166" s="1"/>
  <c r="F104" i="166"/>
  <c r="F80" i="165"/>
  <c r="I80" i="165"/>
  <c r="J80" i="165" s="1"/>
  <c r="I18" i="166"/>
  <c r="J18" i="166" s="1"/>
  <c r="F18" i="166"/>
  <c r="I35" i="166"/>
  <c r="J35" i="166" s="1"/>
  <c r="F35" i="166"/>
  <c r="F17" i="165"/>
  <c r="I102" i="165"/>
  <c r="J102" i="165" s="1"/>
  <c r="C109" i="165"/>
  <c r="D108" i="165"/>
  <c r="F17" i="166"/>
  <c r="F18" i="165"/>
  <c r="F62" i="165"/>
  <c r="F48" i="165"/>
  <c r="I48" i="165"/>
  <c r="J48" i="165" s="1"/>
  <c r="J14" i="164"/>
  <c r="J22" i="164"/>
  <c r="J38" i="164"/>
  <c r="F40" i="166"/>
  <c r="F56" i="166"/>
  <c r="I65" i="166"/>
  <c r="J65" i="166" s="1"/>
  <c r="I49" i="166"/>
  <c r="J49" i="166" s="1"/>
  <c r="I33" i="166"/>
  <c r="J33" i="166" s="1"/>
  <c r="I18" i="165"/>
  <c r="J18" i="165" s="1"/>
  <c r="F44" i="165"/>
  <c r="F85" i="165"/>
  <c r="I100" i="165"/>
  <c r="J100" i="165" s="1"/>
  <c r="F100" i="165"/>
  <c r="F86" i="165"/>
  <c r="I68" i="165"/>
  <c r="J68" i="165" s="1"/>
  <c r="F68" i="165"/>
  <c r="I36" i="165"/>
  <c r="J36" i="165" s="1"/>
  <c r="F36" i="165"/>
  <c r="I89" i="165"/>
  <c r="J89" i="165" s="1"/>
  <c r="F89" i="165"/>
  <c r="I6" i="163"/>
  <c r="J6" i="163" s="1"/>
  <c r="F6" i="163"/>
  <c r="I14" i="163"/>
  <c r="J14" i="163" s="1"/>
  <c r="F14" i="163"/>
  <c r="I22" i="163"/>
  <c r="J22" i="163" s="1"/>
  <c r="F22" i="163"/>
  <c r="I7" i="166"/>
  <c r="J7" i="166" s="1"/>
  <c r="I64" i="166"/>
  <c r="J64" i="166" s="1"/>
  <c r="I48" i="166"/>
  <c r="J48" i="166" s="1"/>
  <c r="I32" i="166"/>
  <c r="J32" i="166" s="1"/>
  <c r="I57" i="165"/>
  <c r="J57" i="165" s="1"/>
  <c r="F57" i="165"/>
  <c r="I77" i="165"/>
  <c r="J77" i="165" s="1"/>
  <c r="J66" i="164"/>
  <c r="J46" i="164"/>
  <c r="J94" i="164"/>
  <c r="F13" i="166"/>
  <c r="F29" i="166"/>
  <c r="J16" i="164"/>
  <c r="I26" i="164"/>
  <c r="J26" i="164" s="1"/>
  <c r="F26" i="164"/>
  <c r="F93" i="165"/>
  <c r="F96" i="165"/>
  <c r="I96" i="165"/>
  <c r="J96" i="165" s="1"/>
  <c r="J34" i="164"/>
  <c r="J82" i="164"/>
  <c r="F64" i="165"/>
  <c r="I64" i="165"/>
  <c r="J64" i="165" s="1"/>
  <c r="I10" i="164"/>
  <c r="J10" i="164" s="1"/>
  <c r="F10" i="164"/>
  <c r="J18" i="164"/>
  <c r="F20" i="166"/>
  <c r="F5" i="165"/>
  <c r="F21" i="165"/>
  <c r="I84" i="165"/>
  <c r="J84" i="165" s="1"/>
  <c r="F84" i="165"/>
  <c r="J62" i="164"/>
  <c r="F15" i="166"/>
  <c r="F16" i="165"/>
  <c r="F97" i="165"/>
  <c r="I52" i="165"/>
  <c r="J52" i="165" s="1"/>
  <c r="F52" i="165"/>
  <c r="I105" i="165"/>
  <c r="J105" i="165" s="1"/>
  <c r="F105" i="165"/>
  <c r="I73" i="165"/>
  <c r="J73" i="165" s="1"/>
  <c r="F73" i="165"/>
  <c r="J70" i="164"/>
  <c r="I68" i="166"/>
  <c r="J68" i="166" s="1"/>
  <c r="F11" i="165"/>
  <c r="F27" i="165"/>
  <c r="F56" i="165"/>
  <c r="D106" i="165"/>
  <c r="D107" i="165"/>
  <c r="F78" i="165"/>
  <c r="C109" i="164"/>
  <c r="I92" i="165"/>
  <c r="J92" i="165" s="1"/>
  <c r="F92" i="165"/>
  <c r="J50" i="164"/>
  <c r="J30" i="164"/>
  <c r="J98" i="164"/>
  <c r="J78" i="164"/>
  <c r="D107" i="164"/>
  <c r="J50" i="163"/>
  <c r="I20" i="164"/>
  <c r="J20" i="164" s="1"/>
  <c r="F38" i="161"/>
  <c r="I38" i="161"/>
  <c r="J38" i="161" s="1"/>
  <c r="F102" i="161"/>
  <c r="I102" i="161"/>
  <c r="J102" i="161" s="1"/>
  <c r="F38" i="164"/>
  <c r="F54" i="164"/>
  <c r="F70" i="164"/>
  <c r="F86" i="164"/>
  <c r="F102" i="164"/>
  <c r="I108" i="162"/>
  <c r="J108" i="162" s="1"/>
  <c r="F17" i="164"/>
  <c r="F48" i="162"/>
  <c r="I48" i="162"/>
  <c r="J48" i="162" s="1"/>
  <c r="I39" i="162"/>
  <c r="J39" i="162" s="1"/>
  <c r="F39" i="162"/>
  <c r="I8" i="161"/>
  <c r="J8" i="161" s="1"/>
  <c r="F8" i="161"/>
  <c r="F12" i="164"/>
  <c r="F40" i="164"/>
  <c r="F56" i="164"/>
  <c r="F72" i="164"/>
  <c r="F88" i="164"/>
  <c r="F104" i="164"/>
  <c r="I58" i="164"/>
  <c r="J58" i="164" s="1"/>
  <c r="I42" i="164"/>
  <c r="J42" i="164" s="1"/>
  <c r="I106" i="164"/>
  <c r="J106" i="164" s="1"/>
  <c r="I10" i="162"/>
  <c r="J10" i="162" s="1"/>
  <c r="F10" i="162"/>
  <c r="I18" i="162"/>
  <c r="J18" i="162" s="1"/>
  <c r="F18" i="162"/>
  <c r="I26" i="162"/>
  <c r="J26" i="162" s="1"/>
  <c r="F26" i="162"/>
  <c r="I92" i="162"/>
  <c r="J92" i="162" s="1"/>
  <c r="I102" i="162"/>
  <c r="J102" i="162" s="1"/>
  <c r="F102" i="162"/>
  <c r="F13" i="164"/>
  <c r="F29" i="164"/>
  <c r="I35" i="162"/>
  <c r="J35" i="162" s="1"/>
  <c r="F35" i="162"/>
  <c r="C111" i="162"/>
  <c r="D110" i="162" s="1"/>
  <c r="F8" i="164"/>
  <c r="F24" i="164"/>
  <c r="I64" i="164"/>
  <c r="J64" i="164" s="1"/>
  <c r="I48" i="164"/>
  <c r="J48" i="164" s="1"/>
  <c r="I32" i="164"/>
  <c r="J32" i="164" s="1"/>
  <c r="I96" i="164"/>
  <c r="J96" i="164" s="1"/>
  <c r="I80" i="164"/>
  <c r="J80" i="164" s="1"/>
  <c r="I8" i="164"/>
  <c r="J8" i="164" s="1"/>
  <c r="I24" i="164"/>
  <c r="J24" i="164" s="1"/>
  <c r="F19" i="161"/>
  <c r="I19" i="161"/>
  <c r="J19" i="161" s="1"/>
  <c r="F9" i="164"/>
  <c r="F25" i="164"/>
  <c r="F92" i="162"/>
  <c r="I76" i="162"/>
  <c r="J76" i="162" s="1"/>
  <c r="F87" i="161"/>
  <c r="F56" i="160"/>
  <c r="F18" i="163"/>
  <c r="F58" i="163"/>
  <c r="F6" i="162"/>
  <c r="F22" i="162"/>
  <c r="F38" i="162"/>
  <c r="I67" i="162"/>
  <c r="J67" i="162" s="1"/>
  <c r="I59" i="162"/>
  <c r="J59" i="162" s="1"/>
  <c r="I51" i="162"/>
  <c r="J51" i="162" s="1"/>
  <c r="F20" i="161"/>
  <c r="I46" i="161"/>
  <c r="J46" i="161" s="1"/>
  <c r="F86" i="161"/>
  <c r="I86" i="161"/>
  <c r="J86" i="161" s="1"/>
  <c r="F106" i="161"/>
  <c r="I106" i="161"/>
  <c r="J106" i="161" s="1"/>
  <c r="F42" i="135"/>
  <c r="I42" i="135"/>
  <c r="J42" i="135" s="1"/>
  <c r="F13" i="163"/>
  <c r="F29" i="163"/>
  <c r="F17" i="162"/>
  <c r="F55" i="161"/>
  <c r="J45" i="161"/>
  <c r="J33" i="160"/>
  <c r="F72" i="162"/>
  <c r="I66" i="162"/>
  <c r="J66" i="162" s="1"/>
  <c r="I58" i="162"/>
  <c r="J58" i="162" s="1"/>
  <c r="J6" i="161"/>
  <c r="F47" i="161"/>
  <c r="F54" i="161"/>
  <c r="I54" i="161"/>
  <c r="J54" i="161" s="1"/>
  <c r="I94" i="161"/>
  <c r="J94" i="161" s="1"/>
  <c r="D109" i="162"/>
  <c r="I62" i="161"/>
  <c r="J62" i="161" s="1"/>
  <c r="J93" i="161"/>
  <c r="J22" i="161"/>
  <c r="F94" i="161"/>
  <c r="J61" i="161"/>
  <c r="F103" i="161"/>
  <c r="F17" i="135"/>
  <c r="C118" i="140"/>
  <c r="D117" i="140" s="1"/>
  <c r="I20" i="163"/>
  <c r="J20" i="163" s="1"/>
  <c r="I8" i="162"/>
  <c r="J8" i="162" s="1"/>
  <c r="F9" i="161"/>
  <c r="F29" i="160"/>
  <c r="F103" i="160"/>
  <c r="I103" i="160"/>
  <c r="J103" i="160" s="1"/>
  <c r="C118" i="166"/>
  <c r="D117" i="166" s="1"/>
  <c r="J90" i="3"/>
  <c r="F10" i="163"/>
  <c r="F26" i="163"/>
  <c r="F34" i="163"/>
  <c r="F14" i="162"/>
  <c r="D107" i="162"/>
  <c r="I20" i="160"/>
  <c r="J20" i="160" s="1"/>
  <c r="F20" i="160"/>
  <c r="F47" i="162"/>
  <c r="I24" i="161"/>
  <c r="J24" i="161" s="1"/>
  <c r="F24" i="161"/>
  <c r="F71" i="161"/>
  <c r="F70" i="161"/>
  <c r="I70" i="161"/>
  <c r="J70" i="161" s="1"/>
  <c r="I16" i="163"/>
  <c r="J16" i="163" s="1"/>
  <c r="C108" i="163"/>
  <c r="I20" i="162"/>
  <c r="J20" i="162" s="1"/>
  <c r="I30" i="161"/>
  <c r="J30" i="161" s="1"/>
  <c r="J34" i="135"/>
  <c r="J18" i="161"/>
  <c r="F13" i="160"/>
  <c r="C107" i="135"/>
  <c r="D105" i="135"/>
  <c r="D106" i="135"/>
  <c r="F62" i="161"/>
  <c r="F39" i="161"/>
  <c r="I78" i="161"/>
  <c r="J78" i="161" s="1"/>
  <c r="J59" i="3"/>
  <c r="F32" i="161"/>
  <c r="F48" i="161"/>
  <c r="F64" i="161"/>
  <c r="F80" i="161"/>
  <c r="F96" i="161"/>
  <c r="F55" i="160"/>
  <c r="I55" i="160"/>
  <c r="J55" i="160" s="1"/>
  <c r="J18" i="135"/>
  <c r="F98" i="135"/>
  <c r="J87" i="3"/>
  <c r="J23" i="3"/>
  <c r="F50" i="135"/>
  <c r="C106" i="160"/>
  <c r="J79" i="3"/>
  <c r="J15" i="3"/>
  <c r="F9" i="135"/>
  <c r="J69" i="135"/>
  <c r="F16" i="161"/>
  <c r="F8" i="160"/>
  <c r="F24" i="160"/>
  <c r="J71" i="3"/>
  <c r="J7" i="3"/>
  <c r="D106" i="162"/>
  <c r="I16" i="161"/>
  <c r="J16" i="161" s="1"/>
  <c r="C108" i="161"/>
  <c r="D107" i="161" s="1"/>
  <c r="J37" i="135"/>
  <c r="J35" i="3"/>
  <c r="F71" i="160"/>
  <c r="I71" i="160"/>
  <c r="J71" i="160" s="1"/>
  <c r="F58" i="135"/>
  <c r="J84" i="135"/>
  <c r="F74" i="135"/>
  <c r="J27" i="3"/>
  <c r="F39" i="160"/>
  <c r="I39" i="160"/>
  <c r="J39" i="160" s="1"/>
  <c r="I18" i="160"/>
  <c r="J18" i="160" s="1"/>
  <c r="F18" i="160"/>
  <c r="F66" i="135"/>
  <c r="J45" i="135"/>
  <c r="J92" i="135"/>
  <c r="F87" i="160"/>
  <c r="I87" i="160"/>
  <c r="J87" i="160" s="1"/>
  <c r="F34" i="135"/>
  <c r="F82" i="135"/>
  <c r="F13" i="161"/>
  <c r="F29" i="161"/>
  <c r="F79" i="160"/>
  <c r="J81" i="135"/>
  <c r="J75" i="3"/>
  <c r="J11" i="3"/>
  <c r="I11" i="160"/>
  <c r="J11" i="160" s="1"/>
  <c r="F11" i="160"/>
  <c r="I27" i="160"/>
  <c r="J27" i="160" s="1"/>
  <c r="F27" i="160"/>
  <c r="I104" i="160"/>
  <c r="J104" i="160" s="1"/>
  <c r="F25" i="135"/>
  <c r="J100" i="135"/>
  <c r="F63" i="160"/>
  <c r="J53" i="135"/>
  <c r="F90" i="135"/>
  <c r="F18" i="135"/>
  <c r="I10" i="135"/>
  <c r="J10" i="135" s="1"/>
  <c r="I26" i="135"/>
  <c r="J26" i="135" s="1"/>
  <c r="I57" i="135"/>
  <c r="J57" i="135" s="1"/>
  <c r="I41" i="135"/>
  <c r="J41" i="135" s="1"/>
  <c r="I89" i="135"/>
  <c r="J89" i="135" s="1"/>
  <c r="I73" i="135"/>
  <c r="J73" i="135" s="1"/>
  <c r="C92" i="3"/>
  <c r="F12" i="160"/>
  <c r="F28" i="160"/>
  <c r="F7" i="160"/>
  <c r="F23" i="160"/>
  <c r="F117" i="166" l="1"/>
  <c r="I117" i="166"/>
  <c r="J117" i="166" s="1"/>
  <c r="F117" i="140"/>
  <c r="I117" i="140"/>
  <c r="J117" i="140" s="1"/>
  <c r="F107" i="161"/>
  <c r="I107" i="161"/>
  <c r="J107" i="161" s="1"/>
  <c r="F105" i="135"/>
  <c r="I105" i="135"/>
  <c r="J105" i="135" s="1"/>
  <c r="K9" i="142"/>
  <c r="K8" i="142"/>
  <c r="K11" i="142"/>
  <c r="K13" i="142"/>
  <c r="K12" i="142"/>
  <c r="K6" i="142"/>
  <c r="K5" i="142"/>
  <c r="J2" i="143" s="1"/>
  <c r="K7" i="142"/>
  <c r="K48" i="142"/>
  <c r="K46" i="142"/>
  <c r="K34" i="142"/>
  <c r="K33" i="142"/>
  <c r="K31" i="142"/>
  <c r="K32" i="142"/>
  <c r="C108" i="135"/>
  <c r="K29" i="142"/>
  <c r="K17" i="142"/>
  <c r="K16" i="142"/>
  <c r="K27" i="142"/>
  <c r="K25" i="142"/>
  <c r="K23" i="142"/>
  <c r="K28" i="142"/>
  <c r="K20" i="142"/>
  <c r="K24" i="142"/>
  <c r="K14" i="142"/>
  <c r="K15" i="142"/>
  <c r="K19" i="142"/>
  <c r="K22" i="142"/>
  <c r="K59" i="142"/>
  <c r="K57" i="142"/>
  <c r="K58" i="142"/>
  <c r="K56" i="142"/>
  <c r="K54" i="142"/>
  <c r="C93" i="3"/>
  <c r="C119" i="166"/>
  <c r="D118" i="166" s="1"/>
  <c r="C119" i="140"/>
  <c r="D118" i="140"/>
  <c r="D91" i="3"/>
  <c r="K26" i="142"/>
  <c r="K62" i="142"/>
  <c r="F107" i="164"/>
  <c r="I107" i="164"/>
  <c r="J107" i="164" s="1"/>
  <c r="K10" i="142"/>
  <c r="K47" i="142"/>
  <c r="K21" i="142"/>
  <c r="K82" i="142"/>
  <c r="K80" i="142"/>
  <c r="K81" i="142"/>
  <c r="K77" i="142"/>
  <c r="C107" i="160"/>
  <c r="F110" i="162"/>
  <c r="I110" i="162"/>
  <c r="J110" i="162" s="1"/>
  <c r="K49" i="142"/>
  <c r="K43" i="142"/>
  <c r="K41" i="142"/>
  <c r="K42" i="142"/>
  <c r="C109" i="161"/>
  <c r="D105" i="160"/>
  <c r="K35" i="142"/>
  <c r="K72" i="142"/>
  <c r="D108" i="163"/>
  <c r="C109" i="163"/>
  <c r="D107" i="163"/>
  <c r="K44" i="142"/>
  <c r="K18" i="142"/>
  <c r="F106" i="135"/>
  <c r="I106" i="135"/>
  <c r="J106" i="135" s="1"/>
  <c r="I106" i="162"/>
  <c r="J106" i="162" s="1"/>
  <c r="F106" i="162"/>
  <c r="F109" i="162"/>
  <c r="I109" i="162"/>
  <c r="J109" i="162" s="1"/>
  <c r="K100" i="142"/>
  <c r="K90" i="142"/>
  <c r="K36" i="142"/>
  <c r="K89" i="142"/>
  <c r="K105" i="142"/>
  <c r="K71" i="142"/>
  <c r="K79" i="142"/>
  <c r="K75" i="142"/>
  <c r="K30" i="142"/>
  <c r="J3" i="143" s="1"/>
  <c r="I107" i="162"/>
  <c r="J107" i="162" s="1"/>
  <c r="F107" i="162"/>
  <c r="K87" i="142"/>
  <c r="K40" i="142"/>
  <c r="K70" i="142"/>
  <c r="J4" i="143" s="1"/>
  <c r="K95" i="142"/>
  <c r="K84" i="142"/>
  <c r="K51" i="142"/>
  <c r="K74" i="142"/>
  <c r="K73" i="142"/>
  <c r="K39" i="142"/>
  <c r="I108" i="165"/>
  <c r="J108" i="165" s="1"/>
  <c r="F108" i="165"/>
  <c r="K101" i="142"/>
  <c r="K98" i="142"/>
  <c r="I107" i="165"/>
  <c r="J107" i="165" s="1"/>
  <c r="F107" i="165"/>
  <c r="C110" i="165"/>
  <c r="K118" i="142"/>
  <c r="K117" i="142"/>
  <c r="K111" i="142"/>
  <c r="K107" i="142"/>
  <c r="K76" i="142"/>
  <c r="K114" i="142"/>
  <c r="K112" i="142"/>
  <c r="K113" i="142"/>
  <c r="K99" i="142"/>
  <c r="D109" i="164"/>
  <c r="C110" i="164"/>
  <c r="F106" i="165"/>
  <c r="I106" i="165"/>
  <c r="J106" i="165" s="1"/>
  <c r="K37" i="142"/>
  <c r="K110" i="142"/>
  <c r="K50" i="142"/>
  <c r="D108" i="164"/>
  <c r="K45" i="142"/>
  <c r="K85" i="142"/>
  <c r="K63" i="142"/>
  <c r="K66" i="142"/>
  <c r="K53" i="142"/>
  <c r="K52" i="142"/>
  <c r="K102" i="142"/>
  <c r="K88" i="142"/>
  <c r="K86" i="142"/>
  <c r="C112" i="162"/>
  <c r="D111" i="162" s="1"/>
  <c r="K61" i="142"/>
  <c r="K94" i="142"/>
  <c r="K93" i="142"/>
  <c r="K69" i="142"/>
  <c r="K68" i="142"/>
  <c r="K106" i="142"/>
  <c r="K116" i="142"/>
  <c r="K91" i="142"/>
  <c r="I111" i="162" l="1"/>
  <c r="J111" i="162" s="1"/>
  <c r="F111" i="162"/>
  <c r="I105" i="160"/>
  <c r="J105" i="160" s="1"/>
  <c r="F105" i="160"/>
  <c r="C109" i="135"/>
  <c r="D107" i="135"/>
  <c r="C111" i="165"/>
  <c r="D110" i="165"/>
  <c r="D109" i="165"/>
  <c r="I118" i="166"/>
  <c r="J118" i="166" s="1"/>
  <c r="F118" i="166"/>
  <c r="E42" i="166"/>
  <c r="E75" i="166"/>
  <c r="F108" i="164"/>
  <c r="I108" i="164"/>
  <c r="J108" i="164" s="1"/>
  <c r="E58" i="166"/>
  <c r="F109" i="164"/>
  <c r="I109" i="164"/>
  <c r="J109" i="164" s="1"/>
  <c r="I91" i="3"/>
  <c r="J91" i="3" s="1"/>
  <c r="F91" i="3"/>
  <c r="C113" i="162"/>
  <c r="C111" i="164"/>
  <c r="D110" i="164"/>
  <c r="E40" i="140"/>
  <c r="E55" i="140"/>
  <c r="E8" i="140"/>
  <c r="E19" i="140"/>
  <c r="E44" i="140"/>
  <c r="E34" i="140"/>
  <c r="C110" i="161"/>
  <c r="D109" i="161" s="1"/>
  <c r="E79" i="140"/>
  <c r="E26" i="140"/>
  <c r="E66" i="140"/>
  <c r="D108" i="161"/>
  <c r="E118" i="140"/>
  <c r="E108" i="140"/>
  <c r="E54" i="140"/>
  <c r="E65" i="140"/>
  <c r="D119" i="166"/>
  <c r="E116" i="166" s="1"/>
  <c r="E119" i="166"/>
  <c r="K119" i="166"/>
  <c r="F119" i="166"/>
  <c r="E24" i="140"/>
  <c r="E25" i="140"/>
  <c r="E93" i="140"/>
  <c r="E69" i="140"/>
  <c r="E75" i="140"/>
  <c r="I118" i="140"/>
  <c r="J118" i="140" s="1"/>
  <c r="F118" i="140"/>
  <c r="E73" i="140"/>
  <c r="E13" i="140"/>
  <c r="E70" i="140"/>
  <c r="E50" i="140"/>
  <c r="E83" i="140"/>
  <c r="E61" i="140"/>
  <c r="E117" i="140"/>
  <c r="K119" i="140"/>
  <c r="E119" i="140"/>
  <c r="D119" i="140"/>
  <c r="E95" i="140" s="1"/>
  <c r="F119" i="140"/>
  <c r="E107" i="140"/>
  <c r="E94" i="140"/>
  <c r="E23" i="140"/>
  <c r="E32" i="140"/>
  <c r="E45" i="140"/>
  <c r="E81" i="140"/>
  <c r="E116" i="140"/>
  <c r="C94" i="3"/>
  <c r="E100" i="140"/>
  <c r="E114" i="140"/>
  <c r="E71" i="140"/>
  <c r="E5" i="140"/>
  <c r="E35" i="140"/>
  <c r="E17" i="140"/>
  <c r="E80" i="140"/>
  <c r="I107" i="163"/>
  <c r="J107" i="163" s="1"/>
  <c r="F107" i="163"/>
  <c r="E41" i="140"/>
  <c r="E88" i="140"/>
  <c r="E105" i="140"/>
  <c r="E7" i="140"/>
  <c r="E51" i="140"/>
  <c r="E90" i="140"/>
  <c r="E89" i="140"/>
  <c r="D92" i="3"/>
  <c r="E42" i="140"/>
  <c r="E48" i="140"/>
  <c r="E97" i="140"/>
  <c r="E37" i="140"/>
  <c r="E21" i="140"/>
  <c r="E67" i="140"/>
  <c r="E103" i="140"/>
  <c r="C110" i="163"/>
  <c r="D109" i="163"/>
  <c r="E101" i="140"/>
  <c r="E72" i="140"/>
  <c r="E56" i="140"/>
  <c r="E53" i="140"/>
  <c r="E28" i="140"/>
  <c r="E112" i="140"/>
  <c r="E109" i="140"/>
  <c r="I108" i="163"/>
  <c r="J108" i="163" s="1"/>
  <c r="F108" i="163"/>
  <c r="E15" i="140"/>
  <c r="E63" i="140"/>
  <c r="E39" i="140"/>
  <c r="E77" i="140"/>
  <c r="E76" i="140"/>
  <c r="E10" i="140"/>
  <c r="E60" i="140"/>
  <c r="C108" i="160"/>
  <c r="E27" i="140"/>
  <c r="E87" i="140"/>
  <c r="E46" i="140"/>
  <c r="E85" i="140"/>
  <c r="E84" i="140"/>
  <c r="E29" i="140"/>
  <c r="E43" i="140"/>
  <c r="D106" i="160"/>
  <c r="E59" i="140"/>
  <c r="E99" i="140"/>
  <c r="E78" i="140"/>
  <c r="E22" i="140"/>
  <c r="E31" i="140"/>
  <c r="E74" i="140"/>
  <c r="E18" i="140"/>
  <c r="F109" i="161" l="1"/>
  <c r="I109" i="161"/>
  <c r="J109" i="161" s="1"/>
  <c r="E89" i="166"/>
  <c r="E82" i="166"/>
  <c r="E68" i="166"/>
  <c r="E100" i="166"/>
  <c r="E86" i="166"/>
  <c r="E20" i="166"/>
  <c r="E19" i="166"/>
  <c r="E112" i="166"/>
  <c r="E106" i="166"/>
  <c r="E6" i="166"/>
  <c r="E5" i="166"/>
  <c r="E12" i="166"/>
  <c r="E14" i="166"/>
  <c r="I107" i="135"/>
  <c r="J107" i="135" s="1"/>
  <c r="F107" i="135"/>
  <c r="F108" i="161"/>
  <c r="I108" i="161"/>
  <c r="J108" i="161" s="1"/>
  <c r="E72" i="166"/>
  <c r="E103" i="166"/>
  <c r="E32" i="166"/>
  <c r="E44" i="166"/>
  <c r="E70" i="166"/>
  <c r="E101" i="166"/>
  <c r="E62" i="166"/>
  <c r="E45" i="166"/>
  <c r="D109" i="135"/>
  <c r="C110" i="135"/>
  <c r="E43" i="166"/>
  <c r="E40" i="166"/>
  <c r="E27" i="166"/>
  <c r="E94" i="166"/>
  <c r="E48" i="166"/>
  <c r="E35" i="166"/>
  <c r="E54" i="166"/>
  <c r="F109" i="165"/>
  <c r="I109" i="165"/>
  <c r="J109" i="165" s="1"/>
  <c r="C95" i="3"/>
  <c r="D94" i="3"/>
  <c r="E38" i="166"/>
  <c r="E26" i="166"/>
  <c r="E55" i="166"/>
  <c r="E51" i="166"/>
  <c r="E22" i="166"/>
  <c r="E60" i="166"/>
  <c r="E9" i="166"/>
  <c r="D108" i="135"/>
  <c r="D108" i="160"/>
  <c r="C109" i="160"/>
  <c r="D93" i="3"/>
  <c r="I110" i="164"/>
  <c r="J110" i="164" s="1"/>
  <c r="F110" i="164"/>
  <c r="E80" i="166"/>
  <c r="E11" i="166"/>
  <c r="E104" i="166"/>
  <c r="E91" i="166"/>
  <c r="E17" i="166"/>
  <c r="K41" i="166"/>
  <c r="K70" i="166"/>
  <c r="W4" i="143" s="1"/>
  <c r="K18" i="166"/>
  <c r="K24" i="166"/>
  <c r="K65" i="166"/>
  <c r="K12" i="166"/>
  <c r="K6" i="166"/>
  <c r="K42" i="166"/>
  <c r="K27" i="166"/>
  <c r="K93" i="166"/>
  <c r="K94" i="166"/>
  <c r="K26" i="166"/>
  <c r="K101" i="166"/>
  <c r="K21" i="166"/>
  <c r="K31" i="166"/>
  <c r="K90" i="166"/>
  <c r="K30" i="166"/>
  <c r="W3" i="143" s="1"/>
  <c r="K9" i="166"/>
  <c r="K108" i="166"/>
  <c r="K67" i="166"/>
  <c r="K49" i="166"/>
  <c r="K32" i="166"/>
  <c r="K45" i="166"/>
  <c r="K88" i="166"/>
  <c r="K59" i="166"/>
  <c r="K80" i="166"/>
  <c r="K84" i="166"/>
  <c r="K50" i="166"/>
  <c r="K8" i="166"/>
  <c r="K64" i="166"/>
  <c r="K107" i="166"/>
  <c r="K62" i="166"/>
  <c r="K89" i="166"/>
  <c r="K40" i="166"/>
  <c r="K54" i="166"/>
  <c r="I110" i="165"/>
  <c r="J110" i="165" s="1"/>
  <c r="F110" i="165"/>
  <c r="I119" i="166"/>
  <c r="J119" i="166" s="1"/>
  <c r="K73" i="166" s="1"/>
  <c r="E76" i="166"/>
  <c r="E85" i="166"/>
  <c r="C112" i="164"/>
  <c r="D111" i="164" s="1"/>
  <c r="E87" i="166"/>
  <c r="E33" i="166"/>
  <c r="E10" i="166"/>
  <c r="E46" i="166"/>
  <c r="E113" i="166"/>
  <c r="E77" i="166"/>
  <c r="D111" i="165"/>
  <c r="C112" i="165"/>
  <c r="E102" i="140"/>
  <c r="E6" i="140"/>
  <c r="E96" i="166"/>
  <c r="E23" i="166"/>
  <c r="E90" i="166"/>
  <c r="E37" i="166"/>
  <c r="E117" i="166"/>
  <c r="E7" i="166"/>
  <c r="F106" i="160"/>
  <c r="I106" i="160"/>
  <c r="J106" i="160" s="1"/>
  <c r="I109" i="163"/>
  <c r="J109" i="163" s="1"/>
  <c r="F109" i="163"/>
  <c r="C114" i="162"/>
  <c r="D113" i="162" s="1"/>
  <c r="E52" i="166"/>
  <c r="E83" i="166"/>
  <c r="E28" i="166"/>
  <c r="E98" i="166"/>
  <c r="E25" i="166"/>
  <c r="E34" i="166"/>
  <c r="E65" i="166"/>
  <c r="D107" i="160"/>
  <c r="C111" i="163"/>
  <c r="D110" i="163"/>
  <c r="I119" i="140"/>
  <c r="J119" i="140" s="1"/>
  <c r="E36" i="140"/>
  <c r="E82" i="140"/>
  <c r="E9" i="140"/>
  <c r="E115" i="140"/>
  <c r="E91" i="140"/>
  <c r="E86" i="140"/>
  <c r="E57" i="140"/>
  <c r="E98" i="140"/>
  <c r="E11" i="140"/>
  <c r="E113" i="140"/>
  <c r="E106" i="140"/>
  <c r="E33" i="140"/>
  <c r="E58" i="140"/>
  <c r="E62" i="140"/>
  <c r="E64" i="140"/>
  <c r="E111" i="140"/>
  <c r="E14" i="140"/>
  <c r="E96" i="140"/>
  <c r="E52" i="140"/>
  <c r="E30" i="140"/>
  <c r="E68" i="140"/>
  <c r="E104" i="140"/>
  <c r="E12" i="140"/>
  <c r="E81" i="166"/>
  <c r="E115" i="166"/>
  <c r="E79" i="166"/>
  <c r="E69" i="166"/>
  <c r="E99" i="166"/>
  <c r="E73" i="166"/>
  <c r="I92" i="3"/>
  <c r="J92" i="3" s="1"/>
  <c r="F92" i="3"/>
  <c r="K100" i="140"/>
  <c r="K76" i="140"/>
  <c r="K113" i="140"/>
  <c r="K53" i="140"/>
  <c r="K73" i="140"/>
  <c r="K97" i="140"/>
  <c r="K20" i="140"/>
  <c r="K93" i="140"/>
  <c r="K33" i="140"/>
  <c r="K54" i="140"/>
  <c r="K27" i="140"/>
  <c r="K74" i="140"/>
  <c r="K103" i="140"/>
  <c r="K118" i="140"/>
  <c r="K111" i="140"/>
  <c r="K22" i="140"/>
  <c r="K24" i="140"/>
  <c r="K99" i="140"/>
  <c r="K89" i="140"/>
  <c r="K108" i="140"/>
  <c r="K91" i="140"/>
  <c r="K7" i="140"/>
  <c r="K30" i="140"/>
  <c r="X3" i="143" s="1"/>
  <c r="K80" i="140"/>
  <c r="K21" i="140"/>
  <c r="K5" i="140"/>
  <c r="X2" i="143" s="1"/>
  <c r="K14" i="140"/>
  <c r="K29" i="140"/>
  <c r="K72" i="140"/>
  <c r="K107" i="140"/>
  <c r="K39" i="140"/>
  <c r="K90" i="140"/>
  <c r="K70" i="140"/>
  <c r="X4" i="143" s="1"/>
  <c r="K12" i="140"/>
  <c r="K32" i="140"/>
  <c r="K55" i="140"/>
  <c r="K23" i="140"/>
  <c r="K109" i="140"/>
  <c r="K19" i="140"/>
  <c r="K6" i="140"/>
  <c r="K13" i="140"/>
  <c r="K18" i="140"/>
  <c r="K85" i="140"/>
  <c r="K17" i="140"/>
  <c r="K69" i="140"/>
  <c r="K46" i="140"/>
  <c r="K37" i="140"/>
  <c r="K16" i="140"/>
  <c r="K67" i="140"/>
  <c r="K34" i="140"/>
  <c r="K38" i="140"/>
  <c r="K59" i="140"/>
  <c r="K83" i="140"/>
  <c r="K77" i="140"/>
  <c r="K96" i="140"/>
  <c r="K112" i="140"/>
  <c r="K79" i="140"/>
  <c r="K47" i="140"/>
  <c r="K45" i="140"/>
  <c r="K115" i="140"/>
  <c r="K106" i="140"/>
  <c r="K36" i="140"/>
  <c r="K95" i="140"/>
  <c r="K66" i="140"/>
  <c r="K63" i="140"/>
  <c r="K105" i="140"/>
  <c r="K9" i="140"/>
  <c r="K65" i="140"/>
  <c r="K52" i="140"/>
  <c r="K84" i="140"/>
  <c r="K98" i="140"/>
  <c r="K49" i="140"/>
  <c r="K10" i="140"/>
  <c r="K58" i="140"/>
  <c r="K25" i="140"/>
  <c r="K87" i="140"/>
  <c r="K101" i="140"/>
  <c r="K82" i="140"/>
  <c r="K11" i="140"/>
  <c r="K15" i="140"/>
  <c r="K114" i="140"/>
  <c r="K64" i="140"/>
  <c r="K92" i="140"/>
  <c r="K26" i="140"/>
  <c r="K50" i="140"/>
  <c r="K88" i="140"/>
  <c r="K44" i="140"/>
  <c r="K31" i="140"/>
  <c r="K35" i="140"/>
  <c r="K71" i="140"/>
  <c r="K8" i="140"/>
  <c r="K104" i="140"/>
  <c r="K28" i="140"/>
  <c r="K94" i="140"/>
  <c r="K60" i="140"/>
  <c r="K51" i="140"/>
  <c r="E16" i="140"/>
  <c r="E38" i="140"/>
  <c r="D112" i="162"/>
  <c r="E97" i="166"/>
  <c r="E61" i="166"/>
  <c r="E18" i="166"/>
  <c r="E59" i="166"/>
  <c r="E8" i="166"/>
  <c r="E107" i="166"/>
  <c r="E93" i="166"/>
  <c r="E49" i="140"/>
  <c r="E92" i="140"/>
  <c r="E47" i="140"/>
  <c r="E50" i="166"/>
  <c r="E47" i="166"/>
  <c r="E88" i="166"/>
  <c r="E16" i="166"/>
  <c r="E74" i="166"/>
  <c r="E41" i="166"/>
  <c r="E56" i="166"/>
  <c r="E78" i="166"/>
  <c r="E110" i="166"/>
  <c r="E64" i="166"/>
  <c r="E13" i="166"/>
  <c r="E108" i="166"/>
  <c r="E15" i="166"/>
  <c r="E30" i="166"/>
  <c r="E111" i="166"/>
  <c r="E29" i="166"/>
  <c r="E110" i="140"/>
  <c r="E20" i="140"/>
  <c r="E36" i="166"/>
  <c r="E71" i="166"/>
  <c r="E92" i="166"/>
  <c r="E39" i="166"/>
  <c r="E109" i="166"/>
  <c r="E66" i="166"/>
  <c r="C111" i="161"/>
  <c r="D110" i="161"/>
  <c r="E24" i="166"/>
  <c r="E118" i="166"/>
  <c r="E31" i="166"/>
  <c r="E63" i="166"/>
  <c r="E67" i="166"/>
  <c r="E84" i="166"/>
  <c r="E53" i="166"/>
  <c r="E105" i="166"/>
  <c r="E95" i="166"/>
  <c r="E102" i="166"/>
  <c r="E57" i="166"/>
  <c r="E114" i="166"/>
  <c r="E21" i="166"/>
  <c r="E49" i="166"/>
  <c r="F113" i="162" l="1"/>
  <c r="I113" i="162"/>
  <c r="J113" i="162" s="1"/>
  <c r="F111" i="164"/>
  <c r="I111" i="164"/>
  <c r="J111" i="164" s="1"/>
  <c r="C112" i="163"/>
  <c r="D111" i="163"/>
  <c r="K81" i="166"/>
  <c r="K102" i="166"/>
  <c r="K61" i="166"/>
  <c r="K86" i="166"/>
  <c r="K106" i="166"/>
  <c r="I108" i="135"/>
  <c r="J108" i="135" s="1"/>
  <c r="F108" i="135"/>
  <c r="F107" i="160"/>
  <c r="I107" i="160"/>
  <c r="J107" i="160" s="1"/>
  <c r="C113" i="164"/>
  <c r="D112" i="164" s="1"/>
  <c r="K78" i="166"/>
  <c r="K25" i="166"/>
  <c r="K100" i="166"/>
  <c r="K22" i="166"/>
  <c r="K14" i="166"/>
  <c r="K53" i="166"/>
  <c r="I93" i="3"/>
  <c r="J93" i="3" s="1"/>
  <c r="F93" i="3"/>
  <c r="K15" i="166"/>
  <c r="I94" i="3"/>
  <c r="J94" i="3" s="1"/>
  <c r="F94" i="3"/>
  <c r="K116" i="166"/>
  <c r="K117" i="166"/>
  <c r="K115" i="166"/>
  <c r="K113" i="166"/>
  <c r="K114" i="166"/>
  <c r="K103" i="166"/>
  <c r="K74" i="166"/>
  <c r="K82" i="166"/>
  <c r="K5" i="166"/>
  <c r="W2" i="143" s="1"/>
  <c r="K48" i="166"/>
  <c r="K97" i="166"/>
  <c r="K105" i="166"/>
  <c r="K11" i="166"/>
  <c r="K111" i="166"/>
  <c r="K92" i="166"/>
  <c r="K58" i="166"/>
  <c r="K85" i="166"/>
  <c r="K20" i="166"/>
  <c r="K98" i="166"/>
  <c r="K47" i="166"/>
  <c r="K57" i="166"/>
  <c r="C96" i="3"/>
  <c r="D95" i="3"/>
  <c r="I110" i="161"/>
  <c r="J110" i="161" s="1"/>
  <c r="F110" i="161"/>
  <c r="K99" i="166"/>
  <c r="K37" i="166"/>
  <c r="K13" i="166"/>
  <c r="K36" i="166"/>
  <c r="D111" i="161"/>
  <c r="C112" i="161"/>
  <c r="F112" i="162"/>
  <c r="I112" i="162"/>
  <c r="J112" i="162" s="1"/>
  <c r="K41" i="140"/>
  <c r="K43" i="140"/>
  <c r="K78" i="140"/>
  <c r="K117" i="140"/>
  <c r="K81" i="140"/>
  <c r="K116" i="140"/>
  <c r="K42" i="140"/>
  <c r="K86" i="140"/>
  <c r="K102" i="140"/>
  <c r="K40" i="140"/>
  <c r="K110" i="140"/>
  <c r="K56" i="140"/>
  <c r="K75" i="140"/>
  <c r="K57" i="140"/>
  <c r="K48" i="140"/>
  <c r="K62" i="140"/>
  <c r="K68" i="140"/>
  <c r="K61" i="140"/>
  <c r="K72" i="166"/>
  <c r="K28" i="166"/>
  <c r="K91" i="166"/>
  <c r="K51" i="166"/>
  <c r="K10" i="166"/>
  <c r="K71" i="166"/>
  <c r="K76" i="166"/>
  <c r="C111" i="135"/>
  <c r="D110" i="135" s="1"/>
  <c r="C113" i="165"/>
  <c r="D112" i="165" s="1"/>
  <c r="K7" i="166"/>
  <c r="K39" i="166"/>
  <c r="K56" i="166"/>
  <c r="K46" i="166"/>
  <c r="K23" i="166"/>
  <c r="K34" i="166"/>
  <c r="K110" i="166"/>
  <c r="C110" i="160"/>
  <c r="D109" i="160"/>
  <c r="F110" i="163"/>
  <c r="I110" i="163"/>
  <c r="J110" i="163" s="1"/>
  <c r="K35" i="166"/>
  <c r="K66" i="166"/>
  <c r="K69" i="166"/>
  <c r="K38" i="166"/>
  <c r="K95" i="166"/>
  <c r="K52" i="166"/>
  <c r="I108" i="160"/>
  <c r="J108" i="160" s="1"/>
  <c r="F108" i="160"/>
  <c r="I109" i="135"/>
  <c r="J109" i="135" s="1"/>
  <c r="F109" i="135"/>
  <c r="F111" i="165"/>
  <c r="I111" i="165"/>
  <c r="J111" i="165" s="1"/>
  <c r="K63" i="166"/>
  <c r="K29" i="166"/>
  <c r="K112" i="166"/>
  <c r="K118" i="166"/>
  <c r="K104" i="166"/>
  <c r="K55" i="166"/>
  <c r="K43" i="166"/>
  <c r="K96" i="166"/>
  <c r="K60" i="166"/>
  <c r="K33" i="166"/>
  <c r="K19" i="166"/>
  <c r="K75" i="166"/>
  <c r="K17" i="166"/>
  <c r="K77" i="166"/>
  <c r="K87" i="166"/>
  <c r="K44" i="166"/>
  <c r="K68" i="166"/>
  <c r="K83" i="166"/>
  <c r="K16" i="166"/>
  <c r="K79" i="166"/>
  <c r="K109" i="166"/>
  <c r="C115" i="162"/>
  <c r="D114" i="162"/>
  <c r="F112" i="164" l="1"/>
  <c r="I112" i="164"/>
  <c r="J112" i="164" s="1"/>
  <c r="F112" i="165"/>
  <c r="I112" i="165"/>
  <c r="J112" i="165" s="1"/>
  <c r="F110" i="135"/>
  <c r="I110" i="135"/>
  <c r="J110" i="135" s="1"/>
  <c r="C111" i="160"/>
  <c r="F111" i="163"/>
  <c r="I111" i="163"/>
  <c r="J111" i="163" s="1"/>
  <c r="C116" i="162"/>
  <c r="D112" i="163"/>
  <c r="C113" i="163"/>
  <c r="I114" i="162"/>
  <c r="J114" i="162" s="1"/>
  <c r="F114" i="162"/>
  <c r="C112" i="135"/>
  <c r="D111" i="135"/>
  <c r="C113" i="161"/>
  <c r="D112" i="161" s="1"/>
  <c r="C114" i="164"/>
  <c r="D113" i="164"/>
  <c r="I111" i="161"/>
  <c r="J111" i="161" s="1"/>
  <c r="F111" i="161"/>
  <c r="I95" i="3"/>
  <c r="J95" i="3" s="1"/>
  <c r="F95" i="3"/>
  <c r="I109" i="160"/>
  <c r="J109" i="160" s="1"/>
  <c r="F109" i="160"/>
  <c r="C97" i="3"/>
  <c r="D96" i="3" s="1"/>
  <c r="C114" i="165"/>
  <c r="D113" i="165" s="1"/>
  <c r="I113" i="165" l="1"/>
  <c r="J113" i="165" s="1"/>
  <c r="F113" i="165"/>
  <c r="I96" i="3"/>
  <c r="J96" i="3" s="1"/>
  <c r="F96" i="3"/>
  <c r="I112" i="161"/>
  <c r="J112" i="161" s="1"/>
  <c r="F112" i="161"/>
  <c r="F111" i="135"/>
  <c r="I111" i="135"/>
  <c r="J111" i="135" s="1"/>
  <c r="C112" i="160"/>
  <c r="C113" i="135"/>
  <c r="D112" i="135" s="1"/>
  <c r="D110" i="160"/>
  <c r="C114" i="163"/>
  <c r="D113" i="163" s="1"/>
  <c r="I112" i="163"/>
  <c r="J112" i="163" s="1"/>
  <c r="F112" i="163"/>
  <c r="C98" i="3"/>
  <c r="D97" i="3"/>
  <c r="C117" i="162"/>
  <c r="D116" i="162" s="1"/>
  <c r="D114" i="165"/>
  <c r="C115" i="165"/>
  <c r="D115" i="162"/>
  <c r="D113" i="161"/>
  <c r="C114" i="161"/>
  <c r="I113" i="164"/>
  <c r="J113" i="164" s="1"/>
  <c r="F113" i="164"/>
  <c r="C115" i="164"/>
  <c r="D114" i="164"/>
  <c r="F113" i="163" l="1"/>
  <c r="I113" i="163"/>
  <c r="J113" i="163" s="1"/>
  <c r="F112" i="135"/>
  <c r="I112" i="135"/>
  <c r="J112" i="135" s="1"/>
  <c r="I116" i="162"/>
  <c r="J116" i="162" s="1"/>
  <c r="F116" i="162"/>
  <c r="C113" i="160"/>
  <c r="D112" i="160" s="1"/>
  <c r="C115" i="163"/>
  <c r="D114" i="163"/>
  <c r="C115" i="161"/>
  <c r="C118" i="162"/>
  <c r="D117" i="162" s="1"/>
  <c r="I113" i="161"/>
  <c r="J113" i="161" s="1"/>
  <c r="F113" i="161"/>
  <c r="I110" i="160"/>
  <c r="J110" i="160" s="1"/>
  <c r="F110" i="160"/>
  <c r="I97" i="3"/>
  <c r="J97" i="3" s="1"/>
  <c r="F97" i="3"/>
  <c r="C99" i="3"/>
  <c r="D98" i="3"/>
  <c r="F115" i="162"/>
  <c r="I115" i="162"/>
  <c r="J115" i="162" s="1"/>
  <c r="C116" i="164"/>
  <c r="D115" i="164" s="1"/>
  <c r="I114" i="164"/>
  <c r="J114" i="164" s="1"/>
  <c r="F114" i="164"/>
  <c r="C116" i="165"/>
  <c r="C114" i="135"/>
  <c r="D113" i="135" s="1"/>
  <c r="I114" i="165"/>
  <c r="J114" i="165" s="1"/>
  <c r="F114" i="165"/>
  <c r="D111" i="160"/>
  <c r="F113" i="135" l="1"/>
  <c r="I113" i="135"/>
  <c r="J113" i="135" s="1"/>
  <c r="I115" i="164"/>
  <c r="J115" i="164" s="1"/>
  <c r="F115" i="164"/>
  <c r="F117" i="162"/>
  <c r="I117" i="162"/>
  <c r="J117" i="162" s="1"/>
  <c r="F112" i="160"/>
  <c r="I112" i="160"/>
  <c r="J112" i="160" s="1"/>
  <c r="C117" i="165"/>
  <c r="D116" i="165"/>
  <c r="E118" i="162"/>
  <c r="K118" i="162"/>
  <c r="C119" i="162"/>
  <c r="D118" i="162" s="1"/>
  <c r="D115" i="165"/>
  <c r="C116" i="163"/>
  <c r="I111" i="160"/>
  <c r="J111" i="160" s="1"/>
  <c r="F111" i="160"/>
  <c r="C117" i="164"/>
  <c r="D116" i="164"/>
  <c r="F114" i="163"/>
  <c r="I114" i="163"/>
  <c r="J114" i="163" s="1"/>
  <c r="C116" i="161"/>
  <c r="D115" i="161"/>
  <c r="I98" i="3"/>
  <c r="J98" i="3" s="1"/>
  <c r="F98" i="3"/>
  <c r="D114" i="161"/>
  <c r="C100" i="3"/>
  <c r="C114" i="160"/>
  <c r="D113" i="160" s="1"/>
  <c r="C115" i="135"/>
  <c r="D114" i="135"/>
  <c r="I113" i="160" l="1"/>
  <c r="J113" i="160" s="1"/>
  <c r="F113" i="160"/>
  <c r="I118" i="162"/>
  <c r="J118" i="162" s="1"/>
  <c r="F118" i="162"/>
  <c r="E115" i="162"/>
  <c r="F116" i="164"/>
  <c r="I116" i="164"/>
  <c r="J116" i="164" s="1"/>
  <c r="C118" i="164"/>
  <c r="D117" i="164" s="1"/>
  <c r="C117" i="161"/>
  <c r="D116" i="161"/>
  <c r="C117" i="163"/>
  <c r="D116" i="163"/>
  <c r="I114" i="161"/>
  <c r="J114" i="161" s="1"/>
  <c r="F114" i="161"/>
  <c r="D115" i="163"/>
  <c r="D114" i="160"/>
  <c r="C115" i="160"/>
  <c r="F115" i="165"/>
  <c r="I115" i="165"/>
  <c r="J115" i="165" s="1"/>
  <c r="C116" i="135"/>
  <c r="C101" i="3"/>
  <c r="D100" i="3" s="1"/>
  <c r="F116" i="165"/>
  <c r="I116" i="165"/>
  <c r="J116" i="165" s="1"/>
  <c r="I115" i="161"/>
  <c r="J115" i="161" s="1"/>
  <c r="F115" i="161"/>
  <c r="D99" i="3"/>
  <c r="C118" i="165"/>
  <c r="D117" i="165"/>
  <c r="D119" i="162"/>
  <c r="E117" i="162" s="1"/>
  <c r="E119" i="162"/>
  <c r="K119" i="162"/>
  <c r="F119" i="162"/>
  <c r="F114" i="135"/>
  <c r="I114" i="135"/>
  <c r="J114" i="135" s="1"/>
  <c r="F117" i="164" l="1"/>
  <c r="I117" i="164"/>
  <c r="J117" i="164" s="1"/>
  <c r="I100" i="3"/>
  <c r="J100" i="3" s="1"/>
  <c r="F100" i="3"/>
  <c r="E114" i="162"/>
  <c r="E116" i="162"/>
  <c r="F116" i="161"/>
  <c r="I116" i="161"/>
  <c r="J116" i="161" s="1"/>
  <c r="C118" i="161"/>
  <c r="D117" i="161"/>
  <c r="K115" i="162"/>
  <c r="K112" i="162"/>
  <c r="K116" i="162"/>
  <c r="K58" i="162"/>
  <c r="K113" i="162"/>
  <c r="K106" i="162"/>
  <c r="K114" i="162"/>
  <c r="I115" i="163"/>
  <c r="J115" i="163" s="1"/>
  <c r="F115" i="163"/>
  <c r="I117" i="165"/>
  <c r="J117" i="165" s="1"/>
  <c r="F117" i="165"/>
  <c r="K118" i="164"/>
  <c r="C119" i="164"/>
  <c r="D118" i="164" s="1"/>
  <c r="E118" i="164"/>
  <c r="I119" i="162"/>
  <c r="J119" i="162" s="1"/>
  <c r="E52" i="162"/>
  <c r="E6" i="162"/>
  <c r="E20" i="162"/>
  <c r="E87" i="162"/>
  <c r="E67" i="162"/>
  <c r="E46" i="162"/>
  <c r="E17" i="162"/>
  <c r="E66" i="162"/>
  <c r="E86" i="162"/>
  <c r="E78" i="162"/>
  <c r="E40" i="162"/>
  <c r="E24" i="162"/>
  <c r="E21" i="162"/>
  <c r="E38" i="162"/>
  <c r="E94" i="162"/>
  <c r="E92" i="162"/>
  <c r="E29" i="162"/>
  <c r="E72" i="162"/>
  <c r="E58" i="162"/>
  <c r="E81" i="162"/>
  <c r="E42" i="162"/>
  <c r="E33" i="162"/>
  <c r="E28" i="162"/>
  <c r="E18" i="162"/>
  <c r="E98" i="162"/>
  <c r="E88" i="162"/>
  <c r="E82" i="162"/>
  <c r="E97" i="162"/>
  <c r="E34" i="162"/>
  <c r="E56" i="162"/>
  <c r="E65" i="162"/>
  <c r="E9" i="162"/>
  <c r="E93" i="162"/>
  <c r="E90" i="162"/>
  <c r="E77" i="162"/>
  <c r="E10" i="162"/>
  <c r="E80" i="162"/>
  <c r="E23" i="162"/>
  <c r="E32" i="162"/>
  <c r="E76" i="162"/>
  <c r="E73" i="162"/>
  <c r="E99" i="162"/>
  <c r="E108" i="162"/>
  <c r="E54" i="162"/>
  <c r="E36" i="162"/>
  <c r="E85" i="162"/>
  <c r="E37" i="162"/>
  <c r="E26" i="162"/>
  <c r="E68" i="162"/>
  <c r="E71" i="162"/>
  <c r="E25" i="162"/>
  <c r="E95" i="162"/>
  <c r="E96" i="162"/>
  <c r="E57" i="162"/>
  <c r="E55" i="162"/>
  <c r="E47" i="162"/>
  <c r="E53" i="162"/>
  <c r="E70" i="162"/>
  <c r="E22" i="162"/>
  <c r="E100" i="162"/>
  <c r="E48" i="162"/>
  <c r="E60" i="162"/>
  <c r="E62" i="162"/>
  <c r="E7" i="162"/>
  <c r="E31" i="162"/>
  <c r="E61" i="162"/>
  <c r="E39" i="162"/>
  <c r="E89" i="162"/>
  <c r="E44" i="162"/>
  <c r="E45" i="162"/>
  <c r="E12" i="162"/>
  <c r="E69" i="162"/>
  <c r="E101" i="162"/>
  <c r="E74" i="162"/>
  <c r="E84" i="162"/>
  <c r="E50" i="162"/>
  <c r="E109" i="162"/>
  <c r="E14" i="162"/>
  <c r="E30" i="162"/>
  <c r="E59" i="162"/>
  <c r="E91" i="162"/>
  <c r="E102" i="162"/>
  <c r="E19" i="162"/>
  <c r="E41" i="162"/>
  <c r="E106" i="162"/>
  <c r="E104" i="162"/>
  <c r="E15" i="162"/>
  <c r="E83" i="162"/>
  <c r="E43" i="162"/>
  <c r="E5" i="162"/>
  <c r="E49" i="162"/>
  <c r="E27" i="162"/>
  <c r="E64" i="162"/>
  <c r="E107" i="162"/>
  <c r="E35" i="162"/>
  <c r="E110" i="162"/>
  <c r="E13" i="162"/>
  <c r="E105" i="162"/>
  <c r="E51" i="162"/>
  <c r="E8" i="162"/>
  <c r="E79" i="162"/>
  <c r="E16" i="162"/>
  <c r="E11" i="162"/>
  <c r="E63" i="162"/>
  <c r="E112" i="162"/>
  <c r="E75" i="162"/>
  <c r="E103" i="162"/>
  <c r="E111" i="162"/>
  <c r="I114" i="160"/>
  <c r="J114" i="160" s="1"/>
  <c r="F114" i="160"/>
  <c r="C102" i="3"/>
  <c r="D101" i="3" s="1"/>
  <c r="C119" i="165"/>
  <c r="D118" i="165"/>
  <c r="C117" i="135"/>
  <c r="D116" i="135"/>
  <c r="I99" i="3"/>
  <c r="J99" i="3" s="1"/>
  <c r="F99" i="3"/>
  <c r="D115" i="135"/>
  <c r="I116" i="163"/>
  <c r="J116" i="163" s="1"/>
  <c r="F116" i="163"/>
  <c r="C118" i="163"/>
  <c r="D117" i="163" s="1"/>
  <c r="C116" i="160"/>
  <c r="E113" i="162"/>
  <c r="F118" i="164" l="1"/>
  <c r="I118" i="164"/>
  <c r="J118" i="164" s="1"/>
  <c r="F117" i="163"/>
  <c r="I117" i="163"/>
  <c r="J117" i="163" s="1"/>
  <c r="I101" i="3"/>
  <c r="J101" i="3" s="1"/>
  <c r="F101" i="3"/>
  <c r="F118" i="165"/>
  <c r="I118" i="165"/>
  <c r="J118" i="165" s="1"/>
  <c r="E113" i="165"/>
  <c r="E114" i="165"/>
  <c r="C117" i="160"/>
  <c r="D116" i="160" s="1"/>
  <c r="D115" i="160"/>
  <c r="D119" i="165"/>
  <c r="F119" i="165"/>
  <c r="E119" i="165"/>
  <c r="K119" i="165"/>
  <c r="F119" i="164"/>
  <c r="K119" i="164"/>
  <c r="D119" i="164"/>
  <c r="E119" i="164"/>
  <c r="E121" i="162"/>
  <c r="E118" i="165"/>
  <c r="C119" i="163"/>
  <c r="D118" i="163" s="1"/>
  <c r="E115" i="165"/>
  <c r="E117" i="165"/>
  <c r="I116" i="135"/>
  <c r="J116" i="135" s="1"/>
  <c r="F116" i="135"/>
  <c r="K12" i="162"/>
  <c r="K32" i="162"/>
  <c r="K75" i="162"/>
  <c r="K54" i="162"/>
  <c r="K95" i="162"/>
  <c r="K49" i="162"/>
  <c r="K63" i="162"/>
  <c r="K38" i="162"/>
  <c r="K22" i="162"/>
  <c r="K36" i="162"/>
  <c r="K14" i="162"/>
  <c r="K83" i="162"/>
  <c r="K73" i="162"/>
  <c r="K15" i="162"/>
  <c r="K89" i="162"/>
  <c r="K100" i="162"/>
  <c r="K41" i="162"/>
  <c r="K33" i="162"/>
  <c r="K68" i="162"/>
  <c r="K74" i="162"/>
  <c r="K82" i="162"/>
  <c r="K90" i="162"/>
  <c r="K64" i="162"/>
  <c r="K96" i="162"/>
  <c r="K44" i="162"/>
  <c r="K50" i="162"/>
  <c r="K87" i="162"/>
  <c r="K70" i="162"/>
  <c r="S4" i="143" s="1"/>
  <c r="K19" i="162"/>
  <c r="K43" i="162"/>
  <c r="K34" i="162"/>
  <c r="K21" i="162"/>
  <c r="K6" i="162"/>
  <c r="K80" i="162"/>
  <c r="K30" i="162"/>
  <c r="S3" i="143" s="1"/>
  <c r="K62" i="162"/>
  <c r="K25" i="162"/>
  <c r="K79" i="162"/>
  <c r="K23" i="162"/>
  <c r="K28" i="162"/>
  <c r="K11" i="162"/>
  <c r="K16" i="162"/>
  <c r="K60" i="162"/>
  <c r="K7" i="162"/>
  <c r="K65" i="162"/>
  <c r="K31" i="162"/>
  <c r="K24" i="162"/>
  <c r="K37" i="162"/>
  <c r="K57" i="162"/>
  <c r="K40" i="162"/>
  <c r="K71" i="162"/>
  <c r="K9" i="162"/>
  <c r="K17" i="162"/>
  <c r="K53" i="162"/>
  <c r="K27" i="162"/>
  <c r="K81" i="162"/>
  <c r="K55" i="162"/>
  <c r="K52" i="162"/>
  <c r="K56" i="162"/>
  <c r="K88" i="162"/>
  <c r="K78" i="162"/>
  <c r="K42" i="162"/>
  <c r="K91" i="162"/>
  <c r="K85" i="162"/>
  <c r="K99" i="162"/>
  <c r="K47" i="162"/>
  <c r="K84" i="162"/>
  <c r="K77" i="162"/>
  <c r="K10" i="162"/>
  <c r="K97" i="162"/>
  <c r="K20" i="162"/>
  <c r="K67" i="162"/>
  <c r="K93" i="162"/>
  <c r="K59" i="162"/>
  <c r="K26" i="162"/>
  <c r="K86" i="162"/>
  <c r="K104" i="162"/>
  <c r="K94" i="162"/>
  <c r="K103" i="162"/>
  <c r="K46" i="162"/>
  <c r="K13" i="162"/>
  <c r="K92" i="162"/>
  <c r="K105" i="162"/>
  <c r="K51" i="162"/>
  <c r="K108" i="162"/>
  <c r="K98" i="162"/>
  <c r="K76" i="162"/>
  <c r="K72" i="162"/>
  <c r="K48" i="162"/>
  <c r="K35" i="162"/>
  <c r="K45" i="162"/>
  <c r="K18" i="162"/>
  <c r="K109" i="162"/>
  <c r="K110" i="162"/>
  <c r="K107" i="162"/>
  <c r="K69" i="162"/>
  <c r="K8" i="162"/>
  <c r="K29" i="162"/>
  <c r="K102" i="162"/>
  <c r="K66" i="162"/>
  <c r="K111" i="162"/>
  <c r="K5" i="162"/>
  <c r="S2" i="143" s="1"/>
  <c r="K39" i="162"/>
  <c r="K101" i="162"/>
  <c r="K61" i="162"/>
  <c r="K117" i="162"/>
  <c r="F117" i="161"/>
  <c r="I117" i="161"/>
  <c r="J117" i="161" s="1"/>
  <c r="F115" i="135"/>
  <c r="I115" i="135"/>
  <c r="J115" i="135" s="1"/>
  <c r="D117" i="135"/>
  <c r="C118" i="135"/>
  <c r="C119" i="161"/>
  <c r="D118" i="161"/>
  <c r="E118" i="161"/>
  <c r="K118" i="161"/>
  <c r="C103" i="3"/>
  <c r="D102" i="3"/>
  <c r="F116" i="160" l="1"/>
  <c r="I116" i="160"/>
  <c r="J116" i="160" s="1"/>
  <c r="I118" i="163"/>
  <c r="J118" i="163" s="1"/>
  <c r="F118" i="163"/>
  <c r="I119" i="164"/>
  <c r="J119" i="164" s="1"/>
  <c r="E15" i="164"/>
  <c r="E11" i="164"/>
  <c r="E7" i="164"/>
  <c r="E23" i="164"/>
  <c r="E9" i="164"/>
  <c r="E64" i="164"/>
  <c r="E5" i="164"/>
  <c r="E21" i="164"/>
  <c r="E26" i="164"/>
  <c r="E63" i="164"/>
  <c r="E8" i="164"/>
  <c r="E20" i="164"/>
  <c r="E24" i="164"/>
  <c r="E17" i="164"/>
  <c r="E22" i="164"/>
  <c r="E16" i="164"/>
  <c r="E14" i="164"/>
  <c r="E18" i="164"/>
  <c r="E25" i="164"/>
  <c r="E52" i="164"/>
  <c r="E13" i="164"/>
  <c r="E74" i="164"/>
  <c r="E82" i="164"/>
  <c r="E80" i="164"/>
  <c r="E12" i="164"/>
  <c r="E44" i="164"/>
  <c r="E60" i="164"/>
  <c r="E92" i="164"/>
  <c r="E98" i="164"/>
  <c r="E33" i="164"/>
  <c r="E40" i="164"/>
  <c r="E38" i="164"/>
  <c r="E27" i="164"/>
  <c r="E55" i="164"/>
  <c r="E90" i="164"/>
  <c r="E49" i="164"/>
  <c r="E19" i="164"/>
  <c r="E39" i="164"/>
  <c r="E56" i="164"/>
  <c r="E91" i="164"/>
  <c r="E53" i="164"/>
  <c r="E75" i="164"/>
  <c r="E73" i="164"/>
  <c r="E30" i="164"/>
  <c r="E68" i="164"/>
  <c r="E43" i="164"/>
  <c r="E10" i="164"/>
  <c r="E85" i="164"/>
  <c r="E32" i="164"/>
  <c r="E51" i="164"/>
  <c r="E36" i="164"/>
  <c r="E37" i="164"/>
  <c r="E65" i="164"/>
  <c r="E78" i="164"/>
  <c r="E101" i="164"/>
  <c r="E61" i="164"/>
  <c r="E46" i="164"/>
  <c r="E71" i="164"/>
  <c r="E58" i="164"/>
  <c r="E99" i="164"/>
  <c r="E28" i="164"/>
  <c r="E89" i="164"/>
  <c r="E70" i="164"/>
  <c r="E69" i="164"/>
  <c r="E102" i="164"/>
  <c r="E88" i="164"/>
  <c r="E107" i="164"/>
  <c r="E79" i="164"/>
  <c r="E62" i="164"/>
  <c r="E97" i="164"/>
  <c r="E6" i="164"/>
  <c r="E95" i="164"/>
  <c r="E57" i="164"/>
  <c r="E34" i="164"/>
  <c r="E94" i="164"/>
  <c r="E72" i="164"/>
  <c r="E84" i="164"/>
  <c r="E66" i="164"/>
  <c r="E54" i="164"/>
  <c r="E48" i="164"/>
  <c r="E41" i="164"/>
  <c r="E67" i="164"/>
  <c r="E83" i="164"/>
  <c r="E100" i="164"/>
  <c r="E86" i="164"/>
  <c r="E103" i="164"/>
  <c r="E31" i="164"/>
  <c r="E35" i="164"/>
  <c r="E59" i="164"/>
  <c r="E42" i="164"/>
  <c r="E47" i="164"/>
  <c r="E105" i="164"/>
  <c r="E77" i="164"/>
  <c r="E29" i="164"/>
  <c r="E93" i="164"/>
  <c r="E96" i="164"/>
  <c r="E50" i="164"/>
  <c r="E109" i="164"/>
  <c r="E81" i="164"/>
  <c r="E76" i="164"/>
  <c r="E106" i="164"/>
  <c r="E87" i="164"/>
  <c r="E104" i="164"/>
  <c r="E108" i="164"/>
  <c r="E45" i="164"/>
  <c r="E112" i="164"/>
  <c r="E110" i="164"/>
  <c r="E111" i="164"/>
  <c r="E115" i="164"/>
  <c r="C118" i="160"/>
  <c r="D117" i="160" s="1"/>
  <c r="E117" i="164"/>
  <c r="E113" i="164"/>
  <c r="F117" i="135"/>
  <c r="I117" i="135"/>
  <c r="J117" i="135" s="1"/>
  <c r="D103" i="3"/>
  <c r="C104" i="3"/>
  <c r="E114" i="164"/>
  <c r="E116" i="164"/>
  <c r="I102" i="3"/>
  <c r="J102" i="3" s="1"/>
  <c r="F102" i="3"/>
  <c r="I118" i="161"/>
  <c r="J118" i="161" s="1"/>
  <c r="F118" i="161"/>
  <c r="E115" i="161"/>
  <c r="E114" i="161"/>
  <c r="D119" i="161"/>
  <c r="F119" i="161"/>
  <c r="K119" i="161"/>
  <c r="E119" i="161"/>
  <c r="I119" i="165"/>
  <c r="J119" i="165" s="1"/>
  <c r="K118" i="165" s="1"/>
  <c r="E18" i="165"/>
  <c r="E47" i="165"/>
  <c r="E71" i="165"/>
  <c r="E91" i="165"/>
  <c r="E76" i="165"/>
  <c r="E96" i="165"/>
  <c r="E33" i="165"/>
  <c r="E81" i="165"/>
  <c r="E13" i="165"/>
  <c r="E61" i="165"/>
  <c r="E67" i="165"/>
  <c r="E82" i="165"/>
  <c r="E25" i="165"/>
  <c r="E42" i="165"/>
  <c r="E15" i="165"/>
  <c r="E92" i="165"/>
  <c r="E35" i="165"/>
  <c r="E93" i="165"/>
  <c r="E84" i="165"/>
  <c r="E64" i="165"/>
  <c r="E40" i="165"/>
  <c r="E74" i="165"/>
  <c r="E17" i="165"/>
  <c r="E20" i="165"/>
  <c r="E66" i="165"/>
  <c r="E100" i="165"/>
  <c r="E41" i="165"/>
  <c r="E59" i="165"/>
  <c r="E22" i="165"/>
  <c r="E5" i="165"/>
  <c r="E63" i="165"/>
  <c r="E21" i="165"/>
  <c r="E65" i="165"/>
  <c r="E68" i="165"/>
  <c r="E39" i="165"/>
  <c r="E10" i="165"/>
  <c r="E49" i="165"/>
  <c r="E48" i="165"/>
  <c r="E7" i="165"/>
  <c r="E32" i="165"/>
  <c r="E53" i="165"/>
  <c r="E60" i="165"/>
  <c r="E29" i="165"/>
  <c r="E90" i="165"/>
  <c r="E62" i="165"/>
  <c r="E97" i="165"/>
  <c r="E75" i="165"/>
  <c r="E54" i="165"/>
  <c r="E85" i="165"/>
  <c r="E57" i="165"/>
  <c r="E8" i="165"/>
  <c r="E98" i="165"/>
  <c r="E14" i="165"/>
  <c r="E77" i="165"/>
  <c r="E80" i="165"/>
  <c r="E99" i="165"/>
  <c r="E9" i="165"/>
  <c r="E23" i="165"/>
  <c r="E83" i="165"/>
  <c r="E58" i="165"/>
  <c r="E6" i="165"/>
  <c r="E69" i="165"/>
  <c r="E12" i="165"/>
  <c r="E26" i="165"/>
  <c r="E56" i="165"/>
  <c r="E27" i="165"/>
  <c r="E11" i="165"/>
  <c r="E28" i="165"/>
  <c r="E101" i="165"/>
  <c r="E55" i="165"/>
  <c r="E89" i="165"/>
  <c r="E102" i="165"/>
  <c r="E103" i="165"/>
  <c r="E36" i="165"/>
  <c r="E34" i="165"/>
  <c r="E37" i="165"/>
  <c r="E24" i="165"/>
  <c r="E108" i="165"/>
  <c r="E95" i="165"/>
  <c r="E105" i="165"/>
  <c r="E87" i="165"/>
  <c r="E70" i="165"/>
  <c r="E72" i="165"/>
  <c r="E44" i="165"/>
  <c r="E45" i="165"/>
  <c r="E78" i="165"/>
  <c r="E38" i="165"/>
  <c r="E30" i="165"/>
  <c r="E106" i="165"/>
  <c r="E19" i="165"/>
  <c r="E43" i="165"/>
  <c r="E73" i="165"/>
  <c r="E16" i="165"/>
  <c r="E79" i="165"/>
  <c r="E104" i="165"/>
  <c r="E31" i="165"/>
  <c r="E51" i="165"/>
  <c r="E86" i="165"/>
  <c r="E94" i="165"/>
  <c r="E52" i="165"/>
  <c r="E46" i="165"/>
  <c r="E88" i="165"/>
  <c r="E50" i="165"/>
  <c r="E107" i="165"/>
  <c r="E109" i="165"/>
  <c r="E112" i="165"/>
  <c r="E110" i="165"/>
  <c r="E111" i="165"/>
  <c r="E116" i="165"/>
  <c r="K112" i="164"/>
  <c r="K114" i="164"/>
  <c r="K116" i="164"/>
  <c r="C119" i="135"/>
  <c r="D118" i="135"/>
  <c r="K118" i="135"/>
  <c r="E118" i="135"/>
  <c r="E113" i="161"/>
  <c r="D119" i="163"/>
  <c r="K119" i="163"/>
  <c r="F119" i="163"/>
  <c r="E119" i="163"/>
  <c r="I115" i="160"/>
  <c r="J115" i="160" s="1"/>
  <c r="F115" i="160"/>
  <c r="F117" i="160" l="1"/>
  <c r="I117" i="160"/>
  <c r="J117" i="160" s="1"/>
  <c r="I119" i="161"/>
  <c r="J119" i="161" s="1"/>
  <c r="E63" i="161"/>
  <c r="E31" i="161"/>
  <c r="E95" i="161"/>
  <c r="E13" i="161"/>
  <c r="E79" i="161"/>
  <c r="E47" i="161"/>
  <c r="E60" i="161"/>
  <c r="E29" i="161"/>
  <c r="E10" i="161"/>
  <c r="E96" i="161"/>
  <c r="E70" i="161"/>
  <c r="E48" i="161"/>
  <c r="E98" i="161"/>
  <c r="E41" i="161"/>
  <c r="E62" i="161"/>
  <c r="E93" i="161"/>
  <c r="E44" i="161"/>
  <c r="E77" i="161"/>
  <c r="E9" i="161"/>
  <c r="E84" i="161"/>
  <c r="E20" i="161"/>
  <c r="E43" i="161"/>
  <c r="E71" i="161"/>
  <c r="E82" i="161"/>
  <c r="E24" i="161"/>
  <c r="E23" i="161"/>
  <c r="E52" i="161"/>
  <c r="E90" i="161"/>
  <c r="E103" i="161"/>
  <c r="E83" i="161"/>
  <c r="E99" i="161"/>
  <c r="E86" i="161"/>
  <c r="E16" i="161"/>
  <c r="E78" i="161"/>
  <c r="E76" i="161"/>
  <c r="E8" i="161"/>
  <c r="E64" i="161"/>
  <c r="E6" i="161"/>
  <c r="E11" i="161"/>
  <c r="E101" i="161"/>
  <c r="E38" i="161"/>
  <c r="E35" i="161"/>
  <c r="E58" i="161"/>
  <c r="E67" i="161"/>
  <c r="E74" i="161"/>
  <c r="E73" i="161"/>
  <c r="E69" i="161"/>
  <c r="E85" i="161"/>
  <c r="E36" i="161"/>
  <c r="E94" i="161"/>
  <c r="E97" i="161"/>
  <c r="E46" i="161"/>
  <c r="E61" i="161"/>
  <c r="E26" i="161"/>
  <c r="E30" i="161"/>
  <c r="E66" i="161"/>
  <c r="E57" i="161"/>
  <c r="E87" i="161"/>
  <c r="E27" i="161"/>
  <c r="E49" i="161"/>
  <c r="E104" i="161"/>
  <c r="E37" i="161"/>
  <c r="E18" i="161"/>
  <c r="E51" i="161"/>
  <c r="E55" i="161"/>
  <c r="E68" i="161"/>
  <c r="E65" i="161"/>
  <c r="E59" i="161"/>
  <c r="E102" i="161"/>
  <c r="E106" i="161"/>
  <c r="E88" i="161"/>
  <c r="E81" i="161"/>
  <c r="E72" i="161"/>
  <c r="E19" i="161"/>
  <c r="E42" i="161"/>
  <c r="E56" i="161"/>
  <c r="E54" i="161"/>
  <c r="E53" i="161"/>
  <c r="E12" i="161"/>
  <c r="E39" i="161"/>
  <c r="E32" i="161"/>
  <c r="E92" i="161"/>
  <c r="E25" i="161"/>
  <c r="E33" i="161"/>
  <c r="E5" i="161"/>
  <c r="E75" i="161"/>
  <c r="E45" i="161"/>
  <c r="E22" i="161"/>
  <c r="E7" i="161"/>
  <c r="E80" i="161"/>
  <c r="E50" i="161"/>
  <c r="E34" i="161"/>
  <c r="E17" i="161"/>
  <c r="E15" i="161"/>
  <c r="E91" i="161"/>
  <c r="E40" i="161"/>
  <c r="E14" i="161"/>
  <c r="E28" i="161"/>
  <c r="E21" i="161"/>
  <c r="E100" i="161"/>
  <c r="E105" i="161"/>
  <c r="E89" i="161"/>
  <c r="E107" i="161"/>
  <c r="E108" i="161"/>
  <c r="E109" i="161"/>
  <c r="E110" i="161"/>
  <c r="E111" i="161"/>
  <c r="E112" i="161"/>
  <c r="I103" i="3"/>
  <c r="J103" i="3" s="1"/>
  <c r="F103" i="3"/>
  <c r="I119" i="163"/>
  <c r="J119" i="163" s="1"/>
  <c r="E32" i="163"/>
  <c r="E36" i="163"/>
  <c r="E51" i="163"/>
  <c r="E8" i="163"/>
  <c r="E9" i="163"/>
  <c r="E18" i="163"/>
  <c r="E10" i="163"/>
  <c r="E16" i="163"/>
  <c r="E49" i="163"/>
  <c r="E21" i="163"/>
  <c r="E19" i="163"/>
  <c r="E71" i="163"/>
  <c r="E64" i="163"/>
  <c r="E35" i="163"/>
  <c r="E25" i="163"/>
  <c r="E57" i="163"/>
  <c r="E69" i="163"/>
  <c r="E99" i="163"/>
  <c r="E20" i="163"/>
  <c r="E5" i="163"/>
  <c r="E52" i="163"/>
  <c r="E70" i="163"/>
  <c r="E22" i="163"/>
  <c r="E82" i="163"/>
  <c r="E97" i="163"/>
  <c r="E48" i="163"/>
  <c r="E79" i="163"/>
  <c r="E91" i="163"/>
  <c r="E62" i="163"/>
  <c r="E54" i="163"/>
  <c r="E14" i="163"/>
  <c r="E95" i="163"/>
  <c r="E107" i="163"/>
  <c r="E59" i="163"/>
  <c r="E40" i="163"/>
  <c r="E66" i="163"/>
  <c r="E80" i="163"/>
  <c r="E43" i="163"/>
  <c r="E77" i="163"/>
  <c r="E63" i="163"/>
  <c r="E46" i="163"/>
  <c r="E24" i="163"/>
  <c r="E96" i="163"/>
  <c r="E50" i="163"/>
  <c r="E88" i="163"/>
  <c r="E13" i="163"/>
  <c r="E60" i="163"/>
  <c r="E67" i="163"/>
  <c r="E7" i="163"/>
  <c r="E15" i="163"/>
  <c r="E17" i="163"/>
  <c r="E68" i="163"/>
  <c r="E27" i="163"/>
  <c r="E90" i="163"/>
  <c r="E56" i="163"/>
  <c r="E11" i="163"/>
  <c r="E93" i="163"/>
  <c r="E41" i="163"/>
  <c r="E87" i="163"/>
  <c r="E6" i="163"/>
  <c r="E75" i="163"/>
  <c r="E104" i="163"/>
  <c r="E12" i="163"/>
  <c r="E98" i="163"/>
  <c r="E23" i="163"/>
  <c r="E83" i="163"/>
  <c r="E72" i="163"/>
  <c r="E106" i="163"/>
  <c r="E34" i="163"/>
  <c r="E31" i="163"/>
  <c r="E86" i="163"/>
  <c r="E30" i="163"/>
  <c r="E74" i="163"/>
  <c r="E78" i="163"/>
  <c r="E28" i="163"/>
  <c r="E102" i="163"/>
  <c r="E85" i="163"/>
  <c r="E100" i="163"/>
  <c r="E29" i="163"/>
  <c r="E53" i="163"/>
  <c r="E26" i="163"/>
  <c r="E109" i="163"/>
  <c r="E108" i="163"/>
  <c r="E58" i="163"/>
  <c r="E92" i="163"/>
  <c r="E73" i="163"/>
  <c r="E84" i="163"/>
  <c r="E81" i="163"/>
  <c r="E105" i="163"/>
  <c r="E33" i="163"/>
  <c r="E47" i="163"/>
  <c r="E89" i="163"/>
  <c r="E55" i="163"/>
  <c r="E44" i="163"/>
  <c r="E103" i="163"/>
  <c r="E45" i="163"/>
  <c r="E65" i="163"/>
  <c r="E42" i="163"/>
  <c r="E94" i="163"/>
  <c r="E37" i="163"/>
  <c r="E38" i="163"/>
  <c r="E76" i="163"/>
  <c r="E101" i="163"/>
  <c r="E61" i="163"/>
  <c r="E39" i="163"/>
  <c r="E110" i="163"/>
  <c r="E111" i="163"/>
  <c r="E112" i="163"/>
  <c r="K116" i="161"/>
  <c r="E117" i="161"/>
  <c r="K115" i="161"/>
  <c r="E115" i="163"/>
  <c r="E121" i="164"/>
  <c r="K112" i="161"/>
  <c r="E117" i="163"/>
  <c r="K113" i="161"/>
  <c r="E114" i="163"/>
  <c r="K117" i="165"/>
  <c r="K114" i="161"/>
  <c r="E113" i="163"/>
  <c r="E116" i="163"/>
  <c r="E118" i="163"/>
  <c r="K21" i="165"/>
  <c r="K72" i="165"/>
  <c r="K79" i="165"/>
  <c r="K5" i="165"/>
  <c r="V2" i="143" s="1"/>
  <c r="K83" i="165"/>
  <c r="K32" i="165"/>
  <c r="K56" i="165"/>
  <c r="K37" i="165"/>
  <c r="K58" i="165"/>
  <c r="K93" i="165"/>
  <c r="K15" i="165"/>
  <c r="K61" i="165"/>
  <c r="K90" i="165"/>
  <c r="K40" i="165"/>
  <c r="K29" i="165"/>
  <c r="K71" i="165"/>
  <c r="K17" i="165"/>
  <c r="K47" i="165"/>
  <c r="K55" i="165"/>
  <c r="K31" i="165"/>
  <c r="K53" i="165"/>
  <c r="K51" i="165"/>
  <c r="K35" i="165"/>
  <c r="K39" i="165"/>
  <c r="K86" i="165"/>
  <c r="K82" i="165"/>
  <c r="K60" i="165"/>
  <c r="K87" i="165"/>
  <c r="K95" i="165"/>
  <c r="K20" i="165"/>
  <c r="K67" i="165"/>
  <c r="K19" i="165"/>
  <c r="K77" i="165"/>
  <c r="K9" i="165"/>
  <c r="K42" i="165"/>
  <c r="K69" i="165"/>
  <c r="K30" i="165"/>
  <c r="V3" i="143" s="1"/>
  <c r="K13" i="165"/>
  <c r="K101" i="165"/>
  <c r="K70" i="165"/>
  <c r="V4" i="143" s="1"/>
  <c r="K85" i="165"/>
  <c r="K28" i="165"/>
  <c r="K74" i="165"/>
  <c r="K10" i="165"/>
  <c r="K38" i="165"/>
  <c r="K103" i="165"/>
  <c r="K88" i="165"/>
  <c r="K89" i="165"/>
  <c r="K57" i="165"/>
  <c r="K41" i="165"/>
  <c r="K26" i="165"/>
  <c r="K23" i="165"/>
  <c r="K63" i="165"/>
  <c r="K59" i="165"/>
  <c r="K50" i="165"/>
  <c r="K16" i="165"/>
  <c r="K98" i="165"/>
  <c r="K27" i="165"/>
  <c r="K104" i="165"/>
  <c r="K99" i="165"/>
  <c r="K7" i="165"/>
  <c r="K75" i="165"/>
  <c r="K25" i="165"/>
  <c r="K43" i="165"/>
  <c r="K92" i="165"/>
  <c r="K22" i="165"/>
  <c r="K91" i="165"/>
  <c r="K24" i="165"/>
  <c r="K54" i="165"/>
  <c r="K66" i="165"/>
  <c r="K110" i="165"/>
  <c r="K73" i="165"/>
  <c r="K62" i="165"/>
  <c r="K48" i="165"/>
  <c r="K80" i="165"/>
  <c r="K105" i="165"/>
  <c r="K8" i="165"/>
  <c r="K102" i="165"/>
  <c r="K46" i="165"/>
  <c r="K49" i="165"/>
  <c r="K76" i="165"/>
  <c r="K34" i="165"/>
  <c r="K94" i="165"/>
  <c r="K33" i="165"/>
  <c r="K97" i="165"/>
  <c r="K108" i="165"/>
  <c r="K96" i="165"/>
  <c r="K45" i="165"/>
  <c r="K44" i="165"/>
  <c r="K6" i="165"/>
  <c r="K78" i="165"/>
  <c r="K109" i="165"/>
  <c r="K84" i="165"/>
  <c r="K52" i="165"/>
  <c r="K64" i="165"/>
  <c r="K36" i="165"/>
  <c r="K100" i="165"/>
  <c r="K107" i="165"/>
  <c r="K11" i="165"/>
  <c r="K81" i="165"/>
  <c r="K18" i="165"/>
  <c r="K14" i="165"/>
  <c r="K65" i="165"/>
  <c r="K68" i="165"/>
  <c r="K106" i="165"/>
  <c r="K12" i="165"/>
  <c r="K111" i="165"/>
  <c r="K113" i="165"/>
  <c r="K118" i="163"/>
  <c r="K116" i="163"/>
  <c r="K113" i="163"/>
  <c r="K115" i="163"/>
  <c r="K112" i="163"/>
  <c r="K114" i="163"/>
  <c r="K104" i="164"/>
  <c r="K12" i="164"/>
  <c r="K81" i="164"/>
  <c r="K5" i="164"/>
  <c r="U2" i="143" s="1"/>
  <c r="K79" i="164"/>
  <c r="K69" i="164"/>
  <c r="K36" i="164"/>
  <c r="K54" i="164"/>
  <c r="K41" i="164"/>
  <c r="K92" i="164"/>
  <c r="K31" i="164"/>
  <c r="K85" i="164"/>
  <c r="K93" i="164"/>
  <c r="K7" i="164"/>
  <c r="K90" i="164"/>
  <c r="K97" i="164"/>
  <c r="K45" i="164"/>
  <c r="K71" i="164"/>
  <c r="K101" i="164"/>
  <c r="K17" i="164"/>
  <c r="K53" i="164"/>
  <c r="K63" i="164"/>
  <c r="K49" i="164"/>
  <c r="K102" i="164"/>
  <c r="K73" i="164"/>
  <c r="K76" i="164"/>
  <c r="K77" i="164"/>
  <c r="K40" i="164"/>
  <c r="K39" i="164"/>
  <c r="K75" i="164"/>
  <c r="K65" i="164"/>
  <c r="K105" i="164"/>
  <c r="K25" i="164"/>
  <c r="K44" i="164"/>
  <c r="K33" i="164"/>
  <c r="K72" i="164"/>
  <c r="K29" i="164"/>
  <c r="K55" i="164"/>
  <c r="K28" i="164"/>
  <c r="K99" i="164"/>
  <c r="K59" i="164"/>
  <c r="K84" i="164"/>
  <c r="K61" i="164"/>
  <c r="K57" i="164"/>
  <c r="K27" i="164"/>
  <c r="K11" i="164"/>
  <c r="K74" i="164"/>
  <c r="K103" i="164"/>
  <c r="K47" i="164"/>
  <c r="K13" i="164"/>
  <c r="K95" i="164"/>
  <c r="K91" i="164"/>
  <c r="K86" i="164"/>
  <c r="K89" i="164"/>
  <c r="K83" i="164"/>
  <c r="K9" i="164"/>
  <c r="K43" i="164"/>
  <c r="K88" i="164"/>
  <c r="K82" i="164"/>
  <c r="K70" i="164"/>
  <c r="U4" i="143" s="1"/>
  <c r="K64" i="164"/>
  <c r="K26" i="164"/>
  <c r="K46" i="164"/>
  <c r="K32" i="164"/>
  <c r="K14" i="164"/>
  <c r="K87" i="164"/>
  <c r="K68" i="164"/>
  <c r="K98" i="164"/>
  <c r="K34" i="164"/>
  <c r="K10" i="164"/>
  <c r="K52" i="164"/>
  <c r="K51" i="164"/>
  <c r="K67" i="164"/>
  <c r="K50" i="164"/>
  <c r="K18" i="164"/>
  <c r="K66" i="164"/>
  <c r="K96" i="164"/>
  <c r="K48" i="164"/>
  <c r="K35" i="164"/>
  <c r="K30" i="164"/>
  <c r="U3" i="143" s="1"/>
  <c r="K42" i="164"/>
  <c r="K109" i="164"/>
  <c r="K100" i="164"/>
  <c r="K15" i="164"/>
  <c r="K19" i="164"/>
  <c r="K60" i="164"/>
  <c r="K22" i="164"/>
  <c r="K8" i="164"/>
  <c r="K6" i="164"/>
  <c r="K16" i="164"/>
  <c r="K78" i="164"/>
  <c r="K56" i="164"/>
  <c r="K21" i="164"/>
  <c r="K24" i="164"/>
  <c r="K80" i="164"/>
  <c r="K62" i="164"/>
  <c r="K20" i="164"/>
  <c r="K108" i="164"/>
  <c r="K94" i="164"/>
  <c r="K37" i="164"/>
  <c r="K38" i="164"/>
  <c r="K107" i="164"/>
  <c r="K23" i="164"/>
  <c r="K106" i="164"/>
  <c r="K58" i="164"/>
  <c r="K111" i="164"/>
  <c r="K110" i="164"/>
  <c r="K113" i="164"/>
  <c r="K115" i="164"/>
  <c r="K117" i="164"/>
  <c r="K112" i="165"/>
  <c r="I118" i="135"/>
  <c r="J118" i="135" s="1"/>
  <c r="F118" i="135"/>
  <c r="D119" i="135"/>
  <c r="E116" i="135" s="1"/>
  <c r="K119" i="135"/>
  <c r="F119" i="135"/>
  <c r="E119" i="135"/>
  <c r="E121" i="165"/>
  <c r="E116" i="161"/>
  <c r="C119" i="160"/>
  <c r="D118" i="160" s="1"/>
  <c r="K118" i="160"/>
  <c r="E118" i="160"/>
  <c r="K117" i="163"/>
  <c r="K116" i="165"/>
  <c r="K115" i="165"/>
  <c r="C105" i="3"/>
  <c r="D104" i="3" s="1"/>
  <c r="K114" i="165"/>
  <c r="I104" i="3" l="1"/>
  <c r="J104" i="3" s="1"/>
  <c r="F104" i="3"/>
  <c r="I118" i="160"/>
  <c r="J118" i="160" s="1"/>
  <c r="F118" i="160"/>
  <c r="K117" i="135"/>
  <c r="K40" i="161"/>
  <c r="K72" i="161"/>
  <c r="K41" i="161"/>
  <c r="K105" i="161"/>
  <c r="K88" i="161"/>
  <c r="K56" i="161"/>
  <c r="K10" i="161"/>
  <c r="K7" i="161"/>
  <c r="K77" i="161"/>
  <c r="K23" i="161"/>
  <c r="K101" i="161"/>
  <c r="K25" i="161"/>
  <c r="K64" i="161"/>
  <c r="K98" i="161"/>
  <c r="K81" i="161"/>
  <c r="K71" i="161"/>
  <c r="K31" i="161"/>
  <c r="K75" i="161"/>
  <c r="K20" i="161"/>
  <c r="K28" i="161"/>
  <c r="K59" i="161"/>
  <c r="K104" i="161"/>
  <c r="K99" i="161"/>
  <c r="K92" i="161"/>
  <c r="K43" i="161"/>
  <c r="K58" i="161"/>
  <c r="K42" i="161"/>
  <c r="K21" i="161"/>
  <c r="K90" i="161"/>
  <c r="K53" i="161"/>
  <c r="K87" i="161"/>
  <c r="K27" i="161"/>
  <c r="K66" i="161"/>
  <c r="K50" i="161"/>
  <c r="K96" i="161"/>
  <c r="K73" i="161"/>
  <c r="K57" i="161"/>
  <c r="K48" i="161"/>
  <c r="K74" i="161"/>
  <c r="K35" i="161"/>
  <c r="K6" i="161"/>
  <c r="K44" i="161"/>
  <c r="K37" i="161"/>
  <c r="K26" i="161"/>
  <c r="K14" i="161"/>
  <c r="K106" i="161"/>
  <c r="K39" i="161"/>
  <c r="K33" i="161"/>
  <c r="K103" i="161"/>
  <c r="K63" i="161"/>
  <c r="K82" i="161"/>
  <c r="K32" i="161"/>
  <c r="K24" i="161"/>
  <c r="K89" i="161"/>
  <c r="K12" i="161"/>
  <c r="K55" i="161"/>
  <c r="K17" i="161"/>
  <c r="K49" i="161"/>
  <c r="K34" i="161"/>
  <c r="K60" i="161"/>
  <c r="K29" i="161"/>
  <c r="K69" i="161"/>
  <c r="K76" i="161"/>
  <c r="K47" i="161"/>
  <c r="K65" i="161"/>
  <c r="K91" i="161"/>
  <c r="K85" i="161"/>
  <c r="K13" i="161"/>
  <c r="K9" i="161"/>
  <c r="K97" i="161"/>
  <c r="K80" i="161"/>
  <c r="K5" i="161"/>
  <c r="R2" i="143" s="1"/>
  <c r="K51" i="161"/>
  <c r="K38" i="161"/>
  <c r="K8" i="161"/>
  <c r="K45" i="161"/>
  <c r="K109" i="161"/>
  <c r="K19" i="161"/>
  <c r="K67" i="161"/>
  <c r="K15" i="161"/>
  <c r="K62" i="161"/>
  <c r="K22" i="161"/>
  <c r="K95" i="161"/>
  <c r="K94" i="161"/>
  <c r="K52" i="161"/>
  <c r="K36" i="161"/>
  <c r="K100" i="161"/>
  <c r="K68" i="161"/>
  <c r="K84" i="161"/>
  <c r="K54" i="161"/>
  <c r="K18" i="161"/>
  <c r="K108" i="161"/>
  <c r="K83" i="161"/>
  <c r="K79" i="161"/>
  <c r="K86" i="161"/>
  <c r="K46" i="161"/>
  <c r="K30" i="161"/>
  <c r="R3" i="143" s="1"/>
  <c r="K102" i="161"/>
  <c r="K16" i="161"/>
  <c r="K110" i="161"/>
  <c r="K93" i="161"/>
  <c r="K11" i="161"/>
  <c r="K78" i="161"/>
  <c r="K70" i="161"/>
  <c r="R4" i="143" s="1"/>
  <c r="K107" i="161"/>
  <c r="K61" i="161"/>
  <c r="K111" i="161"/>
  <c r="D119" i="160"/>
  <c r="K119" i="160"/>
  <c r="F119" i="160"/>
  <c r="E119" i="160"/>
  <c r="E121" i="163"/>
  <c r="I119" i="135"/>
  <c r="J119" i="135" s="1"/>
  <c r="K115" i="135" s="1"/>
  <c r="E96" i="135"/>
  <c r="E45" i="135"/>
  <c r="E98" i="135"/>
  <c r="E14" i="135"/>
  <c r="E73" i="135"/>
  <c r="E48" i="135"/>
  <c r="E75" i="135"/>
  <c r="E93" i="135"/>
  <c r="E40" i="135"/>
  <c r="E92" i="135"/>
  <c r="E64" i="135"/>
  <c r="E17" i="135"/>
  <c r="E50" i="135"/>
  <c r="E62" i="135"/>
  <c r="E86" i="135"/>
  <c r="E87" i="135"/>
  <c r="E13" i="135"/>
  <c r="E67" i="135"/>
  <c r="E24" i="135"/>
  <c r="E54" i="135"/>
  <c r="E39" i="135"/>
  <c r="E32" i="135"/>
  <c r="E22" i="135"/>
  <c r="E28" i="135"/>
  <c r="E37" i="135"/>
  <c r="E63" i="135"/>
  <c r="E46" i="135"/>
  <c r="E33" i="135"/>
  <c r="E60" i="135"/>
  <c r="E55" i="135"/>
  <c r="E16" i="135"/>
  <c r="E49" i="135"/>
  <c r="E97" i="135"/>
  <c r="E77" i="135"/>
  <c r="E72" i="135"/>
  <c r="E20" i="135"/>
  <c r="E74" i="135"/>
  <c r="E15" i="135"/>
  <c r="E27" i="135"/>
  <c r="E30" i="135"/>
  <c r="E82" i="135"/>
  <c r="E8" i="135"/>
  <c r="E71" i="135"/>
  <c r="E38" i="135"/>
  <c r="E9" i="135"/>
  <c r="E31" i="135"/>
  <c r="E25" i="135"/>
  <c r="E94" i="135"/>
  <c r="E42" i="135"/>
  <c r="E58" i="135"/>
  <c r="E12" i="135"/>
  <c r="E34" i="135"/>
  <c r="E10" i="135"/>
  <c r="E90" i="135"/>
  <c r="E88" i="135"/>
  <c r="E59" i="135"/>
  <c r="E11" i="135"/>
  <c r="E89" i="135"/>
  <c r="E29" i="135"/>
  <c r="E80" i="135"/>
  <c r="E61" i="135"/>
  <c r="E70" i="135"/>
  <c r="E95" i="135"/>
  <c r="E23" i="135"/>
  <c r="E47" i="135"/>
  <c r="E81" i="135"/>
  <c r="E44" i="135"/>
  <c r="E52" i="135"/>
  <c r="E53" i="135"/>
  <c r="E7" i="135"/>
  <c r="E85" i="135"/>
  <c r="E68" i="135"/>
  <c r="E65" i="135"/>
  <c r="E35" i="135"/>
  <c r="E91" i="135"/>
  <c r="E36" i="135"/>
  <c r="E51" i="135"/>
  <c r="E43" i="135"/>
  <c r="E5" i="135"/>
  <c r="E100" i="135"/>
  <c r="E106" i="135"/>
  <c r="E6" i="135"/>
  <c r="E69" i="135"/>
  <c r="E56" i="135"/>
  <c r="E41" i="135"/>
  <c r="E21" i="135"/>
  <c r="E79" i="135"/>
  <c r="E102" i="135"/>
  <c r="E76" i="135"/>
  <c r="E104" i="135"/>
  <c r="E18" i="135"/>
  <c r="E78" i="135"/>
  <c r="E103" i="135"/>
  <c r="E66" i="135"/>
  <c r="E84" i="135"/>
  <c r="E105" i="135"/>
  <c r="E26" i="135"/>
  <c r="E99" i="135"/>
  <c r="E57" i="135"/>
  <c r="E83" i="135"/>
  <c r="E107" i="135"/>
  <c r="E101" i="135"/>
  <c r="E19" i="135"/>
  <c r="E109" i="135"/>
  <c r="E108" i="135"/>
  <c r="E110" i="135"/>
  <c r="E111" i="135"/>
  <c r="E112" i="135"/>
  <c r="E113" i="135"/>
  <c r="E114" i="135"/>
  <c r="E117" i="135"/>
  <c r="E121" i="161"/>
  <c r="C106" i="3"/>
  <c r="D105" i="3" s="1"/>
  <c r="E115" i="135"/>
  <c r="K112" i="135"/>
  <c r="K116" i="135"/>
  <c r="K5" i="163"/>
  <c r="T2" i="143" s="1"/>
  <c r="K38" i="163"/>
  <c r="K15" i="163"/>
  <c r="K12" i="163"/>
  <c r="K9" i="163"/>
  <c r="K41" i="163"/>
  <c r="K34" i="163"/>
  <c r="K49" i="163"/>
  <c r="K18" i="163"/>
  <c r="K60" i="163"/>
  <c r="K40" i="163"/>
  <c r="K48" i="163"/>
  <c r="K19" i="163"/>
  <c r="K36" i="163"/>
  <c r="K13" i="163"/>
  <c r="K17" i="163"/>
  <c r="K7" i="163"/>
  <c r="K11" i="163"/>
  <c r="K8" i="163"/>
  <c r="K33" i="163"/>
  <c r="K37" i="163"/>
  <c r="K35" i="163"/>
  <c r="K39" i="163"/>
  <c r="K25" i="163"/>
  <c r="K21" i="163"/>
  <c r="K45" i="163"/>
  <c r="K100" i="163"/>
  <c r="K74" i="163"/>
  <c r="K52" i="163"/>
  <c r="K86" i="163"/>
  <c r="K47" i="163"/>
  <c r="K96" i="163"/>
  <c r="K71" i="163"/>
  <c r="K57" i="163"/>
  <c r="K32" i="163"/>
  <c r="K92" i="163"/>
  <c r="K93" i="163"/>
  <c r="K72" i="163"/>
  <c r="K50" i="163"/>
  <c r="K22" i="163"/>
  <c r="K46" i="163"/>
  <c r="K108" i="163"/>
  <c r="K89" i="163"/>
  <c r="K64" i="163"/>
  <c r="K55" i="163"/>
  <c r="K87" i="163"/>
  <c r="K26" i="163"/>
  <c r="K31" i="163"/>
  <c r="K70" i="163"/>
  <c r="T4" i="143" s="1"/>
  <c r="K94" i="163"/>
  <c r="K6" i="163"/>
  <c r="K44" i="163"/>
  <c r="K54" i="163"/>
  <c r="K14" i="163"/>
  <c r="K29" i="163"/>
  <c r="K56" i="163"/>
  <c r="K103" i="163"/>
  <c r="K82" i="163"/>
  <c r="K28" i="163"/>
  <c r="K73" i="163"/>
  <c r="K23" i="163"/>
  <c r="K51" i="163"/>
  <c r="K53" i="163"/>
  <c r="K24" i="163"/>
  <c r="K10" i="163"/>
  <c r="K95" i="163"/>
  <c r="K58" i="163"/>
  <c r="K43" i="163"/>
  <c r="K78" i="163"/>
  <c r="K88" i="163"/>
  <c r="K63" i="163"/>
  <c r="K42" i="163"/>
  <c r="K90" i="163"/>
  <c r="K106" i="163"/>
  <c r="K27" i="163"/>
  <c r="K79" i="163"/>
  <c r="K81" i="163"/>
  <c r="K66" i="163"/>
  <c r="K80" i="163"/>
  <c r="K68" i="163"/>
  <c r="K75" i="163"/>
  <c r="K62" i="163"/>
  <c r="K83" i="163"/>
  <c r="K104" i="163"/>
  <c r="K91" i="163"/>
  <c r="K69" i="163"/>
  <c r="K61" i="163"/>
  <c r="K65" i="163"/>
  <c r="K98" i="163"/>
  <c r="K85" i="163"/>
  <c r="K84" i="163"/>
  <c r="K30" i="163"/>
  <c r="T3" i="143" s="1"/>
  <c r="K59" i="163"/>
  <c r="K101" i="163"/>
  <c r="K97" i="163"/>
  <c r="K67" i="163"/>
  <c r="K77" i="163"/>
  <c r="K109" i="163"/>
  <c r="K105" i="163"/>
  <c r="K102" i="163"/>
  <c r="K20" i="163"/>
  <c r="K99" i="163"/>
  <c r="K16" i="163"/>
  <c r="K111" i="163"/>
  <c r="K76" i="163"/>
  <c r="K107" i="163"/>
  <c r="K110" i="163"/>
  <c r="K117" i="161"/>
  <c r="I105" i="3" l="1"/>
  <c r="J105" i="3" s="1"/>
  <c r="F105" i="3"/>
  <c r="I119" i="160"/>
  <c r="J119" i="160" s="1"/>
  <c r="E67" i="160"/>
  <c r="E14" i="160"/>
  <c r="E64" i="160"/>
  <c r="E30" i="160"/>
  <c r="E102" i="160"/>
  <c r="E98" i="160"/>
  <c r="E71" i="160"/>
  <c r="E28" i="160"/>
  <c r="E17" i="160"/>
  <c r="E63" i="160"/>
  <c r="E84" i="160"/>
  <c r="E48" i="160"/>
  <c r="E86" i="160"/>
  <c r="E5" i="160"/>
  <c r="E62" i="160"/>
  <c r="E72" i="160"/>
  <c r="E19" i="160"/>
  <c r="E8" i="160"/>
  <c r="E7" i="160"/>
  <c r="E82" i="160"/>
  <c r="E34" i="160"/>
  <c r="E60" i="160"/>
  <c r="E103" i="160"/>
  <c r="E56" i="160"/>
  <c r="E96" i="160"/>
  <c r="E43" i="160"/>
  <c r="E6" i="160"/>
  <c r="E97" i="160"/>
  <c r="E44" i="160"/>
  <c r="E53" i="160"/>
  <c r="E99" i="160"/>
  <c r="E21" i="160"/>
  <c r="E12" i="160"/>
  <c r="E59" i="160"/>
  <c r="E20" i="160"/>
  <c r="E49" i="160"/>
  <c r="E36" i="160"/>
  <c r="E52" i="160"/>
  <c r="E15" i="160"/>
  <c r="E27" i="160"/>
  <c r="E100" i="160"/>
  <c r="E69" i="160"/>
  <c r="E88" i="160"/>
  <c r="E24" i="160"/>
  <c r="E81" i="160"/>
  <c r="E65" i="160"/>
  <c r="E42" i="160"/>
  <c r="E18" i="160"/>
  <c r="E57" i="160"/>
  <c r="E39" i="160"/>
  <c r="E70" i="160"/>
  <c r="E89" i="160"/>
  <c r="E22" i="160"/>
  <c r="E78" i="160"/>
  <c r="E87" i="160"/>
  <c r="E9" i="160"/>
  <c r="E47" i="160"/>
  <c r="E11" i="160"/>
  <c r="E51" i="160"/>
  <c r="E38" i="160"/>
  <c r="E101" i="160"/>
  <c r="E32" i="160"/>
  <c r="E80" i="160"/>
  <c r="E76" i="160"/>
  <c r="E94" i="160"/>
  <c r="E40" i="160"/>
  <c r="E90" i="160"/>
  <c r="E74" i="160"/>
  <c r="E26" i="160"/>
  <c r="E29" i="160"/>
  <c r="E31" i="160"/>
  <c r="E75" i="160"/>
  <c r="E77" i="160"/>
  <c r="E83" i="160"/>
  <c r="E41" i="160"/>
  <c r="E92" i="160"/>
  <c r="E16" i="160"/>
  <c r="E13" i="160"/>
  <c r="E79" i="160"/>
  <c r="E68" i="160"/>
  <c r="E54" i="160"/>
  <c r="E25" i="160"/>
  <c r="E61" i="160"/>
  <c r="E85" i="160"/>
  <c r="E73" i="160"/>
  <c r="E37" i="160"/>
  <c r="E35" i="160"/>
  <c r="E95" i="160"/>
  <c r="E45" i="160"/>
  <c r="E66" i="160"/>
  <c r="E91" i="160"/>
  <c r="E55" i="160"/>
  <c r="E33" i="160"/>
  <c r="E93" i="160"/>
  <c r="E50" i="160"/>
  <c r="E23" i="160"/>
  <c r="E10" i="160"/>
  <c r="E46" i="160"/>
  <c r="E108" i="160"/>
  <c r="E104" i="160"/>
  <c r="E106" i="160"/>
  <c r="E58" i="160"/>
  <c r="E105" i="160"/>
  <c r="E107" i="160"/>
  <c r="E109" i="160"/>
  <c r="E110" i="160"/>
  <c r="E112" i="160"/>
  <c r="E113" i="160"/>
  <c r="E111" i="160"/>
  <c r="E117" i="160"/>
  <c r="E116" i="160"/>
  <c r="E115" i="160"/>
  <c r="E114" i="160"/>
  <c r="K113" i="160"/>
  <c r="K114" i="160"/>
  <c r="K115" i="160"/>
  <c r="K116" i="160"/>
  <c r="C107" i="3"/>
  <c r="D106" i="3" s="1"/>
  <c r="K48" i="135"/>
  <c r="K72" i="135"/>
  <c r="K29" i="135"/>
  <c r="K64" i="135"/>
  <c r="K91" i="135"/>
  <c r="K82" i="135"/>
  <c r="K7" i="135"/>
  <c r="K43" i="135"/>
  <c r="K63" i="135"/>
  <c r="K12" i="135"/>
  <c r="K60" i="135"/>
  <c r="K68" i="135"/>
  <c r="K6" i="135"/>
  <c r="K21" i="135"/>
  <c r="K35" i="135"/>
  <c r="K98" i="135"/>
  <c r="K58" i="135"/>
  <c r="K59" i="135"/>
  <c r="K61" i="135"/>
  <c r="K19" i="135"/>
  <c r="K56" i="135"/>
  <c r="K97" i="135"/>
  <c r="K70" i="135"/>
  <c r="P4" i="143" s="1"/>
  <c r="K15" i="135"/>
  <c r="K27" i="135"/>
  <c r="K32" i="135"/>
  <c r="K28" i="135"/>
  <c r="K96" i="135"/>
  <c r="K13" i="135"/>
  <c r="K44" i="135"/>
  <c r="K83" i="135"/>
  <c r="K11" i="135"/>
  <c r="K71" i="135"/>
  <c r="K74" i="135"/>
  <c r="K62" i="135"/>
  <c r="K22" i="135"/>
  <c r="K16" i="135"/>
  <c r="K93" i="135"/>
  <c r="K40" i="135"/>
  <c r="K20" i="135"/>
  <c r="K31" i="135"/>
  <c r="K75" i="135"/>
  <c r="K78" i="135"/>
  <c r="K23" i="135"/>
  <c r="K94" i="135"/>
  <c r="K54" i="135"/>
  <c r="K86" i="135"/>
  <c r="K102" i="135"/>
  <c r="K51" i="135"/>
  <c r="K26" i="135"/>
  <c r="K42" i="135"/>
  <c r="K55" i="135"/>
  <c r="K84" i="135"/>
  <c r="K85" i="135"/>
  <c r="K8" i="135"/>
  <c r="K24" i="135"/>
  <c r="K81" i="135"/>
  <c r="K73" i="135"/>
  <c r="K10" i="135"/>
  <c r="K49" i="135"/>
  <c r="K66" i="135"/>
  <c r="K106" i="135"/>
  <c r="K95" i="135"/>
  <c r="K92" i="135"/>
  <c r="K46" i="135"/>
  <c r="K80" i="135"/>
  <c r="K65" i="135"/>
  <c r="K9" i="135"/>
  <c r="K50" i="135"/>
  <c r="K52" i="135"/>
  <c r="K77" i="135"/>
  <c r="K45" i="135"/>
  <c r="K38" i="135"/>
  <c r="K57" i="135"/>
  <c r="K99" i="135"/>
  <c r="K76" i="135"/>
  <c r="K79" i="135"/>
  <c r="K5" i="135"/>
  <c r="P2" i="143" s="1"/>
  <c r="K90" i="135"/>
  <c r="K47" i="135"/>
  <c r="K25" i="135"/>
  <c r="K30" i="135"/>
  <c r="P3" i="143" s="1"/>
  <c r="K41" i="135"/>
  <c r="K39" i="135"/>
  <c r="K88" i="135"/>
  <c r="K67" i="135"/>
  <c r="K53" i="135"/>
  <c r="K89" i="135"/>
  <c r="K14" i="135"/>
  <c r="K69" i="135"/>
  <c r="K100" i="135"/>
  <c r="K17" i="135"/>
  <c r="K87" i="135"/>
  <c r="K18" i="135"/>
  <c r="K107" i="135"/>
  <c r="K101" i="135"/>
  <c r="K34" i="135"/>
  <c r="K103" i="135"/>
  <c r="K109" i="135"/>
  <c r="K104" i="135"/>
  <c r="K36" i="135"/>
  <c r="K37" i="135"/>
  <c r="K105" i="135"/>
  <c r="K108" i="135"/>
  <c r="K111" i="135"/>
  <c r="K33" i="135"/>
  <c r="K110" i="135"/>
  <c r="K114" i="135"/>
  <c r="K113" i="135"/>
  <c r="I106" i="3" l="1"/>
  <c r="J106" i="3" s="1"/>
  <c r="F106" i="3"/>
  <c r="C108" i="3"/>
  <c r="K65" i="160"/>
  <c r="K57" i="160"/>
  <c r="K42" i="160"/>
  <c r="K6" i="160"/>
  <c r="K25" i="160"/>
  <c r="K101" i="160"/>
  <c r="K16" i="160"/>
  <c r="K44" i="160"/>
  <c r="K34" i="160"/>
  <c r="K70" i="160"/>
  <c r="Q4" i="143" s="1"/>
  <c r="K47" i="160"/>
  <c r="K77" i="160"/>
  <c r="K5" i="160"/>
  <c r="Q2" i="143" s="1"/>
  <c r="K9" i="160"/>
  <c r="K17" i="160"/>
  <c r="K40" i="160"/>
  <c r="K50" i="160"/>
  <c r="K21" i="160"/>
  <c r="K90" i="160"/>
  <c r="K60" i="160"/>
  <c r="K85" i="160"/>
  <c r="K24" i="160"/>
  <c r="K64" i="160"/>
  <c r="K10" i="160"/>
  <c r="K35" i="160"/>
  <c r="K12" i="160"/>
  <c r="K14" i="160"/>
  <c r="K36" i="160"/>
  <c r="K86" i="160"/>
  <c r="K58" i="160"/>
  <c r="K37" i="160"/>
  <c r="K73" i="160"/>
  <c r="K7" i="160"/>
  <c r="K22" i="160"/>
  <c r="K29" i="160"/>
  <c r="K52" i="160"/>
  <c r="K49" i="160"/>
  <c r="K82" i="160"/>
  <c r="K78" i="160"/>
  <c r="K56" i="160"/>
  <c r="K96" i="160"/>
  <c r="K31" i="160"/>
  <c r="K43" i="160"/>
  <c r="K62" i="160"/>
  <c r="K46" i="160"/>
  <c r="K54" i="160"/>
  <c r="K94" i="160"/>
  <c r="K80" i="160"/>
  <c r="K63" i="160"/>
  <c r="K79" i="160"/>
  <c r="K15" i="160"/>
  <c r="K30" i="160"/>
  <c r="Q3" i="143" s="1"/>
  <c r="K92" i="160"/>
  <c r="K89" i="160"/>
  <c r="K32" i="160"/>
  <c r="K68" i="160"/>
  <c r="K67" i="160"/>
  <c r="K53" i="160"/>
  <c r="K48" i="160"/>
  <c r="K76" i="160"/>
  <c r="K13" i="160"/>
  <c r="K74" i="160"/>
  <c r="K59" i="160"/>
  <c r="K26" i="160"/>
  <c r="K100" i="160"/>
  <c r="K84" i="160"/>
  <c r="K81" i="160"/>
  <c r="K28" i="160"/>
  <c r="K93" i="160"/>
  <c r="K41" i="160"/>
  <c r="K45" i="160"/>
  <c r="K61" i="160"/>
  <c r="K104" i="160"/>
  <c r="K38" i="160"/>
  <c r="K91" i="160"/>
  <c r="K88" i="160"/>
  <c r="K75" i="160"/>
  <c r="K102" i="160"/>
  <c r="K95" i="160"/>
  <c r="K69" i="160"/>
  <c r="K97" i="160"/>
  <c r="K51" i="160"/>
  <c r="K72" i="160"/>
  <c r="K99" i="160"/>
  <c r="K83" i="160"/>
  <c r="K108" i="160"/>
  <c r="K106" i="160"/>
  <c r="K33" i="160"/>
  <c r="K18" i="160"/>
  <c r="K27" i="160"/>
  <c r="K98" i="160"/>
  <c r="K87" i="160"/>
  <c r="K55" i="160"/>
  <c r="K66" i="160"/>
  <c r="K39" i="160"/>
  <c r="K103" i="160"/>
  <c r="K23" i="160"/>
  <c r="K20" i="160"/>
  <c r="K71" i="160"/>
  <c r="K8" i="160"/>
  <c r="K19" i="160"/>
  <c r="K11" i="160"/>
  <c r="K105" i="160"/>
  <c r="K109" i="160"/>
  <c r="K107" i="160"/>
  <c r="K111" i="160"/>
  <c r="K112" i="160"/>
  <c r="K110" i="160"/>
  <c r="K117" i="160"/>
  <c r="E121" i="160"/>
  <c r="C109" i="3" l="1"/>
  <c r="D107" i="3"/>
  <c r="I107" i="3" l="1"/>
  <c r="J107" i="3" s="1"/>
  <c r="F107" i="3"/>
  <c r="C110" i="3"/>
  <c r="D108" i="3"/>
  <c r="C111" i="3" l="1"/>
  <c r="D110" i="3"/>
  <c r="D109" i="3"/>
  <c r="I108" i="3"/>
  <c r="J108" i="3" s="1"/>
  <c r="F108" i="3"/>
  <c r="I110" i="3" l="1"/>
  <c r="J110" i="3" s="1"/>
  <c r="F110" i="3"/>
  <c r="C112" i="3"/>
  <c r="D111" i="3" s="1"/>
  <c r="I109" i="3"/>
  <c r="J109" i="3" s="1"/>
  <c r="F109" i="3"/>
  <c r="I111" i="3" l="1"/>
  <c r="J111" i="3" s="1"/>
  <c r="F111" i="3"/>
  <c r="C113" i="3"/>
  <c r="D112" i="3" s="1"/>
  <c r="I112" i="3" l="1"/>
  <c r="J112" i="3" s="1"/>
  <c r="F112" i="3"/>
  <c r="C114" i="3"/>
  <c r="C115" i="3" l="1"/>
  <c r="D114" i="3"/>
  <c r="D113" i="3"/>
  <c r="I114" i="3" l="1"/>
  <c r="J114" i="3" s="1"/>
  <c r="F114" i="3"/>
  <c r="I113" i="3"/>
  <c r="J113" i="3" s="1"/>
  <c r="F113" i="3"/>
  <c r="C116" i="3"/>
  <c r="D115" i="3" s="1"/>
  <c r="I115" i="3" l="1"/>
  <c r="J115" i="3" s="1"/>
  <c r="F115" i="3"/>
  <c r="C117" i="3"/>
  <c r="C118" i="3" l="1"/>
  <c r="D116" i="3"/>
  <c r="C119" i="3" l="1"/>
  <c r="D118" i="3" s="1"/>
  <c r="I116" i="3"/>
  <c r="J116" i="3" s="1"/>
  <c r="F116" i="3"/>
  <c r="D117" i="3"/>
  <c r="I118" i="3" l="1"/>
  <c r="J118" i="3" s="1"/>
  <c r="F118" i="3"/>
  <c r="E112" i="3"/>
  <c r="I117" i="3"/>
  <c r="J117" i="3" s="1"/>
  <c r="E117" i="3"/>
  <c r="F117" i="3"/>
  <c r="E115" i="3"/>
  <c r="D119" i="3"/>
  <c r="E118" i="3" s="1"/>
  <c r="K119" i="3"/>
  <c r="E119" i="3"/>
  <c r="F119" i="3"/>
  <c r="E116" i="3"/>
  <c r="I119" i="3" l="1"/>
  <c r="J119" i="3" s="1"/>
  <c r="E19" i="3"/>
  <c r="E42" i="3"/>
  <c r="E66" i="3"/>
  <c r="E88" i="3"/>
  <c r="E73" i="3"/>
  <c r="E50" i="3"/>
  <c r="E5" i="3"/>
  <c r="E25" i="3"/>
  <c r="E80" i="3"/>
  <c r="E91" i="3"/>
  <c r="E68" i="3"/>
  <c r="E12" i="3"/>
  <c r="E41" i="3"/>
  <c r="E28" i="3"/>
  <c r="E9" i="3"/>
  <c r="E37" i="3"/>
  <c r="E39" i="3"/>
  <c r="E70" i="3"/>
  <c r="E36" i="3"/>
  <c r="E83" i="3"/>
  <c r="E24" i="3"/>
  <c r="E34" i="3"/>
  <c r="E72" i="3"/>
  <c r="E77" i="3"/>
  <c r="E18" i="3"/>
  <c r="E35" i="3"/>
  <c r="E20" i="3"/>
  <c r="E26" i="3"/>
  <c r="E84" i="3"/>
  <c r="E13" i="3"/>
  <c r="E63" i="3"/>
  <c r="E8" i="3"/>
  <c r="E64" i="3"/>
  <c r="E87" i="3"/>
  <c r="E69" i="3"/>
  <c r="E48" i="3"/>
  <c r="E15" i="3"/>
  <c r="E54" i="3"/>
  <c r="E90" i="3"/>
  <c r="E53" i="3"/>
  <c r="E58" i="3"/>
  <c r="E67" i="3"/>
  <c r="E71" i="3"/>
  <c r="E76" i="3"/>
  <c r="E23" i="3"/>
  <c r="E33" i="3"/>
  <c r="E38" i="3"/>
  <c r="E17" i="3"/>
  <c r="E30" i="3"/>
  <c r="E40" i="3"/>
  <c r="E61" i="3"/>
  <c r="E52" i="3"/>
  <c r="E75" i="3"/>
  <c r="E85" i="3"/>
  <c r="E7" i="3"/>
  <c r="E22" i="3"/>
  <c r="E29" i="3"/>
  <c r="E45" i="3"/>
  <c r="E27" i="3"/>
  <c r="E49" i="3"/>
  <c r="E43" i="3"/>
  <c r="E32" i="3"/>
  <c r="E56" i="3"/>
  <c r="E10" i="3"/>
  <c r="E65" i="3"/>
  <c r="E89" i="3"/>
  <c r="E21" i="3"/>
  <c r="E81" i="3"/>
  <c r="E74" i="3"/>
  <c r="E59" i="3"/>
  <c r="E57" i="3"/>
  <c r="E47" i="3"/>
  <c r="E55" i="3"/>
  <c r="E51" i="3"/>
  <c r="E62" i="3"/>
  <c r="E6" i="3"/>
  <c r="E60" i="3"/>
  <c r="E31" i="3"/>
  <c r="E79" i="3"/>
  <c r="E14" i="3"/>
  <c r="E86" i="3"/>
  <c r="E16" i="3"/>
  <c r="E46" i="3"/>
  <c r="E11" i="3"/>
  <c r="E78" i="3"/>
  <c r="E44" i="3"/>
  <c r="E82" i="3"/>
  <c r="E94" i="3"/>
  <c r="E92" i="3"/>
  <c r="E93" i="3"/>
  <c r="E95" i="3"/>
  <c r="E96" i="3"/>
  <c r="E98" i="3"/>
  <c r="E99" i="3"/>
  <c r="E97" i="3"/>
  <c r="E100" i="3"/>
  <c r="E101" i="3"/>
  <c r="E102" i="3"/>
  <c r="E103" i="3"/>
  <c r="E104" i="3"/>
  <c r="E105" i="3"/>
  <c r="E107" i="3"/>
  <c r="E106" i="3"/>
  <c r="E110" i="3"/>
  <c r="E108" i="3"/>
  <c r="E109" i="3"/>
  <c r="E111" i="3"/>
  <c r="K118" i="3"/>
  <c r="E113" i="3"/>
  <c r="E114" i="3"/>
  <c r="K74" i="3" l="1"/>
  <c r="K80" i="3"/>
  <c r="K45" i="3"/>
  <c r="K5" i="3"/>
  <c r="C2" i="143" s="1"/>
  <c r="K39" i="3"/>
  <c r="K37" i="3"/>
  <c r="K52" i="3"/>
  <c r="K85" i="3"/>
  <c r="K67" i="3"/>
  <c r="K48" i="3"/>
  <c r="K49" i="3"/>
  <c r="K58" i="3"/>
  <c r="K30" i="3"/>
  <c r="C3" i="143" s="1"/>
  <c r="K82" i="3"/>
  <c r="K73" i="3"/>
  <c r="K69" i="3"/>
  <c r="K38" i="3"/>
  <c r="K42" i="3"/>
  <c r="K56" i="3"/>
  <c r="K53" i="3"/>
  <c r="K43" i="3"/>
  <c r="K55" i="3"/>
  <c r="K32" i="3"/>
  <c r="K64" i="3"/>
  <c r="K70" i="3"/>
  <c r="C4" i="143" s="1"/>
  <c r="K41" i="3"/>
  <c r="K57" i="3"/>
  <c r="K40" i="3"/>
  <c r="K60" i="3"/>
  <c r="K86" i="3"/>
  <c r="K68" i="3"/>
  <c r="K76" i="3"/>
  <c r="K72" i="3"/>
  <c r="K61" i="3"/>
  <c r="K65" i="3"/>
  <c r="K54" i="3"/>
  <c r="K63" i="3"/>
  <c r="K36" i="3"/>
  <c r="K78" i="3"/>
  <c r="K89" i="3"/>
  <c r="K77" i="3"/>
  <c r="K62" i="3"/>
  <c r="K46" i="3"/>
  <c r="K31" i="3"/>
  <c r="K47" i="3"/>
  <c r="K81" i="3"/>
  <c r="K44" i="3"/>
  <c r="K88" i="3"/>
  <c r="K83" i="3"/>
  <c r="K75" i="3"/>
  <c r="K33" i="3"/>
  <c r="K13" i="3"/>
  <c r="K90" i="3"/>
  <c r="K50" i="3"/>
  <c r="K51" i="3"/>
  <c r="K21" i="3"/>
  <c r="K87" i="3"/>
  <c r="K92" i="3"/>
  <c r="K79" i="3"/>
  <c r="K84" i="3"/>
  <c r="K71" i="3"/>
  <c r="K10" i="3"/>
  <c r="K11" i="3"/>
  <c r="K24" i="3"/>
  <c r="K8" i="3"/>
  <c r="K22" i="3"/>
  <c r="K59" i="3"/>
  <c r="K16" i="3"/>
  <c r="K12" i="3"/>
  <c r="K94" i="3"/>
  <c r="K35" i="3"/>
  <c r="K18" i="3"/>
  <c r="K29" i="3"/>
  <c r="K91" i="3"/>
  <c r="K6" i="3"/>
  <c r="K14" i="3"/>
  <c r="K20" i="3"/>
  <c r="K26" i="3"/>
  <c r="K19" i="3"/>
  <c r="K7" i="3"/>
  <c r="K66" i="3"/>
  <c r="K17" i="3"/>
  <c r="K15" i="3"/>
  <c r="K9" i="3"/>
  <c r="K28" i="3"/>
  <c r="K27" i="3"/>
  <c r="K25" i="3"/>
  <c r="K34" i="3"/>
  <c r="K23" i="3"/>
  <c r="K93" i="3"/>
  <c r="K96" i="3"/>
  <c r="K95" i="3"/>
  <c r="K97" i="3"/>
  <c r="K100" i="3"/>
  <c r="K99" i="3"/>
  <c r="K98" i="3"/>
  <c r="K101" i="3"/>
  <c r="K102" i="3"/>
  <c r="K104" i="3"/>
  <c r="K103" i="3"/>
  <c r="K108" i="3"/>
  <c r="K106" i="3"/>
  <c r="K105" i="3"/>
  <c r="K110" i="3"/>
  <c r="K107" i="3"/>
  <c r="K113" i="3"/>
  <c r="K109" i="3"/>
  <c r="K114" i="3"/>
  <c r="K111" i="3"/>
  <c r="K112" i="3"/>
  <c r="K116" i="3"/>
  <c r="K115" i="3"/>
  <c r="K1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0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0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0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86" authorId="0" shapeId="0" xr:uid="{00000000-0006-0000-0000-000004000000}">
      <text>
        <r>
          <rPr>
            <sz val="9"/>
            <color indexed="81"/>
            <rFont val="Arial"/>
          </rPr>
          <t xml:space="preserve">File obtained in 2005 from Felicitie Bell at Social Security administration: "United States life table functions and actuarial functions at 3.0 percent interest"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9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9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9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900-000004000000}">
      <text>
        <r>
          <rPr>
            <b/>
            <sz val="9"/>
            <color indexed="81"/>
            <rFont val="Arial"/>
          </rPr>
          <t>http://www.ssa.gov/policy/docs/statcomps/supplement/2011/4c.html#table4.c6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A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A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A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A00-000004000000}">
      <text>
        <r>
          <rPr>
            <b/>
            <sz val="9"/>
            <color indexed="81"/>
            <rFont val="Arial"/>
          </rPr>
          <t>http://www.ssa.gov/policy/docs/statcomps/supplement/2011/4c.html#table4.c6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1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1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1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85" authorId="0" shapeId="0" xr:uid="{00000000-0006-0000-0100-000004000000}">
      <text>
        <r>
          <rPr>
            <b/>
            <sz val="9"/>
            <color indexed="81"/>
            <rFont val="Arial"/>
          </rPr>
          <t>File obtained in 2005 from Felicitie Bell at Social Security administration: "United States life table functions and actuarial functions at 3% interest"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2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2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2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200-000004000000}">
      <text>
        <r>
          <rPr>
            <b/>
            <sz val="9"/>
            <color indexed="81"/>
            <rFont val="Arial"/>
          </rPr>
          <t>http://www.ssa.gov/policy/docs/statcomps/supplement/2004/4c.html#table4.c6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3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3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3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300-000004000000}">
      <text>
        <r>
          <rPr>
            <b/>
            <sz val="9"/>
            <color indexed="81"/>
            <rFont val="Arial"/>
          </rPr>
          <t>http://www.ssa.gov/policy/docs/statcomps/supplement/2005/4c.html#table4.c6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4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4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4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400-000004000000}">
      <text>
        <r>
          <rPr>
            <b/>
            <sz val="9"/>
            <color indexed="81"/>
            <rFont val="Arial"/>
          </rPr>
          <t>http://www.ssa.gov/policy/docs/statcomps/supplement/2006/4c.html#table4.c6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5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5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5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500-000004000000}">
      <text>
        <r>
          <rPr>
            <b/>
            <sz val="9"/>
            <color indexed="81"/>
            <rFont val="Arial"/>
          </rPr>
          <t>http://www.ssa.gov/policy/docs/statcomps/supplement/2007/4c.html#table4.c6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6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6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6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600-000004000000}">
      <text>
        <r>
          <rPr>
            <b/>
            <sz val="9"/>
            <color indexed="81"/>
            <rFont val="Arial"/>
          </rPr>
          <t>http://www.ssa.gov/policy/docs/statcomps/supplement/2008/4c.html#table4.c6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7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7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7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700-000004000000}">
      <text>
        <r>
          <rPr>
            <b/>
            <sz val="9"/>
            <color indexed="81"/>
            <rFont val="Arial"/>
          </rPr>
          <t>http://www.ssa.gov/policy/docs/statcomps/supplement/2009/4c.html#table4.c6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8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8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8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800-000004000000}">
      <text>
        <r>
          <rPr>
            <b/>
            <sz val="9"/>
            <color indexed="81"/>
            <rFont val="Arial"/>
          </rPr>
          <t>http://www.ssa.gov/policy/docs/statcomps/supplement/2010/4c.html#table4.c6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<sst xmlns="http://schemas.openxmlformats.org/spreadsheetml/2006/main" count="278" uniqueCount="57">
  <si>
    <t>birth</t>
    <phoneticPr fontId="11" type="noConversion"/>
  </si>
  <si>
    <t>age 65</t>
    <phoneticPr fontId="11" type="noConversion"/>
  </si>
  <si>
    <t>100+</t>
  </si>
  <si>
    <t>age</t>
  </si>
  <si>
    <t>age 25</t>
    <phoneticPr fontId="11" type="noConversion"/>
  </si>
  <si>
    <t>5 to 14</t>
  </si>
  <si>
    <t>85+</t>
  </si>
  <si>
    <t>0 to 4</t>
  </si>
  <si>
    <t>75-84</t>
  </si>
  <si>
    <t>45-54</t>
  </si>
  <si>
    <t>55-64</t>
  </si>
  <si>
    <t>QALE</t>
    <phoneticPr fontId="11" type="noConversion"/>
  </si>
  <si>
    <t>35-44</t>
  </si>
  <si>
    <t>65-74</t>
  </si>
  <si>
    <t>15-24</t>
  </si>
  <si>
    <t>25-34</t>
  </si>
  <si>
    <t>1/2 yr adjustment</t>
  </si>
  <si>
    <t>L_x</t>
  </si>
  <si>
    <t>Social</t>
  </si>
  <si>
    <t>Life</t>
  </si>
  <si>
    <t>Expectancy</t>
  </si>
  <si>
    <t>Mortality</t>
  </si>
  <si>
    <t>Rate</t>
  </si>
  <si>
    <t>Number</t>
  </si>
  <si>
    <t>Dying</t>
  </si>
  <si>
    <t>Surviving</t>
  </si>
  <si>
    <t>Health-Related</t>
  </si>
  <si>
    <t>Qualty of Life</t>
  </si>
  <si>
    <t>Quality-Adjusted</t>
  </si>
  <si>
    <t>Life Expectancy</t>
  </si>
  <si>
    <t xml:space="preserve">Social </t>
  </si>
  <si>
    <t xml:space="preserve">Security </t>
  </si>
  <si>
    <t>Table</t>
  </si>
  <si>
    <t>for ages</t>
  </si>
  <si>
    <t>National Medical</t>
  </si>
  <si>
    <t>Expenditure Survey</t>
  </si>
  <si>
    <t xml:space="preserve">National Health </t>
  </si>
  <si>
    <t>Interview Survey</t>
  </si>
  <si>
    <t>1994/1995</t>
  </si>
  <si>
    <t>Medical Expenditure Panel Survey</t>
  </si>
  <si>
    <t>Mean HRQOL score by age group</t>
  </si>
  <si>
    <t>Stewart, S. T., Cutler, D. M. &amp; Rosen, A. B. (2013). U.S. Trends in Quality-Adjusted Life Expectancy from 1987 to 2008: Combining National Surveys to More Broadly Track the Health of the Nation. American Journal of Public Health, 103(11): e78–e87.</t>
  </si>
  <si>
    <t>Stewart, S. T., Woodward, R. M., Rosen, A.B. &amp; Cutler, D. M. (2008). The Impact of Symptoms and Impairments on Overall Health in U.S. National Health Data. Medical Care.46(9):954-62.</t>
  </si>
  <si>
    <t>HRQOL scores calculated based on impairments and symptoms using methods described in:</t>
  </si>
  <si>
    <t>males</t>
  </si>
  <si>
    <t>females</t>
  </si>
  <si>
    <t>1987 life table, black females, United States</t>
  </si>
  <si>
    <t>1994 life table, black females, United States</t>
  </si>
  <si>
    <t>2000 life table, black females, United States</t>
  </si>
  <si>
    <t>2001 life table, black females, United States</t>
  </si>
  <si>
    <t>2002 life table, black females, United States</t>
  </si>
  <si>
    <t>2003 life table, black females, United States</t>
  </si>
  <si>
    <t>2004 life table, black females, United States</t>
  </si>
  <si>
    <t>2005 life table, black females, United States</t>
  </si>
  <si>
    <t>2006 life table, black females, United States</t>
  </si>
  <si>
    <t>2007 life table, black females, United States</t>
  </si>
  <si>
    <t>2008 life table, black females, 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</si>
</sst>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00"/>
    <numFmt numFmtId="167" formatCode="0.00000"/>
    <numFmt numFmtId="168" formatCode="0.000000"/>
  </numFmts>
  <fonts count="23">
    <font>
      <sz val="10"/>
      <name val="Arial"/>
    </font>
    <font>
      <sz val="10"/>
      <name val="Verdana"/>
    </font>
    <font>
      <sz val="10"/>
      <name val="Arial"/>
    </font>
    <font>
      <sz val="10"/>
      <name val="Arial"/>
    </font>
    <font>
      <sz val="10"/>
      <color indexed="60"/>
      <name val="Arial"/>
      <family val="2"/>
    </font>
    <font>
      <b/>
      <sz val="10"/>
      <name val="Arial"/>
      <family val="2"/>
    </font>
    <font>
      <sz val="12"/>
      <name val="Arial"/>
    </font>
    <font>
      <sz val="10"/>
      <color indexed="10"/>
      <name val="Arial"/>
    </font>
    <font>
      <sz val="9"/>
      <color indexed="81"/>
      <name val="Arial"/>
    </font>
    <font>
      <b/>
      <sz val="9"/>
      <color indexed="81"/>
      <name val="Arial"/>
    </font>
    <font>
      <sz val="11"/>
      <name val="Arial"/>
    </font>
    <font>
      <sz val="8"/>
      <name val="Verdana"/>
    </font>
    <font>
      <sz val="10"/>
      <name val="Arial"/>
    </font>
    <font>
      <b/>
      <u/>
      <sz val="10"/>
      <name val="Arial"/>
    </font>
    <font>
      <sz val="10"/>
      <color indexed="22"/>
      <name val="Arial"/>
    </font>
    <font>
      <sz val="10"/>
      <color indexed="8"/>
      <name val="Arial"/>
    </font>
    <font>
      <u/>
      <sz val="10"/>
      <color indexed="20"/>
      <name val="Arial"/>
    </font>
    <font>
      <u/>
      <sz val="10"/>
      <color theme="11"/>
      <name val="Arial"/>
    </font>
    <font>
      <sz val="10"/>
      <name val="Courier New"/>
      <family val="3"/>
    </font>
    <font>
      <sz val="11"/>
      <name val="Times New Roman"/>
    </font>
    <font>
      <u/>
      <sz val="10"/>
      <color theme="10"/>
      <name val="Arial"/>
    </font>
    <font>
      <sz val="10"/>
      <name val="HLV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48">
    <xf numFmtId="0" fontId="0" fillId="0" borderId="0"/>
    <xf numFmtId="0" fontId="6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16" fontId="1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0" fillId="0" borderId="1" xfId="0" applyBorder="1"/>
    <xf numFmtId="0" fontId="7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2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/>
    <xf numFmtId="0" fontId="12" fillId="0" borderId="0" xfId="0" applyFon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Alignment="1"/>
    <xf numFmtId="1" fontId="10" fillId="0" borderId="0" xfId="1" applyNumberFormat="1" applyFont="1" applyAlignment="1"/>
    <xf numFmtId="0" fontId="14" fillId="0" borderId="0" xfId="0" applyFont="1"/>
    <xf numFmtId="4" fontId="0" fillId="0" borderId="0" xfId="0" applyNumberFormat="1"/>
    <xf numFmtId="0" fontId="0" fillId="0" borderId="0" xfId="0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8" fontId="12" fillId="0" borderId="0" xfId="0" applyNumberFormat="1" applyFont="1"/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2" fontId="3" fillId="0" borderId="0" xfId="0" applyNumberFormat="1" applyFont="1" applyAlignment="1">
      <alignment horizontal="left"/>
    </xf>
    <xf numFmtId="166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/>
    </xf>
    <xf numFmtId="167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166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3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vertical="top" wrapText="1"/>
    </xf>
    <xf numFmtId="3" fontId="18" fillId="0" borderId="1" xfId="89" applyNumberFormat="1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1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indent="3"/>
    </xf>
    <xf numFmtId="16" fontId="10" fillId="0" borderId="0" xfId="0" applyNumberFormat="1" applyFont="1"/>
    <xf numFmtId="0" fontId="10" fillId="0" borderId="0" xfId="0" applyFont="1"/>
    <xf numFmtId="1" fontId="2" fillId="0" borderId="0" xfId="1" applyNumberFormat="1" applyFont="1" applyAlignment="1"/>
    <xf numFmtId="1" fontId="2" fillId="0" borderId="0" xfId="1" applyNumberFormat="1" applyFont="1" applyAlignment="1">
      <alignment horizontal="center"/>
    </xf>
    <xf numFmtId="1" fontId="21" fillId="0" borderId="0" xfId="1" applyNumberFormat="1" applyFont="1" applyAlignment="1"/>
    <xf numFmtId="3" fontId="0" fillId="0" borderId="0" xfId="0" applyNumberFormat="1" applyFont="1"/>
    <xf numFmtId="1" fontId="0" fillId="0" borderId="0" xfId="1" applyNumberFormat="1" applyFont="1" applyAlignment="1"/>
    <xf numFmtId="1" fontId="2" fillId="0" borderId="0" xfId="1" applyNumberFormat="1" applyFont="1" applyBorder="1" applyAlignment="1"/>
    <xf numFmtId="1" fontId="0" fillId="0" borderId="0" xfId="0" applyNumberFormat="1" applyFont="1"/>
    <xf numFmtId="1" fontId="0" fillId="0" borderId="0" xfId="0" applyNumberFormat="1"/>
    <xf numFmtId="0" fontId="21" fillId="0" borderId="0" xfId="1" applyFont="1" applyAlignment="1">
      <alignment horizontal="center"/>
    </xf>
    <xf numFmtId="0" fontId="22" fillId="0" borderId="0" xfId="0" applyFont="1"/>
    <xf numFmtId="0" fontId="0" fillId="0" borderId="0" xfId="0" applyAlignment="1">
      <alignment horizontal="center"/>
    </xf>
  </cellXfs>
  <cellStyles count="14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Normal" xfId="0" builtinId="0"/>
    <cellStyle name="Normal_G" xfId="1" xr:uid="{00000000-0005-0000-0000-000092000000}"/>
    <cellStyle name="Normal_Tb 2" xfId="89" xr:uid="{00000000-0005-0000-0000-00009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2D82F"/>
      <color rgb="FF03C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'Life Table 1994'!$AS$5:$AS$119</c:f>
              <c:numCache>
                <c:formatCode>General</c:formatCode>
                <c:ptCount val="1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F2-4723-A447-61CB95C99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5579784"/>
        <c:axId val="2010457912"/>
      </c:lineChart>
      <c:catAx>
        <c:axId val="1815579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2010457912"/>
        <c:crossesAt val="-1"/>
        <c:auto val="1"/>
        <c:lblAlgn val="ctr"/>
        <c:lblOffset val="100"/>
        <c:noMultiLvlLbl val="0"/>
      </c:catAx>
      <c:valAx>
        <c:axId val="2010457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15579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'Life Table 2000'!$AS$5:$AS$119</c:f>
              <c:numCache>
                <c:formatCode>General</c:formatCode>
                <c:ptCount val="1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0-46BC-98B9-39466D3F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913272"/>
        <c:axId val="2010395784"/>
      </c:lineChart>
      <c:catAx>
        <c:axId val="2011913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2010395784"/>
        <c:crossesAt val="-1"/>
        <c:auto val="1"/>
        <c:lblAlgn val="ctr"/>
        <c:lblOffset val="100"/>
        <c:noMultiLvlLbl val="0"/>
      </c:catAx>
      <c:valAx>
        <c:axId val="2010395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11913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/>
              <a:t>Prevalence of Limitations in Secondary Activity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6C9-4AC8-BB68-959BC0366CC9}"/>
            </c:ext>
          </c:extLst>
        </c:ser>
        <c:ser>
          <c:idx val="1"/>
          <c:order val="1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6C9-4AC8-BB68-959BC0366CC9}"/>
            </c:ext>
          </c:extLst>
        </c:ser>
        <c:ser>
          <c:idx val="2"/>
          <c:order val="2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6C9-4AC8-BB68-959BC0366CC9}"/>
            </c:ext>
          </c:extLst>
        </c:ser>
        <c:ser>
          <c:idx val="3"/>
          <c:order val="3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6C9-4AC8-BB68-959BC0366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0475032"/>
        <c:axId val="2019652200"/>
      </c:lineChart>
      <c:catAx>
        <c:axId val="2020475032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019652200"/>
        <c:crosses val="autoZero"/>
        <c:auto val="1"/>
        <c:lblAlgn val="ctr"/>
        <c:lblOffset val="100"/>
        <c:noMultiLvlLbl val="0"/>
      </c:catAx>
      <c:valAx>
        <c:axId val="2019652200"/>
        <c:scaling>
          <c:orientation val="minMax"/>
          <c:max val="0.5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2020475032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tx>
            <c:strRef>
              <c:f>'Life Table 2008'!$AS$5</c:f>
              <c:strCache>
                <c:ptCount val="1"/>
              </c:strCache>
            </c:strRef>
          </c:tx>
          <c:marker>
            <c:symbol val="none"/>
          </c:marker>
          <c:val>
            <c:numRef>
              <c:f>'Life Table 2008'!$AS$6:$AS$119</c:f>
              <c:numCache>
                <c:formatCode>General</c:formatCode>
                <c:ptCount val="1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D-47BC-AA2D-BC3CED42F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7088488"/>
        <c:axId val="1527093544"/>
      </c:lineChart>
      <c:catAx>
        <c:axId val="1527088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1527093544"/>
        <c:crossesAt val="-1"/>
        <c:auto val="1"/>
        <c:lblAlgn val="ctr"/>
        <c:lblOffset val="100"/>
        <c:noMultiLvlLbl val="0"/>
      </c:catAx>
      <c:valAx>
        <c:axId val="1527093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27088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QALE</a:t>
            </a:r>
            <a:r>
              <a:rPr lang="en-US" sz="1200" baseline="0"/>
              <a:t> at age 25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(CI)'!#REF!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summary!$B$44:$W$44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8-4CE2-B1E7-A18E6FE4DB4F}"/>
            </c:ext>
          </c:extLst>
        </c:ser>
        <c:ser>
          <c:idx val="1"/>
          <c:order val="1"/>
          <c:tx>
            <c:strRef>
              <c:f>summary!$A$44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summary!$B$45:$W$45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8-4CE2-B1E7-A18E6FE4DB4F}"/>
            </c:ext>
          </c:extLst>
        </c:ser>
        <c:ser>
          <c:idx val="2"/>
          <c:order val="2"/>
          <c:tx>
            <c:strRef>
              <c:f>summary!$A$46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summary!$B$46:$W$46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D8-4CE2-B1E7-A18E6FE4DB4F}"/>
            </c:ext>
          </c:extLst>
        </c:ser>
        <c:ser>
          <c:idx val="3"/>
          <c:order val="3"/>
          <c:tx>
            <c:strRef>
              <c:f>summary!$A$47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summary!$B$47:$W$47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D8-4CE2-B1E7-A18E6FE4DB4F}"/>
            </c:ext>
          </c:extLst>
        </c:ser>
        <c:ser>
          <c:idx val="4"/>
          <c:order val="4"/>
          <c:tx>
            <c:strRef>
              <c:f>summary!$A$48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summary!$B$48:$W$48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D8-4CE2-B1E7-A18E6FE4D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0630776"/>
        <c:axId val="1530633832"/>
      </c:lineChart>
      <c:catAx>
        <c:axId val="153063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0633832"/>
        <c:crosses val="autoZero"/>
        <c:auto val="1"/>
        <c:lblAlgn val="ctr"/>
        <c:lblOffset val="100"/>
        <c:noMultiLvlLbl val="0"/>
      </c:catAx>
      <c:valAx>
        <c:axId val="1530633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0630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QALE</a:t>
            </a:r>
            <a:r>
              <a:rPr lang="en-US" sz="1200" baseline="0"/>
              <a:t> at age 65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(CI)'!#REF!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summary!$B$52:$W$52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DD-4C32-9064-19946899B542}"/>
            </c:ext>
          </c:extLst>
        </c:ser>
        <c:ser>
          <c:idx val="1"/>
          <c:order val="1"/>
          <c:tx>
            <c:strRef>
              <c:f>summary!$A$52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summary!$B$53:$W$53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D-4C32-9064-19946899B542}"/>
            </c:ext>
          </c:extLst>
        </c:ser>
        <c:ser>
          <c:idx val="2"/>
          <c:order val="2"/>
          <c:tx>
            <c:strRef>
              <c:f>summary!$A$54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summary!$B$54:$W$54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DD-4C32-9064-19946899B542}"/>
            </c:ext>
          </c:extLst>
        </c:ser>
        <c:ser>
          <c:idx val="3"/>
          <c:order val="3"/>
          <c:tx>
            <c:strRef>
              <c:f>summary!$A$55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summary!$B$55:$W$55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DD-4C32-9064-19946899B542}"/>
            </c:ext>
          </c:extLst>
        </c:ser>
        <c:ser>
          <c:idx val="4"/>
          <c:order val="4"/>
          <c:tx>
            <c:strRef>
              <c:f>summary!$A$56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summary!$B$56:$W$56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DD-4C32-9064-19946899B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9305128"/>
        <c:axId val="1529375400"/>
      </c:lineChart>
      <c:catAx>
        <c:axId val="-200930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9375400"/>
        <c:crosses val="autoZero"/>
        <c:auto val="1"/>
        <c:lblAlgn val="ctr"/>
        <c:lblOffset val="100"/>
        <c:noMultiLvlLbl val="0"/>
      </c:catAx>
      <c:valAx>
        <c:axId val="1529375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9305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800100</xdr:colOff>
      <xdr:row>784</xdr:row>
      <xdr:rowOff>130987</xdr:rowOff>
    </xdr:from>
    <xdr:to>
      <xdr:col>63</xdr:col>
      <xdr:colOff>0</xdr:colOff>
      <xdr:row>799</xdr:row>
      <xdr:rowOff>97613</xdr:rowOff>
    </xdr:to>
    <xdr:graphicFrame macro="">
      <xdr:nvGraphicFramePr>
        <xdr:cNvPr id="2" name="C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57</xdr:row>
      <xdr:rowOff>81280</xdr:rowOff>
    </xdr:from>
    <xdr:to>
      <xdr:col>17</xdr:col>
      <xdr:colOff>60960</xdr:colOff>
      <xdr:row>75</xdr:row>
      <xdr:rowOff>81280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883920</xdr:colOff>
      <xdr:row>57</xdr:row>
      <xdr:rowOff>20320</xdr:rowOff>
    </xdr:from>
    <xdr:to>
      <xdr:col>23</xdr:col>
      <xdr:colOff>40640</xdr:colOff>
      <xdr:row>75</xdr:row>
      <xdr:rowOff>20320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zoomScaleNormal="100" workbookViewId="0">
      <pane xSplit="1" topLeftCell="B1" activePane="topRight" state="frozen"/>
      <selection activeCell="C104" sqref="C104"/>
      <selection pane="topRight" activeCell="C90" sqref="C90"/>
    </sheetView>
  </sheetViews>
  <sheetFormatPr defaultColWidth="8.85546875" defaultRowHeight="12.75"/>
  <cols>
    <col min="1" max="1" width="9.140625" customWidth="1"/>
    <col min="2" max="2" width="7.42578125" customWidth="1"/>
    <col min="3" max="3" width="9.140625" style="18" customWidth="1"/>
    <col min="4" max="5" width="9.140625" customWidth="1"/>
    <col min="6" max="6" width="9.140625" style="8" customWidth="1"/>
    <col min="7" max="7" width="5.85546875" customWidth="1"/>
    <col min="8" max="8" width="10.42578125" style="46" customWidth="1"/>
    <col min="10" max="10" width="9.140625" style="46" customWidth="1"/>
    <col min="11" max="11" width="13.42578125" style="67" customWidth="1"/>
    <col min="12" max="12" width="16.85546875" customWidth="1"/>
    <col min="13" max="13" width="8.42578125" customWidth="1"/>
    <col min="14" max="14" width="23" customWidth="1"/>
    <col min="15" max="16" width="12.140625" customWidth="1"/>
    <col min="17" max="17" width="9.140625" customWidth="1"/>
    <col min="18" max="18" width="10" customWidth="1"/>
    <col min="19" max="19" width="8.42578125" customWidth="1"/>
    <col min="20" max="21" width="12.140625" customWidth="1"/>
    <col min="22" max="22" width="9.140625" customWidth="1"/>
    <col min="23" max="23" width="10" customWidth="1"/>
    <col min="24" max="24" width="8.42578125" customWidth="1"/>
    <col min="25" max="26" width="12.140625" customWidth="1"/>
    <col min="27" max="27" width="9.140625" customWidth="1"/>
    <col min="28" max="28" width="10" customWidth="1"/>
    <col min="29" max="29" width="8.42578125" customWidth="1"/>
    <col min="30" max="31" width="12.140625" customWidth="1"/>
    <col min="32" max="32" width="9.140625" customWidth="1"/>
    <col min="33" max="33" width="10" customWidth="1"/>
    <col min="34" max="34" width="8.42578125" customWidth="1"/>
    <col min="35" max="36" width="12.140625" customWidth="1"/>
    <col min="37" max="37" width="9.140625" customWidth="1"/>
    <col min="38" max="38" width="10" customWidth="1"/>
    <col min="39" max="39" width="8.42578125" customWidth="1"/>
    <col min="40" max="41" width="12.140625" customWidth="1"/>
    <col min="42" max="42" width="9.140625" customWidth="1"/>
    <col min="43" max="43" width="10" customWidth="1"/>
    <col min="44" max="44" width="8.42578125" customWidth="1"/>
    <col min="45" max="46" width="12.140625" customWidth="1"/>
    <col min="47" max="47" width="9.140625" customWidth="1"/>
    <col min="48" max="48" width="10" customWidth="1"/>
    <col min="49" max="49" width="8.42578125" customWidth="1"/>
    <col min="50" max="51" width="12.140625" customWidth="1"/>
    <col min="52" max="52" width="9.140625" customWidth="1"/>
    <col min="53" max="53" width="10" customWidth="1"/>
    <col min="54" max="54" width="8.42578125" customWidth="1"/>
    <col min="55" max="56" width="12.140625" customWidth="1"/>
    <col min="57" max="57" width="9.140625" customWidth="1"/>
    <col min="58" max="58" width="10" customWidth="1"/>
    <col min="59" max="59" width="8.42578125" customWidth="1"/>
    <col min="60" max="61" width="12.140625" customWidth="1"/>
    <col min="62" max="62" width="9.140625" customWidth="1"/>
    <col min="63" max="63" width="10" customWidth="1"/>
    <col min="64" max="64" width="8.42578125" customWidth="1"/>
    <col min="65" max="66" width="12.140625" customWidth="1"/>
    <col min="67" max="67" width="9.140625" customWidth="1"/>
    <col min="68" max="68" width="10" customWidth="1"/>
    <col min="69" max="69" width="8.42578125" customWidth="1"/>
    <col min="70" max="71" width="12.140625" customWidth="1"/>
    <col min="72" max="72" width="9.140625" customWidth="1"/>
    <col min="73" max="73" width="10" customWidth="1"/>
    <col min="74" max="78" width="8.42578125" customWidth="1"/>
    <col min="79" max="79" width="9.140625" customWidth="1"/>
    <col min="81" max="81" width="12.140625" customWidth="1"/>
    <col min="82" max="82" width="9.7109375" customWidth="1"/>
    <col min="83" max="84" width="12.140625" customWidth="1"/>
    <col min="85" max="85" width="9.140625" customWidth="1"/>
    <col min="86" max="86" width="7.42578125" customWidth="1"/>
    <col min="87" max="90" width="9.140625" customWidth="1"/>
    <col min="92" max="92" width="12.140625" customWidth="1"/>
    <col min="93" max="94" width="9.140625" customWidth="1"/>
    <col min="95" max="95" width="7.42578125" customWidth="1"/>
    <col min="96" max="99" width="9.140625" customWidth="1"/>
    <col min="101" max="101" width="12.140625" customWidth="1"/>
    <col min="103" max="103" width="9.140625" customWidth="1"/>
    <col min="104" max="104" width="7.42578125" customWidth="1"/>
    <col min="105" max="108" width="9.140625" customWidth="1"/>
    <col min="110" max="110" width="12.140625" customWidth="1"/>
    <col min="112" max="112" width="9.140625" customWidth="1"/>
    <col min="113" max="113" width="7.42578125" customWidth="1"/>
    <col min="114" max="117" width="9.140625" customWidth="1"/>
    <col min="119" max="119" width="12.140625" customWidth="1"/>
    <col min="121" max="121" width="9.140625" customWidth="1"/>
    <col min="122" max="122" width="7.42578125" customWidth="1"/>
    <col min="123" max="126" width="9.140625" customWidth="1"/>
    <col min="128" max="128" width="12.140625" customWidth="1"/>
    <col min="130" max="130" width="9.140625" customWidth="1"/>
    <col min="131" max="131" width="7.42578125" customWidth="1"/>
    <col min="132" max="135" width="9.140625" customWidth="1"/>
    <col min="137" max="137" width="12.140625" customWidth="1"/>
    <col min="138" max="138" width="9.140625" customWidth="1"/>
  </cols>
  <sheetData>
    <row r="1" spans="1:12">
      <c r="A1" s="66" t="s">
        <v>46</v>
      </c>
      <c r="B1" s="67"/>
      <c r="C1" s="11"/>
      <c r="D1" s="66"/>
      <c r="E1" s="66"/>
      <c r="G1" s="66"/>
      <c r="H1" s="66"/>
      <c r="J1" s="66"/>
    </row>
    <row r="2" spans="1:12" s="66" customFormat="1">
      <c r="B2" s="67"/>
      <c r="C2" s="11"/>
      <c r="F2" s="8"/>
      <c r="K2" s="67"/>
    </row>
    <row r="3" spans="1:12">
      <c r="A3" s="3"/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66" t="s">
        <v>16</v>
      </c>
      <c r="J3" s="34"/>
      <c r="K3" s="67" t="s">
        <v>28</v>
      </c>
    </row>
    <row r="4" spans="1:12">
      <c r="A4" s="3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2">
      <c r="A5" s="3">
        <v>0</v>
      </c>
      <c r="C5" s="63">
        <v>100000</v>
      </c>
      <c r="D5" s="4">
        <f>C5-C6</f>
        <v>1611</v>
      </c>
      <c r="E5" s="27">
        <f>SUMPRODUCT(D5:D$119*$A5:$A$119)/C5+0.5-$A5</f>
        <v>73.620847398937769</v>
      </c>
      <c r="F5" s="33">
        <f t="shared" ref="F5:F36" si="0">D5/C5</f>
        <v>1.6109999999999999E-2</v>
      </c>
      <c r="G5" s="50"/>
      <c r="H5" s="40">
        <f>'HRQOL scores'!C$6</f>
        <v>0.91802457527106207</v>
      </c>
      <c r="I5" s="37">
        <f t="shared" ref="I5:I36" si="1">(D5*0.5+C6)</f>
        <v>99194.5</v>
      </c>
      <c r="J5" s="37">
        <f t="shared" ref="J5:J36" si="2">I5*H5</f>
        <v>91062.98873172536</v>
      </c>
      <c r="K5" s="40">
        <f>SUM(J5:J$119)/C5</f>
        <v>59.914674913879729</v>
      </c>
      <c r="L5" s="36"/>
    </row>
    <row r="6" spans="1:12">
      <c r="A6" s="3">
        <v>1</v>
      </c>
      <c r="C6" s="63">
        <v>98389</v>
      </c>
      <c r="D6" s="4">
        <f t="shared" ref="D6:D69" si="3">C6-C7</f>
        <v>93</v>
      </c>
      <c r="E6" s="5">
        <f>SUMPRODUCT(D6:D$119*$A6:$A$119)/C6+0.5-$A6</f>
        <v>73.818112186258389</v>
      </c>
      <c r="F6" s="33">
        <f t="shared" si="0"/>
        <v>9.4522761690839425E-4</v>
      </c>
      <c r="G6" s="32"/>
      <c r="H6" s="40">
        <f>'HRQOL scores'!C$6</f>
        <v>0.91802457527106207</v>
      </c>
      <c r="I6" s="37">
        <f t="shared" si="1"/>
        <v>98342.5</v>
      </c>
      <c r="J6" s="37">
        <f t="shared" si="2"/>
        <v>90280.831793594421</v>
      </c>
      <c r="K6" s="40">
        <f>SUM(J6:J$119)/C6</f>
        <v>59.970164374637882</v>
      </c>
    </row>
    <row r="7" spans="1:12">
      <c r="A7" s="3">
        <v>2</v>
      </c>
      <c r="C7" s="63">
        <v>98296</v>
      </c>
      <c r="D7" s="4">
        <f t="shared" si="3"/>
        <v>75</v>
      </c>
      <c r="E7" s="5">
        <f>SUMPRODUCT(D7:D$119*$A7:$A$119)/C7+0.5-$A7</f>
        <v>72.887480059145602</v>
      </c>
      <c r="F7" s="33">
        <f t="shared" si="0"/>
        <v>7.630015463498006E-4</v>
      </c>
      <c r="G7" s="32"/>
      <c r="H7" s="40">
        <f>'HRQOL scores'!C$6</f>
        <v>0.91802457527106207</v>
      </c>
      <c r="I7" s="37">
        <f t="shared" si="1"/>
        <v>98258.5</v>
      </c>
      <c r="J7" s="37">
        <f t="shared" si="2"/>
        <v>90203.717729271651</v>
      </c>
      <c r="K7" s="40">
        <f>SUM(J7:J$119)/C7</f>
        <v>59.108444604690447</v>
      </c>
    </row>
    <row r="8" spans="1:12">
      <c r="A8" s="3">
        <v>3</v>
      </c>
      <c r="C8" s="63">
        <v>98221</v>
      </c>
      <c r="D8" s="4">
        <f t="shared" si="3"/>
        <v>60</v>
      </c>
      <c r="E8" s="5">
        <f>SUMPRODUCT(D8:D$119*$A8:$A$119)/C8+0.5-$A8</f>
        <v>71.942753992463693</v>
      </c>
      <c r="F8" s="33">
        <f t="shared" si="0"/>
        <v>6.1086732979709021E-4</v>
      </c>
      <c r="G8" s="32"/>
      <c r="H8" s="40">
        <f>'HRQOL scores'!C$6</f>
        <v>0.91802457527106207</v>
      </c>
      <c r="I8" s="37">
        <f t="shared" si="1"/>
        <v>98191</v>
      </c>
      <c r="J8" s="37">
        <f t="shared" si="2"/>
        <v>90141.751070440849</v>
      </c>
      <c r="K8" s="40">
        <f>SUM(J8:J$119)/C8</f>
        <v>58.235203807061446</v>
      </c>
    </row>
    <row r="9" spans="1:12">
      <c r="A9" s="3">
        <v>4</v>
      </c>
      <c r="C9" s="63">
        <v>98161</v>
      </c>
      <c r="D9" s="4">
        <f t="shared" si="3"/>
        <v>48</v>
      </c>
      <c r="E9" s="5">
        <f>SUMPRODUCT(D9:D$119*$A9:$A$119)/C9+0.5-$A9</f>
        <v>70.986422712622897</v>
      </c>
      <c r="F9" s="33">
        <f t="shared" si="0"/>
        <v>4.8899257342529113E-4</v>
      </c>
      <c r="G9" s="32"/>
      <c r="H9" s="40">
        <f>'HRQOL scores'!C$6</f>
        <v>0.91802457527106207</v>
      </c>
      <c r="I9" s="37">
        <f t="shared" si="1"/>
        <v>98137</v>
      </c>
      <c r="J9" s="37">
        <f t="shared" si="2"/>
        <v>90092.177743376218</v>
      </c>
      <c r="K9" s="40">
        <f>SUM(J9:J$119)/C9</f>
        <v>57.352494392507616</v>
      </c>
    </row>
    <row r="10" spans="1:12">
      <c r="A10" s="3">
        <v>5</v>
      </c>
      <c r="C10" s="63">
        <v>98113</v>
      </c>
      <c r="D10" s="4">
        <f t="shared" si="3"/>
        <v>38</v>
      </c>
      <c r="E10" s="5">
        <f>SUMPRODUCT(D10:D$119*$A10:$A$119)/C10+0.5-$A10</f>
        <v>70.020906912374272</v>
      </c>
      <c r="F10" s="33">
        <f t="shared" si="0"/>
        <v>3.8730851161415919E-4</v>
      </c>
      <c r="G10" s="32"/>
      <c r="H10" s="40">
        <f>'HRQOL scores'!C$7</f>
        <v>0.91061556996021142</v>
      </c>
      <c r="I10" s="37">
        <f t="shared" si="1"/>
        <v>98094</v>
      </c>
      <c r="J10" s="37">
        <f t="shared" si="2"/>
        <v>89325.923719676983</v>
      </c>
      <c r="K10" s="40">
        <f>SUM(J10:J$119)/C10</f>
        <v>56.462303918130765</v>
      </c>
    </row>
    <row r="11" spans="1:12">
      <c r="A11" s="3">
        <v>6</v>
      </c>
      <c r="C11" s="63">
        <v>98075</v>
      </c>
      <c r="D11" s="4">
        <f t="shared" si="3"/>
        <v>30</v>
      </c>
      <c r="E11" s="5">
        <f>SUMPRODUCT(D11:D$119*$A11:$A$119)/C11+0.5-$A11</f>
        <v>69.047843384081332</v>
      </c>
      <c r="F11" s="33">
        <f t="shared" si="0"/>
        <v>3.0588835075197552E-4</v>
      </c>
      <c r="G11" s="32"/>
      <c r="H11" s="40">
        <f>'HRQOL scores'!C$7</f>
        <v>0.91061556996021142</v>
      </c>
      <c r="I11" s="37">
        <f t="shared" si="1"/>
        <v>98060</v>
      </c>
      <c r="J11" s="37">
        <f t="shared" si="2"/>
        <v>89294.962790298334</v>
      </c>
      <c r="K11" s="40">
        <f>SUM(J11:J$119)/C11</f>
        <v>55.573388739229024</v>
      </c>
    </row>
    <row r="12" spans="1:12">
      <c r="A12" s="3">
        <v>7</v>
      </c>
      <c r="C12" s="63">
        <v>98045</v>
      </c>
      <c r="D12" s="4">
        <f t="shared" si="3"/>
        <v>25</v>
      </c>
      <c r="E12" s="5">
        <f>SUMPRODUCT(D12:D$119*$A12:$A$119)/C12+0.5-$A12</f>
        <v>68.068817786667111</v>
      </c>
      <c r="F12" s="33">
        <f t="shared" si="0"/>
        <v>2.5498495588760262E-4</v>
      </c>
      <c r="G12" s="32"/>
      <c r="H12" s="40">
        <f>'HRQOL scores'!C$7</f>
        <v>0.91061556996021142</v>
      </c>
      <c r="I12" s="37">
        <f t="shared" si="1"/>
        <v>98032.5</v>
      </c>
      <c r="J12" s="37">
        <f t="shared" si="2"/>
        <v>89269.920862124432</v>
      </c>
      <c r="K12" s="40">
        <f>SUM(J12:J$119)/C12</f>
        <v>54.679638306997688</v>
      </c>
    </row>
    <row r="13" spans="1:12">
      <c r="A13" s="3">
        <v>8</v>
      </c>
      <c r="C13" s="63">
        <v>98020</v>
      </c>
      <c r="D13" s="4">
        <f t="shared" si="3"/>
        <v>21</v>
      </c>
      <c r="E13" s="5">
        <f>SUMPRODUCT(D13:D$119*$A13:$A$119)/C13+0.5-$A13</f>
        <v>67.08605121295426</v>
      </c>
      <c r="F13" s="33">
        <f t="shared" si="0"/>
        <v>2.1424199143032035E-4</v>
      </c>
      <c r="G13" s="32"/>
      <c r="H13" s="40">
        <f>'HRQOL scores'!C$7</f>
        <v>0.91061556996021142</v>
      </c>
      <c r="I13" s="37">
        <f t="shared" si="1"/>
        <v>98009.5</v>
      </c>
      <c r="J13" s="37">
        <f t="shared" si="2"/>
        <v>89248.976704015338</v>
      </c>
      <c r="K13" s="40">
        <f>SUM(J13:J$119)/C13</f>
        <v>53.782852651983923</v>
      </c>
    </row>
    <row r="14" spans="1:12">
      <c r="A14" s="3">
        <v>9</v>
      </c>
      <c r="C14" s="64">
        <v>97999</v>
      </c>
      <c r="D14" s="4">
        <f t="shared" si="3"/>
        <v>19</v>
      </c>
      <c r="E14" s="5">
        <f>SUMPRODUCT(D14:D$119*$A14:$A$119)/C14+0.5-$A14</f>
        <v>66.100319798097701</v>
      </c>
      <c r="F14" s="33">
        <f t="shared" si="0"/>
        <v>1.9387952938295288E-4</v>
      </c>
      <c r="G14" s="32"/>
      <c r="H14" s="40">
        <f>'HRQOL scores'!C$7</f>
        <v>0.91061556996021142</v>
      </c>
      <c r="I14" s="37">
        <f t="shared" si="1"/>
        <v>97989.5</v>
      </c>
      <c r="J14" s="37">
        <f t="shared" si="2"/>
        <v>89230.76439261614</v>
      </c>
      <c r="K14" s="40">
        <f>SUM(J14:J$119)/C14</f>
        <v>52.883664529673247</v>
      </c>
    </row>
    <row r="15" spans="1:12">
      <c r="A15" s="3">
        <v>10</v>
      </c>
      <c r="C15" s="63">
        <v>97980</v>
      </c>
      <c r="D15" s="4">
        <f t="shared" si="3"/>
        <v>18</v>
      </c>
      <c r="E15" s="5">
        <f>SUMPRODUCT(D15:D$119*$A15:$A$119)/C15+0.5-$A15</f>
        <v>65.113040823573954</v>
      </c>
      <c r="F15" s="33">
        <f t="shared" si="0"/>
        <v>1.8371096142069811E-4</v>
      </c>
      <c r="G15" s="32"/>
      <c r="H15" s="40">
        <f>'HRQOL scores'!C$7</f>
        <v>0.91061556996021142</v>
      </c>
      <c r="I15" s="37">
        <f t="shared" si="1"/>
        <v>97971</v>
      </c>
      <c r="J15" s="37">
        <f t="shared" si="2"/>
        <v>89213.918004571868</v>
      </c>
      <c r="K15" s="40">
        <f>SUM(J15:J$119)/C15</f>
        <v>51.983215715970942</v>
      </c>
    </row>
    <row r="16" spans="1:12">
      <c r="A16" s="3">
        <v>11</v>
      </c>
      <c r="C16" s="63">
        <v>97962</v>
      </c>
      <c r="D16" s="4">
        <f t="shared" si="3"/>
        <v>19</v>
      </c>
      <c r="E16" s="5">
        <f>SUMPRODUCT(D16:D$119*$A16:$A$119)/C16+0.5-$A16</f>
        <v>64.124913128496516</v>
      </c>
      <c r="F16" s="33">
        <f t="shared" si="0"/>
        <v>1.9395275719156406E-4</v>
      </c>
      <c r="G16" s="32"/>
      <c r="H16" s="40">
        <f>'HRQOL scores'!C$7</f>
        <v>0.91061556996021142</v>
      </c>
      <c r="I16" s="37">
        <f t="shared" si="1"/>
        <v>97952.5</v>
      </c>
      <c r="J16" s="37">
        <f t="shared" si="2"/>
        <v>89197.07161652761</v>
      </c>
      <c r="K16" s="40">
        <f>SUM(J16:J$119)/C16</f>
        <v>51.082068126888601</v>
      </c>
    </row>
    <row r="17" spans="1:11">
      <c r="A17" s="3">
        <v>12</v>
      </c>
      <c r="C17" s="63">
        <v>97943</v>
      </c>
      <c r="D17" s="4">
        <f t="shared" si="3"/>
        <v>21</v>
      </c>
      <c r="E17" s="5">
        <f>SUMPRODUCT(D17:D$119*$A17:$A$119)/C17+0.5-$A17</f>
        <v>63.137255749709283</v>
      </c>
      <c r="F17" s="33">
        <f t="shared" si="0"/>
        <v>2.1441042238853211E-4</v>
      </c>
      <c r="G17" s="32"/>
      <c r="H17" s="40">
        <f>'HRQOL scores'!C$7</f>
        <v>0.91061556996021142</v>
      </c>
      <c r="I17" s="37">
        <f t="shared" si="1"/>
        <v>97932.5</v>
      </c>
      <c r="J17" s="37">
        <f t="shared" si="2"/>
        <v>89178.859305128412</v>
      </c>
      <c r="K17" s="40">
        <f>SUM(J17:J$119)/C17</f>
        <v>50.181273661514695</v>
      </c>
    </row>
    <row r="18" spans="1:11">
      <c r="A18" s="3">
        <v>13</v>
      </c>
      <c r="C18" s="63">
        <v>97922</v>
      </c>
      <c r="D18" s="4">
        <f t="shared" si="3"/>
        <v>24</v>
      </c>
      <c r="E18" s="5">
        <f>SUMPRODUCT(D18:D$119*$A18:$A$119)/C18+0.5-$A18</f>
        <v>62.150688710338599</v>
      </c>
      <c r="F18" s="33">
        <f t="shared" si="0"/>
        <v>2.4509303323053041E-4</v>
      </c>
      <c r="G18" s="32"/>
      <c r="H18" s="40">
        <f>'HRQOL scores'!C$7</f>
        <v>0.91061556996021142</v>
      </c>
      <c r="I18" s="37">
        <f t="shared" si="1"/>
        <v>97910</v>
      </c>
      <c r="J18" s="37">
        <f t="shared" si="2"/>
        <v>89158.370454804302</v>
      </c>
      <c r="K18" s="40">
        <f>SUM(J18:J$119)/C18</f>
        <v>49.281322143385601</v>
      </c>
    </row>
    <row r="19" spans="1:11">
      <c r="A19" s="3">
        <v>14</v>
      </c>
      <c r="C19" s="63">
        <v>97898</v>
      </c>
      <c r="D19" s="4">
        <f t="shared" si="3"/>
        <v>29</v>
      </c>
      <c r="E19" s="5">
        <f>SUMPRODUCT(D19:D$119*$A19:$A$119)/C19+0.5-$A19</f>
        <v>61.165802568936812</v>
      </c>
      <c r="F19" s="33">
        <f t="shared" si="0"/>
        <v>2.9622668491695439E-4</v>
      </c>
      <c r="G19" s="32"/>
      <c r="H19" s="40">
        <f>'HRQOL scores'!C$7</f>
        <v>0.91061556996021142</v>
      </c>
      <c r="I19" s="37">
        <f t="shared" si="1"/>
        <v>97883.5</v>
      </c>
      <c r="J19" s="37">
        <f t="shared" si="2"/>
        <v>89134.239142200357</v>
      </c>
      <c r="K19" s="40">
        <f>SUM(J19:J$119)/C19</f>
        <v>48.382676423111825</v>
      </c>
    </row>
    <row r="20" spans="1:11">
      <c r="A20" s="3">
        <v>15</v>
      </c>
      <c r="C20" s="63">
        <v>97869</v>
      </c>
      <c r="D20" s="4">
        <f t="shared" si="3"/>
        <v>34</v>
      </c>
      <c r="E20" s="5">
        <f>SUMPRODUCT(D20:D$119*$A20:$A$119)/C20+0.5-$A20</f>
        <v>60.183778723536321</v>
      </c>
      <c r="F20" s="33">
        <f t="shared" si="0"/>
        <v>3.4740316136876848E-4</v>
      </c>
      <c r="G20" s="32"/>
      <c r="H20" s="40">
        <f>'HRQOL scores'!C$8</f>
        <v>0.86680374030914054</v>
      </c>
      <c r="I20" s="37">
        <f t="shared" si="1"/>
        <v>97852</v>
      </c>
      <c r="J20" s="37">
        <f t="shared" si="2"/>
        <v>84818.479596730016</v>
      </c>
      <c r="K20" s="40">
        <f>SUM(J20:J$119)/C20</f>
        <v>47.486262425564789</v>
      </c>
    </row>
    <row r="21" spans="1:11">
      <c r="A21" s="3">
        <v>16</v>
      </c>
      <c r="C21" s="63">
        <v>97835</v>
      </c>
      <c r="D21" s="4">
        <f t="shared" si="3"/>
        <v>41</v>
      </c>
      <c r="E21" s="5">
        <f>SUMPRODUCT(D21:D$119*$A21:$A$119)/C21+0.5-$A21</f>
        <v>59.204520262623561</v>
      </c>
      <c r="F21" s="33">
        <f t="shared" si="0"/>
        <v>4.1907292891092142E-4</v>
      </c>
      <c r="G21" s="32"/>
      <c r="H21" s="40">
        <f>'HRQOL scores'!C$8</f>
        <v>0.86680374030914054</v>
      </c>
      <c r="I21" s="37">
        <f t="shared" si="1"/>
        <v>97814.5</v>
      </c>
      <c r="J21" s="37">
        <f t="shared" si="2"/>
        <v>84785.974456468422</v>
      </c>
      <c r="K21" s="40">
        <f>SUM(J21:J$119)/C21</f>
        <v>46.635810678498174</v>
      </c>
    </row>
    <row r="22" spans="1:11">
      <c r="A22" s="3">
        <v>17</v>
      </c>
      <c r="C22" s="63">
        <v>97794</v>
      </c>
      <c r="D22" s="4">
        <f t="shared" si="3"/>
        <v>47</v>
      </c>
      <c r="E22" s="5">
        <f>SUMPRODUCT(D22:D$119*$A22:$A$119)/C22+0.5-$A22</f>
        <v>58.229132052004999</v>
      </c>
      <c r="F22" s="33">
        <f t="shared" si="0"/>
        <v>4.8060208192731661E-4</v>
      </c>
      <c r="G22" s="32"/>
      <c r="H22" s="40">
        <f>'HRQOL scores'!C$8</f>
        <v>0.86680374030914054</v>
      </c>
      <c r="I22" s="37">
        <f t="shared" si="1"/>
        <v>97770.5</v>
      </c>
      <c r="J22" s="37">
        <f t="shared" si="2"/>
        <v>84747.835091894827</v>
      </c>
      <c r="K22" s="40">
        <f>SUM(J22:J$119)/C22</f>
        <v>45.788377234537926</v>
      </c>
    </row>
    <row r="23" spans="1:11">
      <c r="A23" s="3">
        <v>18</v>
      </c>
      <c r="C23" s="63">
        <v>97747</v>
      </c>
      <c r="D23" s="4">
        <f t="shared" si="3"/>
        <v>55</v>
      </c>
      <c r="E23" s="5">
        <f>SUMPRODUCT(D23:D$119*$A23:$A$119)/C23+0.5-$A23</f>
        <v>57.256890133648866</v>
      </c>
      <c r="F23" s="33">
        <f t="shared" si="0"/>
        <v>5.6267711541019164E-4</v>
      </c>
      <c r="G23" s="32"/>
      <c r="H23" s="40">
        <f>'HRQOL scores'!C$8</f>
        <v>0.86680374030914054</v>
      </c>
      <c r="I23" s="37">
        <f t="shared" si="1"/>
        <v>97719.5</v>
      </c>
      <c r="J23" s="37">
        <f t="shared" si="2"/>
        <v>84703.628101139053</v>
      </c>
      <c r="K23" s="40">
        <f>SUM(J23:J$119)/C23</f>
        <v>44.943381670869762</v>
      </c>
    </row>
    <row r="24" spans="1:11">
      <c r="A24" s="3">
        <v>19</v>
      </c>
      <c r="C24" s="64">
        <v>97692</v>
      </c>
      <c r="D24" s="4">
        <f t="shared" si="3"/>
        <v>62</v>
      </c>
      <c r="E24" s="5">
        <f>SUMPRODUCT(D24:D$119*$A24:$A$119)/C24+0.5-$A24</f>
        <v>56.288843916531306</v>
      </c>
      <c r="F24" s="33">
        <f t="shared" si="0"/>
        <v>6.3464766818163211E-4</v>
      </c>
      <c r="G24" s="32"/>
      <c r="H24" s="40">
        <f>'HRQOL scores'!C$8</f>
        <v>0.86680374030914054</v>
      </c>
      <c r="I24" s="37">
        <f t="shared" si="1"/>
        <v>97661</v>
      </c>
      <c r="J24" s="37">
        <f t="shared" si="2"/>
        <v>84652.92008233098</v>
      </c>
      <c r="K24" s="40">
        <f>SUM(J24:J$119)/C24</f>
        <v>44.101636777641644</v>
      </c>
    </row>
    <row r="25" spans="1:11">
      <c r="A25" s="3">
        <v>20</v>
      </c>
      <c r="C25" s="63">
        <v>97630</v>
      </c>
      <c r="D25" s="4">
        <f t="shared" si="3"/>
        <v>70</v>
      </c>
      <c r="E25" s="5">
        <f>SUMPRODUCT(D25:D$119*$A25:$A$119)/C25+0.5-$A25</f>
        <v>55.324272661003548</v>
      </c>
      <c r="F25" s="33">
        <f t="shared" si="0"/>
        <v>7.1699272764519102E-4</v>
      </c>
      <c r="G25" s="32"/>
      <c r="H25" s="40">
        <f>'HRQOL scores'!C$8</f>
        <v>0.86680374030914054</v>
      </c>
      <c r="I25" s="37">
        <f t="shared" si="1"/>
        <v>97595</v>
      </c>
      <c r="J25" s="37">
        <f t="shared" si="2"/>
        <v>84595.711035470566</v>
      </c>
      <c r="K25" s="40">
        <f>SUM(J25:J$119)/C25</f>
        <v>43.262564580549366</v>
      </c>
    </row>
    <row r="26" spans="1:11">
      <c r="A26" s="3">
        <v>21</v>
      </c>
      <c r="C26" s="63">
        <v>97560</v>
      </c>
      <c r="D26" s="4">
        <f t="shared" si="3"/>
        <v>79</v>
      </c>
      <c r="E26" s="5">
        <f>SUMPRODUCT(D26:D$119*$A26:$A$119)/C26+0.5-$A26</f>
        <v>54.363609470005912</v>
      </c>
      <c r="F26" s="33">
        <f t="shared" si="0"/>
        <v>8.0975809758097579E-4</v>
      </c>
      <c r="G26" s="32"/>
      <c r="H26" s="40">
        <f>'HRQOL scores'!C$8</f>
        <v>0.86680374030914054</v>
      </c>
      <c r="I26" s="37">
        <f t="shared" si="1"/>
        <v>97520.5</v>
      </c>
      <c r="J26" s="37">
        <f t="shared" si="2"/>
        <v>84531.134156817541</v>
      </c>
      <c r="K26" s="40">
        <f>SUM(J26:J$119)/C26</f>
        <v>42.42649107178724</v>
      </c>
    </row>
    <row r="27" spans="1:11">
      <c r="A27" s="3">
        <v>22</v>
      </c>
      <c r="C27" s="63">
        <v>97481</v>
      </c>
      <c r="D27" s="4">
        <f t="shared" si="3"/>
        <v>86</v>
      </c>
      <c r="E27" s="5">
        <f>SUMPRODUCT(D27:D$119*$A27:$A$119)/C27+0.5-$A27</f>
        <v>53.407261311371201</v>
      </c>
      <c r="F27" s="33">
        <f t="shared" si="0"/>
        <v>8.8222320247022495E-4</v>
      </c>
      <c r="G27" s="32"/>
      <c r="H27" s="40">
        <f>'HRQOL scores'!C$8</f>
        <v>0.86680374030914054</v>
      </c>
      <c r="I27" s="37">
        <f t="shared" si="1"/>
        <v>97438</v>
      </c>
      <c r="J27" s="37">
        <f t="shared" si="2"/>
        <v>84459.622848242041</v>
      </c>
      <c r="K27" s="40">
        <f>SUM(J27:J$119)/C27</f>
        <v>41.593719133028443</v>
      </c>
    </row>
    <row r="28" spans="1:11">
      <c r="A28" s="3">
        <v>23</v>
      </c>
      <c r="C28" s="64">
        <v>97395</v>
      </c>
      <c r="D28" s="4">
        <f t="shared" si="3"/>
        <v>91</v>
      </c>
      <c r="E28" s="5">
        <f>SUMPRODUCT(D28:D$119*$A28:$A$119)/C28+0.5-$A28</f>
        <v>52.453978539902209</v>
      </c>
      <c r="F28" s="33">
        <f t="shared" si="0"/>
        <v>9.3433954515118847E-4</v>
      </c>
      <c r="G28" s="32"/>
      <c r="H28" s="40">
        <f>'HRQOL scores'!C$8</f>
        <v>0.86680374030914054</v>
      </c>
      <c r="I28" s="37">
        <f t="shared" si="1"/>
        <v>97349.5</v>
      </c>
      <c r="J28" s="37">
        <f t="shared" si="2"/>
        <v>84382.910717224673</v>
      </c>
      <c r="K28" s="40">
        <f>SUM(J28:J$119)/C28</f>
        <v>40.763260043724053</v>
      </c>
    </row>
    <row r="29" spans="1:11">
      <c r="A29" s="3">
        <v>24</v>
      </c>
      <c r="C29" s="63">
        <v>97304</v>
      </c>
      <c r="D29" s="4">
        <f t="shared" si="3"/>
        <v>95</v>
      </c>
      <c r="E29" s="5">
        <f>SUMPRODUCT(D29:D$119*$A29:$A$119)/C29+0.5-$A29</f>
        <v>51.502566594320655</v>
      </c>
      <c r="F29" s="33">
        <f t="shared" si="0"/>
        <v>9.7632163117651897E-4</v>
      </c>
      <c r="G29" s="32"/>
      <c r="H29" s="40">
        <f>'HRQOL scores'!C$8</f>
        <v>0.86680374030914054</v>
      </c>
      <c r="I29" s="37">
        <f t="shared" si="1"/>
        <v>97256.5</v>
      </c>
      <c r="J29" s="37">
        <f t="shared" si="2"/>
        <v>84302.297969375926</v>
      </c>
      <c r="K29" s="40">
        <f>SUM(J29:J$119)/C29</f>
        <v>39.934173325261852</v>
      </c>
    </row>
    <row r="30" spans="1:11">
      <c r="A30" s="3">
        <v>25</v>
      </c>
      <c r="C30" s="63">
        <v>97209</v>
      </c>
      <c r="D30" s="4">
        <f t="shared" si="3"/>
        <v>99</v>
      </c>
      <c r="E30" s="5">
        <f>SUMPRODUCT(D30:D$119*$A30:$A$119)/C30+0.5-$A30</f>
        <v>50.55241016669008</v>
      </c>
      <c r="F30" s="33">
        <f t="shared" si="0"/>
        <v>1.0184242199796315E-3</v>
      </c>
      <c r="G30" s="32"/>
      <c r="H30" s="40">
        <f>'HRQOL scores'!C$9</f>
        <v>0.81171117263011938</v>
      </c>
      <c r="I30" s="37">
        <f t="shared" si="1"/>
        <v>97159.5</v>
      </c>
      <c r="J30" s="37">
        <f t="shared" si="2"/>
        <v>78865.451677156088</v>
      </c>
      <c r="K30" s="40">
        <f>SUM(J30:J$119)/C30</f>
        <v>39.105972731659655</v>
      </c>
    </row>
    <row r="31" spans="1:11">
      <c r="A31" s="3">
        <v>26</v>
      </c>
      <c r="C31" s="63">
        <v>97110</v>
      </c>
      <c r="D31" s="4">
        <f t="shared" si="3"/>
        <v>104</v>
      </c>
      <c r="E31" s="5">
        <f>SUMPRODUCT(D31:D$119*$A31:$A$119)/C31+0.5-$A31</f>
        <v>49.6034367201501</v>
      </c>
      <c r="F31" s="33">
        <f t="shared" si="0"/>
        <v>1.07095046854083E-3</v>
      </c>
      <c r="G31" s="32"/>
      <c r="H31" s="40">
        <f>'HRQOL scores'!C$9</f>
        <v>0.81171117263011938</v>
      </c>
      <c r="I31" s="37">
        <f t="shared" si="1"/>
        <v>97058</v>
      </c>
      <c r="J31" s="37">
        <f t="shared" si="2"/>
        <v>78783.062993134125</v>
      </c>
      <c r="K31" s="40">
        <f>SUM(J31:J$119)/C31</f>
        <v>38.333714875859819</v>
      </c>
    </row>
    <row r="32" spans="1:11">
      <c r="A32" s="3">
        <v>27</v>
      </c>
      <c r="C32" s="63">
        <v>97006</v>
      </c>
      <c r="D32" s="4">
        <f t="shared" si="3"/>
        <v>112</v>
      </c>
      <c r="E32" s="5">
        <f>SUMPRODUCT(D32:D$119*$A32:$A$119)/C32+0.5-$A32</f>
        <v>48.656080447537022</v>
      </c>
      <c r="F32" s="33">
        <f t="shared" si="0"/>
        <v>1.1545677586953383E-3</v>
      </c>
      <c r="G32" s="32"/>
      <c r="H32" s="40">
        <f>'HRQOL scores'!C$9</f>
        <v>0.81171117263011938</v>
      </c>
      <c r="I32" s="37">
        <f t="shared" si="1"/>
        <v>96950</v>
      </c>
      <c r="J32" s="37">
        <f t="shared" si="2"/>
        <v>78695.398186490071</v>
      </c>
      <c r="K32" s="40">
        <f>SUM(J32:J$119)/C32</f>
        <v>37.562666109329456</v>
      </c>
    </row>
    <row r="33" spans="1:11">
      <c r="A33" s="3">
        <v>28</v>
      </c>
      <c r="C33" s="63">
        <v>96894</v>
      </c>
      <c r="D33" s="4">
        <f t="shared" si="3"/>
        <v>123</v>
      </c>
      <c r="E33" s="5">
        <f>SUMPRODUCT(D33:D$119*$A33:$A$119)/C33+0.5-$A33</f>
        <v>47.711744172949579</v>
      </c>
      <c r="F33" s="33">
        <f t="shared" si="0"/>
        <v>1.2694284475818936E-3</v>
      </c>
      <c r="G33" s="32"/>
      <c r="H33" s="40">
        <f>'HRQOL scores'!C$9</f>
        <v>0.81171117263011938</v>
      </c>
      <c r="I33" s="37">
        <f t="shared" si="1"/>
        <v>96832.5</v>
      </c>
      <c r="J33" s="37">
        <f t="shared" si="2"/>
        <v>78600.022123706032</v>
      </c>
      <c r="K33" s="40">
        <f>SUM(J33:J$119)/C33</f>
        <v>36.793904580419053</v>
      </c>
    </row>
    <row r="34" spans="1:11">
      <c r="A34" s="3">
        <v>29</v>
      </c>
      <c r="C34" s="64">
        <v>96771</v>
      </c>
      <c r="D34" s="4">
        <f t="shared" si="3"/>
        <v>137</v>
      </c>
      <c r="E34" s="5">
        <f>SUMPRODUCT(D34:D$119*$A34:$A$119)/C34+0.5-$A34</f>
        <v>46.771752280060937</v>
      </c>
      <c r="F34" s="33">
        <f t="shared" si="0"/>
        <v>1.4157133852083785E-3</v>
      </c>
      <c r="G34" s="32"/>
      <c r="H34" s="40">
        <f>'HRQOL scores'!C$9</f>
        <v>0.81171117263011938</v>
      </c>
      <c r="I34" s="37">
        <f t="shared" si="1"/>
        <v>96702.5</v>
      </c>
      <c r="J34" s="37">
        <f t="shared" si="2"/>
        <v>78494.499671264115</v>
      </c>
      <c r="K34" s="40">
        <f>SUM(J34:J$119)/C34</f>
        <v>36.028444144334735</v>
      </c>
    </row>
    <row r="35" spans="1:11">
      <c r="A35" s="3">
        <v>30</v>
      </c>
      <c r="C35" s="63">
        <v>96634</v>
      </c>
      <c r="D35" s="4">
        <f t="shared" si="3"/>
        <v>152</v>
      </c>
      <c r="E35" s="5">
        <f>SUMPRODUCT(D35:D$119*$A35:$A$119)/C35+0.5-$A35</f>
        <v>45.837352690499998</v>
      </c>
      <c r="F35" s="33">
        <f t="shared" si="0"/>
        <v>1.5729453401494297E-3</v>
      </c>
      <c r="G35" s="32"/>
      <c r="H35" s="40">
        <f>'HRQOL scores'!C$9</f>
        <v>0.81171117263011938</v>
      </c>
      <c r="I35" s="37">
        <f t="shared" si="1"/>
        <v>96558</v>
      </c>
      <c r="J35" s="37">
        <f t="shared" si="2"/>
        <v>78377.20740681907</v>
      </c>
      <c r="K35" s="40">
        <f>SUM(J35:J$119)/C35</f>
        <v>35.26723584473531</v>
      </c>
    </row>
    <row r="36" spans="1:11">
      <c r="A36" s="3">
        <v>31</v>
      </c>
      <c r="C36" s="63">
        <v>96482</v>
      </c>
      <c r="D36" s="4">
        <f t="shared" si="3"/>
        <v>167</v>
      </c>
      <c r="E36" s="5">
        <f>SUMPRODUCT(D36:D$119*$A36:$A$119)/C36+0.5-$A36</f>
        <v>44.908778216597668</v>
      </c>
      <c r="F36" s="33">
        <f t="shared" si="0"/>
        <v>1.730892809021372E-3</v>
      </c>
      <c r="G36" s="32"/>
      <c r="H36" s="40">
        <f>'HRQOL scores'!C$9</f>
        <v>0.81171117263011938</v>
      </c>
      <c r="I36" s="37">
        <f t="shared" si="1"/>
        <v>96398.5</v>
      </c>
      <c r="J36" s="37">
        <f t="shared" si="2"/>
        <v>78247.739474784568</v>
      </c>
      <c r="K36" s="40">
        <f>SUM(J36:J$119)/C36</f>
        <v>34.510446106147604</v>
      </c>
    </row>
    <row r="37" spans="1:11">
      <c r="A37" s="3">
        <v>32</v>
      </c>
      <c r="C37" s="64">
        <v>96315</v>
      </c>
      <c r="D37" s="4">
        <f t="shared" si="3"/>
        <v>180</v>
      </c>
      <c r="E37" s="5">
        <f>SUMPRODUCT(D37:D$119*$A37:$A$119)/C37+0.5-$A37</f>
        <v>43.985778330413495</v>
      </c>
      <c r="F37" s="33">
        <f t="shared" ref="F37:F68" si="4">D37/C37</f>
        <v>1.8688677776047345E-3</v>
      </c>
      <c r="G37" s="32"/>
      <c r="H37" s="40">
        <f>'HRQOL scores'!C$9</f>
        <v>0.81171117263011938</v>
      </c>
      <c r="I37" s="37">
        <f t="shared" ref="I37:I68" si="5">(D37*0.5+C38)</f>
        <v>96225</v>
      </c>
      <c r="J37" s="37">
        <f t="shared" ref="J37:J68" si="6">I37*H37</f>
        <v>78106.90758633324</v>
      </c>
      <c r="K37" s="40">
        <f>SUM(J37:J$119)/C37</f>
        <v>33.757868678176287</v>
      </c>
    </row>
    <row r="38" spans="1:11">
      <c r="A38" s="3">
        <v>33</v>
      </c>
      <c r="C38" s="63">
        <v>96135</v>
      </c>
      <c r="D38" s="4">
        <f t="shared" si="3"/>
        <v>192</v>
      </c>
      <c r="E38" s="5">
        <f>SUMPRODUCT(D38:D$119*$A38:$A$119)/C38+0.5-$A38</f>
        <v>43.067199666029822</v>
      </c>
      <c r="F38" s="33">
        <f t="shared" si="4"/>
        <v>1.9971914495241069E-3</v>
      </c>
      <c r="G38" s="32"/>
      <c r="H38" s="40">
        <f>'HRQOL scores'!C$9</f>
        <v>0.81171117263011938</v>
      </c>
      <c r="I38" s="37">
        <f t="shared" si="5"/>
        <v>96039</v>
      </c>
      <c r="J38" s="37">
        <f t="shared" si="6"/>
        <v>77955.929308224033</v>
      </c>
      <c r="K38" s="40">
        <f>SUM(J38:J$119)/C38</f>
        <v>33.00860471370693</v>
      </c>
    </row>
    <row r="39" spans="1:11">
      <c r="A39" s="3">
        <v>34</v>
      </c>
      <c r="C39" s="63">
        <v>95943</v>
      </c>
      <c r="D39" s="4">
        <f t="shared" si="3"/>
        <v>202</v>
      </c>
      <c r="E39" s="5">
        <f>SUMPRODUCT(D39:D$119*$A39:$A$119)/C39+0.5-$A39</f>
        <v>42.152384643942511</v>
      </c>
      <c r="F39" s="33">
        <f t="shared" si="4"/>
        <v>2.1054167578666498E-3</v>
      </c>
      <c r="G39" s="32"/>
      <c r="H39" s="40">
        <f>'HRQOL scores'!C$9</f>
        <v>0.81171117263011938</v>
      </c>
      <c r="I39" s="37">
        <f t="shared" si="5"/>
        <v>95842</v>
      </c>
      <c r="J39" s="37">
        <f t="shared" si="6"/>
        <v>77796.022207215909</v>
      </c>
      <c r="K39" s="40">
        <f>SUM(J39:J$119)/C39</f>
        <v>32.262137778097319</v>
      </c>
    </row>
    <row r="40" spans="1:11">
      <c r="A40" s="3">
        <v>35</v>
      </c>
      <c r="C40" s="63">
        <v>95741</v>
      </c>
      <c r="D40" s="4">
        <f t="shared" si="3"/>
        <v>213</v>
      </c>
      <c r="E40" s="5">
        <f>SUMPRODUCT(D40:D$119*$A40:$A$119)/C40+0.5-$A40</f>
        <v>41.240265297978681</v>
      </c>
      <c r="F40" s="33">
        <f t="shared" si="4"/>
        <v>2.2247521960288698E-3</v>
      </c>
      <c r="G40" s="32"/>
      <c r="H40" s="40">
        <f>'HRQOL scores'!C$10</f>
        <v>0.80562159465086469</v>
      </c>
      <c r="I40" s="37">
        <f t="shared" si="5"/>
        <v>95634.5</v>
      </c>
      <c r="J40" s="37">
        <f t="shared" si="6"/>
        <v>77045.218393638119</v>
      </c>
      <c r="K40" s="40">
        <f>SUM(J40:J$119)/C40</f>
        <v>31.517638865656039</v>
      </c>
    </row>
    <row r="41" spans="1:11">
      <c r="A41" s="3">
        <v>36</v>
      </c>
      <c r="C41" s="63">
        <v>95528</v>
      </c>
      <c r="D41" s="4">
        <f t="shared" si="3"/>
        <v>225</v>
      </c>
      <c r="E41" s="5">
        <f>SUMPRODUCT(D41:D$119*$A41:$A$119)/C41+0.5-$A41</f>
        <v>40.331104387130225</v>
      </c>
      <c r="F41" s="33">
        <f t="shared" si="4"/>
        <v>2.3553303743405075E-3</v>
      </c>
      <c r="G41" s="32"/>
      <c r="H41" s="40">
        <f>'HRQOL scores'!C$10</f>
        <v>0.80562159465086469</v>
      </c>
      <c r="I41" s="37">
        <f t="shared" si="5"/>
        <v>95415.5</v>
      </c>
      <c r="J41" s="37">
        <f t="shared" si="6"/>
        <v>76868.787264409577</v>
      </c>
      <c r="K41" s="40">
        <f>SUM(J41:J$119)/C41</f>
        <v>30.781394399999339</v>
      </c>
    </row>
    <row r="42" spans="1:11">
      <c r="A42" s="3">
        <v>37</v>
      </c>
      <c r="C42" s="63">
        <v>95303</v>
      </c>
      <c r="D42" s="4">
        <f t="shared" si="3"/>
        <v>238</v>
      </c>
      <c r="E42" s="5">
        <f>SUMPRODUCT(D42:D$119*$A42:$A$119)/C42+0.5-$A42</f>
        <v>39.42514128509886</v>
      </c>
      <c r="F42" s="33">
        <f t="shared" si="4"/>
        <v>2.4972980913507445E-3</v>
      </c>
      <c r="G42" s="32"/>
      <c r="H42" s="40">
        <f>'HRQOL scores'!C$10</f>
        <v>0.80562159465086469</v>
      </c>
      <c r="I42" s="37">
        <f t="shared" si="5"/>
        <v>95184</v>
      </c>
      <c r="J42" s="37">
        <f t="shared" si="6"/>
        <v>76682.285865247904</v>
      </c>
      <c r="K42" s="40">
        <f>SUM(J42:J$119)/C42</f>
        <v>30.047493331571172</v>
      </c>
    </row>
    <row r="43" spans="1:11">
      <c r="A43" s="3">
        <v>38</v>
      </c>
      <c r="C43" s="63">
        <v>95065</v>
      </c>
      <c r="D43" s="4">
        <f t="shared" si="3"/>
        <v>254</v>
      </c>
      <c r="E43" s="5">
        <f>SUMPRODUCT(D43:D$119*$A43:$A$119)/C43+0.5-$A43</f>
        <v>38.522592330445235</v>
      </c>
      <c r="F43" s="33">
        <f t="shared" si="4"/>
        <v>2.6718560984589491E-3</v>
      </c>
      <c r="G43" s="32"/>
      <c r="H43" s="40">
        <f>'HRQOL scores'!C$10</f>
        <v>0.80562159465086469</v>
      </c>
      <c r="I43" s="37">
        <f t="shared" si="5"/>
        <v>94938</v>
      </c>
      <c r="J43" s="37">
        <f t="shared" si="6"/>
        <v>76484.102952963789</v>
      </c>
      <c r="K43" s="40">
        <f>SUM(J43:J$119)/C43</f>
        <v>29.316088687881756</v>
      </c>
    </row>
    <row r="44" spans="1:11">
      <c r="A44" s="3">
        <v>39</v>
      </c>
      <c r="C44" s="64">
        <v>94811</v>
      </c>
      <c r="D44" s="4">
        <f t="shared" si="3"/>
        <v>272</v>
      </c>
      <c r="E44" s="5">
        <f>SUMPRODUCT(D44:D$119*$A44:$A$119)/C44+0.5-$A44</f>
        <v>37.624455389076971</v>
      </c>
      <c r="F44" s="33">
        <f t="shared" si="4"/>
        <v>2.8688654270074146E-3</v>
      </c>
      <c r="G44" s="32"/>
      <c r="H44" s="40">
        <f>'HRQOL scores'!C$10</f>
        <v>0.80562159465086469</v>
      </c>
      <c r="I44" s="37">
        <f t="shared" si="5"/>
        <v>94675</v>
      </c>
      <c r="J44" s="37">
        <f t="shared" si="6"/>
        <v>76272.224473570619</v>
      </c>
      <c r="K44" s="40">
        <f>SUM(J44:J$119)/C44</f>
        <v>28.587926170597459</v>
      </c>
    </row>
    <row r="45" spans="1:11">
      <c r="A45" s="3">
        <v>40</v>
      </c>
      <c r="C45" s="63">
        <v>94539</v>
      </c>
      <c r="D45" s="4">
        <f t="shared" si="3"/>
        <v>292</v>
      </c>
      <c r="E45" s="5">
        <f>SUMPRODUCT(D45:D$119*$A45:$A$119)/C45+0.5-$A45</f>
        <v>36.731266883442558</v>
      </c>
      <c r="F45" s="33">
        <f t="shared" si="4"/>
        <v>3.0886723997503676E-3</v>
      </c>
      <c r="G45" s="32"/>
      <c r="H45" s="40">
        <f>'HRQOL scores'!C$10</f>
        <v>0.80562159465086469</v>
      </c>
      <c r="I45" s="37">
        <f t="shared" si="5"/>
        <v>94393</v>
      </c>
      <c r="J45" s="37">
        <f t="shared" si="6"/>
        <v>76045.039183879067</v>
      </c>
      <c r="K45" s="40">
        <f>SUM(J45:J$119)/C45</f>
        <v>27.863396520874403</v>
      </c>
    </row>
    <row r="46" spans="1:11">
      <c r="A46" s="3">
        <v>41</v>
      </c>
      <c r="C46" s="63">
        <v>94247</v>
      </c>
      <c r="D46" s="4">
        <f t="shared" si="3"/>
        <v>314</v>
      </c>
      <c r="E46" s="5">
        <f>SUMPRODUCT(D46:D$119*$A46:$A$119)/C46+0.5-$A46</f>
        <v>35.843520110918931</v>
      </c>
      <c r="F46" s="33">
        <f t="shared" si="4"/>
        <v>3.3316710346217916E-3</v>
      </c>
      <c r="G46" s="32"/>
      <c r="H46" s="40">
        <f>'HRQOL scores'!C$10</f>
        <v>0.80562159465086469</v>
      </c>
      <c r="I46" s="37">
        <f t="shared" si="5"/>
        <v>94090</v>
      </c>
      <c r="J46" s="37">
        <f t="shared" si="6"/>
        <v>75800.935840699865</v>
      </c>
      <c r="K46" s="40">
        <f>SUM(J46:J$119)/C46</f>
        <v>27.142854462243527</v>
      </c>
    </row>
    <row r="47" spans="1:11">
      <c r="A47" s="3">
        <v>42</v>
      </c>
      <c r="C47" s="64">
        <v>93933</v>
      </c>
      <c r="D47" s="4">
        <f t="shared" si="3"/>
        <v>336</v>
      </c>
      <c r="E47" s="5">
        <f>SUMPRODUCT(D47:D$119*$A47:$A$119)/C47+0.5-$A47</f>
        <v>34.961666718765258</v>
      </c>
      <c r="F47" s="33">
        <f t="shared" si="4"/>
        <v>3.577017661524704E-3</v>
      </c>
      <c r="G47" s="32"/>
      <c r="H47" s="40">
        <f>'HRQOL scores'!C$10</f>
        <v>0.80562159465086469</v>
      </c>
      <c r="I47" s="37">
        <f t="shared" si="5"/>
        <v>93765</v>
      </c>
      <c r="J47" s="37">
        <f t="shared" si="6"/>
        <v>75539.108822438327</v>
      </c>
      <c r="K47" s="40">
        <f>SUM(J47:J$119)/C47</f>
        <v>26.426619704069559</v>
      </c>
    </row>
    <row r="48" spans="1:11">
      <c r="A48" s="3">
        <v>43</v>
      </c>
      <c r="C48" s="63">
        <v>93597</v>
      </c>
      <c r="D48" s="4">
        <f t="shared" si="3"/>
        <v>357</v>
      </c>
      <c r="E48" s="5">
        <f>SUMPRODUCT(D48:D$119*$A48:$A$119)/C48+0.5-$A48</f>
        <v>34.085379231105449</v>
      </c>
      <c r="F48" s="33">
        <f t="shared" si="4"/>
        <v>3.8142248148979132E-3</v>
      </c>
      <c r="G48" s="32"/>
      <c r="H48" s="40">
        <f>'HRQOL scores'!C$10</f>
        <v>0.80562159465086469</v>
      </c>
      <c r="I48" s="37">
        <f t="shared" si="5"/>
        <v>93418.5</v>
      </c>
      <c r="J48" s="37">
        <f t="shared" si="6"/>
        <v>75259.960939891796</v>
      </c>
      <c r="K48" s="40">
        <f>SUM(J48:J$119)/C48</f>
        <v>25.714419904910709</v>
      </c>
    </row>
    <row r="49" spans="1:11">
      <c r="A49" s="3">
        <v>44</v>
      </c>
      <c r="C49" s="63">
        <v>93240</v>
      </c>
      <c r="D49" s="4">
        <f t="shared" si="3"/>
        <v>380</v>
      </c>
      <c r="E49" s="5">
        <f>SUMPRODUCT(D49:D$119*$A49:$A$119)/C49+0.5-$A49</f>
        <v>33.213971899332648</v>
      </c>
      <c r="F49" s="33">
        <f t="shared" si="4"/>
        <v>4.0755040755040758E-3</v>
      </c>
      <c r="G49" s="32"/>
      <c r="H49" s="40">
        <f>'HRQOL scores'!C$10</f>
        <v>0.80562159465086469</v>
      </c>
      <c r="I49" s="37">
        <f t="shared" si="5"/>
        <v>93050</v>
      </c>
      <c r="J49" s="37">
        <f t="shared" si="6"/>
        <v>74963.089382262959</v>
      </c>
      <c r="K49" s="40">
        <f>SUM(J49:J$119)/C49</f>
        <v>25.005712128915018</v>
      </c>
    </row>
    <row r="50" spans="1:11">
      <c r="A50" s="3">
        <v>45</v>
      </c>
      <c r="C50" s="63">
        <v>92860</v>
      </c>
      <c r="D50" s="4">
        <f t="shared" si="3"/>
        <v>404</v>
      </c>
      <c r="E50" s="5">
        <f>SUMPRODUCT(D50:D$119*$A50:$A$119)/C50+0.5-$A50</f>
        <v>32.347843419058549</v>
      </c>
      <c r="F50" s="33">
        <f t="shared" si="4"/>
        <v>4.3506353650656906E-3</v>
      </c>
      <c r="G50" s="32"/>
      <c r="H50" s="40">
        <f>'HRQOL scores'!C$11</f>
        <v>0.78977162859489547</v>
      </c>
      <c r="I50" s="37">
        <f t="shared" si="5"/>
        <v>92658</v>
      </c>
      <c r="J50" s="37">
        <f t="shared" si="6"/>
        <v>73178.659562345827</v>
      </c>
      <c r="K50" s="40">
        <f>SUM(J50:J$119)/C50</f>
        <v>24.300770078804362</v>
      </c>
    </row>
    <row r="51" spans="1:11">
      <c r="A51" s="3">
        <v>46</v>
      </c>
      <c r="C51" s="63">
        <v>92456</v>
      </c>
      <c r="D51" s="4">
        <f t="shared" si="3"/>
        <v>430</v>
      </c>
      <c r="E51" s="5">
        <f>SUMPRODUCT(D51:D$119*$A51:$A$119)/C51+0.5-$A51</f>
        <v>31.487007223909501</v>
      </c>
      <c r="F51" s="33">
        <f t="shared" si="4"/>
        <v>4.6508609500735482E-3</v>
      </c>
      <c r="G51" s="32"/>
      <c r="H51" s="40">
        <f>'HRQOL scores'!C$11</f>
        <v>0.78977162859489547</v>
      </c>
      <c r="I51" s="37">
        <f t="shared" si="5"/>
        <v>92241</v>
      </c>
      <c r="J51" s="37">
        <f t="shared" si="6"/>
        <v>72849.324793221749</v>
      </c>
      <c r="K51" s="40">
        <f>SUM(J51:J$119)/C51</f>
        <v>23.61545870419905</v>
      </c>
    </row>
    <row r="52" spans="1:11">
      <c r="A52" s="3">
        <v>47</v>
      </c>
      <c r="C52" s="63">
        <v>92026</v>
      </c>
      <c r="D52" s="4">
        <f t="shared" si="3"/>
        <v>464</v>
      </c>
      <c r="E52" s="5">
        <f>SUMPRODUCT(D52:D$119*$A52:$A$119)/C52+0.5-$A52</f>
        <v>30.631796882335166</v>
      </c>
      <c r="F52" s="33">
        <f t="shared" si="4"/>
        <v>5.0420533327537867E-3</v>
      </c>
      <c r="G52" s="32"/>
      <c r="H52" s="40">
        <f>'HRQOL scores'!C$11</f>
        <v>0.78977162859489547</v>
      </c>
      <c r="I52" s="37">
        <f t="shared" si="5"/>
        <v>91794</v>
      </c>
      <c r="J52" s="37">
        <f t="shared" si="6"/>
        <v>72496.29687523983</v>
      </c>
      <c r="K52" s="40">
        <f>SUM(J52:J$119)/C52</f>
        <v>22.934187350989998</v>
      </c>
    </row>
    <row r="53" spans="1:11">
      <c r="A53" s="3">
        <v>48</v>
      </c>
      <c r="C53" s="63">
        <v>91562</v>
      </c>
      <c r="D53" s="4">
        <f t="shared" si="3"/>
        <v>506</v>
      </c>
      <c r="E53" s="5">
        <f>SUMPRODUCT(D53:D$119*$A53:$A$119)/C53+0.5-$A53</f>
        <v>29.784492910746565</v>
      </c>
      <c r="F53" s="33">
        <f t="shared" si="4"/>
        <v>5.5263100412835022E-3</v>
      </c>
      <c r="G53" s="32"/>
      <c r="H53" s="40">
        <f>'HRQOL scores'!C$11</f>
        <v>0.78977162859489547</v>
      </c>
      <c r="I53" s="37">
        <f t="shared" si="5"/>
        <v>91309</v>
      </c>
      <c r="J53" s="37">
        <f t="shared" si="6"/>
        <v>72113.257635371308</v>
      </c>
      <c r="K53" s="40">
        <f>SUM(J53:J$119)/C53</f>
        <v>22.258635987494433</v>
      </c>
    </row>
    <row r="54" spans="1:11">
      <c r="A54" s="3">
        <v>49</v>
      </c>
      <c r="C54" s="64">
        <v>91056</v>
      </c>
      <c r="D54" s="4">
        <f t="shared" si="3"/>
        <v>554</v>
      </c>
      <c r="E54" s="5">
        <f>SUMPRODUCT(D54:D$119*$A54:$A$119)/C54+0.5-$A54</f>
        <v>28.947227419321919</v>
      </c>
      <c r="F54" s="33">
        <f t="shared" si="4"/>
        <v>6.0841679845369881E-3</v>
      </c>
      <c r="G54" s="32"/>
      <c r="H54" s="40">
        <f>'HRQOL scores'!C$11</f>
        <v>0.78977162859489547</v>
      </c>
      <c r="I54" s="37">
        <f t="shared" si="5"/>
        <v>90779</v>
      </c>
      <c r="J54" s="37">
        <f t="shared" si="6"/>
        <v>71694.678672216018</v>
      </c>
      <c r="K54" s="40">
        <f>SUM(J54:J$119)/C54</f>
        <v>21.590361652736711</v>
      </c>
    </row>
    <row r="55" spans="1:11">
      <c r="A55" s="3">
        <v>50</v>
      </c>
      <c r="C55" s="63">
        <v>90502</v>
      </c>
      <c r="D55" s="4">
        <f t="shared" si="3"/>
        <v>608</v>
      </c>
      <c r="E55" s="5">
        <f>SUMPRODUCT(D55:D$119*$A55:$A$119)/C55+0.5-$A55</f>
        <v>28.121364609553112</v>
      </c>
      <c r="F55" s="33">
        <f t="shared" si="4"/>
        <v>6.7180835782634637E-3</v>
      </c>
      <c r="G55" s="32"/>
      <c r="H55" s="40">
        <f>'HRQOL scores'!C$11</f>
        <v>0.78977162859489547</v>
      </c>
      <c r="I55" s="37">
        <f t="shared" si="5"/>
        <v>90198</v>
      </c>
      <c r="J55" s="37">
        <f t="shared" si="6"/>
        <v>71235.821356002387</v>
      </c>
      <c r="K55" s="40">
        <f>SUM(J55:J$119)/C55</f>
        <v>20.9303362575344</v>
      </c>
    </row>
    <row r="56" spans="1:11">
      <c r="A56" s="3">
        <v>51</v>
      </c>
      <c r="C56" s="63">
        <v>89894</v>
      </c>
      <c r="D56" s="4">
        <f t="shared" si="3"/>
        <v>663</v>
      </c>
      <c r="E56" s="5">
        <f>SUMPRODUCT(D56:D$119*$A56:$A$119)/C56+0.5-$A56</f>
        <v>27.308182302420363</v>
      </c>
      <c r="F56" s="33">
        <f t="shared" si="4"/>
        <v>7.375353193761541E-3</v>
      </c>
      <c r="G56" s="32"/>
      <c r="H56" s="40">
        <f>'HRQOL scores'!C$11</f>
        <v>0.78977162859489547</v>
      </c>
      <c r="I56" s="37">
        <f t="shared" si="5"/>
        <v>89562.5</v>
      </c>
      <c r="J56" s="37">
        <f t="shared" si="6"/>
        <v>70733.921486030333</v>
      </c>
      <c r="K56" s="40">
        <f>SUM(J56:J$119)/C56</f>
        <v>20.279456589131374</v>
      </c>
    </row>
    <row r="57" spans="1:11">
      <c r="A57" s="3">
        <v>52</v>
      </c>
      <c r="C57" s="63">
        <v>89231</v>
      </c>
      <c r="D57" s="4">
        <f t="shared" si="3"/>
        <v>713</v>
      </c>
      <c r="E57" s="5">
        <f>SUMPRODUCT(D57:D$119*$A57:$A$119)/C57+0.5-$A57</f>
        <v>26.507371203884034</v>
      </c>
      <c r="F57" s="33">
        <f t="shared" si="4"/>
        <v>7.9904965763019573E-3</v>
      </c>
      <c r="G57" s="32"/>
      <c r="H57" s="40">
        <f>'HRQOL scores'!C$11</f>
        <v>0.78977162859489547</v>
      </c>
      <c r="I57" s="37">
        <f t="shared" si="5"/>
        <v>88874.5</v>
      </c>
      <c r="J57" s="37">
        <f t="shared" si="6"/>
        <v>70190.558605557031</v>
      </c>
      <c r="K57" s="40">
        <f>SUM(J57:J$119)/C57</f>
        <v>19.637430367667577</v>
      </c>
    </row>
    <row r="58" spans="1:11">
      <c r="A58" s="3">
        <v>53</v>
      </c>
      <c r="C58" s="63">
        <v>88518</v>
      </c>
      <c r="D58" s="4">
        <f t="shared" si="3"/>
        <v>757</v>
      </c>
      <c r="E58" s="5">
        <f>SUMPRODUCT(D58:D$119*$A58:$A$119)/C58+0.5-$A58</f>
        <v>25.716856909258865</v>
      </c>
      <c r="F58" s="33">
        <f t="shared" si="4"/>
        <v>8.5519329401929547E-3</v>
      </c>
      <c r="G58" s="32"/>
      <c r="H58" s="40">
        <f>'HRQOL scores'!C$11</f>
        <v>0.78977162859489547</v>
      </c>
      <c r="I58" s="37">
        <f t="shared" si="5"/>
        <v>88139.5</v>
      </c>
      <c r="J58" s="37">
        <f t="shared" si="6"/>
        <v>69610.076458539785</v>
      </c>
      <c r="K58" s="40">
        <f>SUM(J58:J$119)/C58</f>
        <v>19.002654720303084</v>
      </c>
    </row>
    <row r="59" spans="1:11">
      <c r="A59" s="3">
        <v>54</v>
      </c>
      <c r="C59" s="63">
        <v>87761</v>
      </c>
      <c r="D59" s="4">
        <f t="shared" si="3"/>
        <v>796</v>
      </c>
      <c r="E59" s="5">
        <f>SUMPRODUCT(D59:D$119*$A59:$A$119)/C59+0.5-$A59</f>
        <v>24.934369935321797</v>
      </c>
      <c r="F59" s="33">
        <f t="shared" si="4"/>
        <v>9.0700880801267078E-3</v>
      </c>
      <c r="G59" s="32"/>
      <c r="H59" s="40">
        <f>'HRQOL scores'!C$11</f>
        <v>0.78977162859489547</v>
      </c>
      <c r="I59" s="37">
        <f t="shared" si="5"/>
        <v>87363</v>
      </c>
      <c r="J59" s="37">
        <f t="shared" si="6"/>
        <v>68996.818788935852</v>
      </c>
      <c r="K59" s="40">
        <f>SUM(J59:J$119)/C59</f>
        <v>18.373388111726719</v>
      </c>
    </row>
    <row r="60" spans="1:11">
      <c r="A60" s="3">
        <v>55</v>
      </c>
      <c r="C60" s="63">
        <v>86965</v>
      </c>
      <c r="D60" s="4">
        <f t="shared" si="3"/>
        <v>834</v>
      </c>
      <c r="E60" s="5">
        <f>SUMPRODUCT(D60:D$119*$A60:$A$119)/C60+0.5-$A60</f>
        <v>24.158020351794121</v>
      </c>
      <c r="F60" s="33">
        <f t="shared" si="4"/>
        <v>9.5900649686655546E-3</v>
      </c>
      <c r="G60" s="32"/>
      <c r="H60" s="40">
        <f>'HRQOL scores'!C$12</f>
        <v>0.77573433525475755</v>
      </c>
      <c r="I60" s="37">
        <f t="shared" si="5"/>
        <v>86548</v>
      </c>
      <c r="J60" s="37">
        <f t="shared" si="6"/>
        <v>67138.255247628753</v>
      </c>
      <c r="K60" s="40">
        <f>SUM(J60:J$119)/C60</f>
        <v>17.748175648643855</v>
      </c>
    </row>
    <row r="61" spans="1:11">
      <c r="A61" s="3">
        <v>56</v>
      </c>
      <c r="C61" s="63">
        <v>86131</v>
      </c>
      <c r="D61" s="4">
        <f t="shared" si="3"/>
        <v>878</v>
      </c>
      <c r="E61" s="5">
        <f>SUMPRODUCT(D61:D$119*$A61:$A$119)/C61+0.5-$A61</f>
        <v>23.387099184890189</v>
      </c>
      <c r="F61" s="33">
        <f t="shared" si="4"/>
        <v>1.0193774599157098E-2</v>
      </c>
      <c r="G61" s="32"/>
      <c r="H61" s="40">
        <f>'HRQOL scores'!C$12</f>
        <v>0.77573433525475755</v>
      </c>
      <c r="I61" s="37">
        <f t="shared" si="5"/>
        <v>85692</v>
      </c>
      <c r="J61" s="37">
        <f t="shared" si="6"/>
        <v>66474.226656650688</v>
      </c>
      <c r="K61" s="40">
        <f>SUM(J61:J$119)/C61</f>
        <v>17.140539875732127</v>
      </c>
    </row>
    <row r="62" spans="1:11">
      <c r="A62" s="3">
        <v>57</v>
      </c>
      <c r="C62" s="63">
        <v>85253</v>
      </c>
      <c r="D62" s="4">
        <f t="shared" si="3"/>
        <v>939</v>
      </c>
      <c r="E62" s="5">
        <f>SUMPRODUCT(D62:D$119*$A62:$A$119)/C62+0.5-$A62</f>
        <v>22.622807876482668</v>
      </c>
      <c r="F62" s="33">
        <f t="shared" si="4"/>
        <v>1.1014275157472464E-2</v>
      </c>
      <c r="G62" s="32"/>
      <c r="H62" s="40">
        <f>'HRQOL scores'!C$12</f>
        <v>0.77573433525475755</v>
      </c>
      <c r="I62" s="37">
        <f t="shared" si="5"/>
        <v>84783.5</v>
      </c>
      <c r="J62" s="37">
        <f t="shared" si="6"/>
        <v>65769.472013071732</v>
      </c>
      <c r="K62" s="40">
        <f>SUM(J62:J$119)/C62</f>
        <v>16.537337259451672</v>
      </c>
    </row>
    <row r="63" spans="1:11">
      <c r="A63" s="3">
        <v>58</v>
      </c>
      <c r="C63" s="63">
        <v>84314</v>
      </c>
      <c r="D63" s="4">
        <f t="shared" si="3"/>
        <v>1025</v>
      </c>
      <c r="E63" s="5">
        <f>SUMPRODUCT(D63:D$119*$A63:$A$119)/C63+0.5-$A63</f>
        <v>21.869188271150421</v>
      </c>
      <c r="F63" s="33">
        <f t="shared" si="4"/>
        <v>1.2156937163460398E-2</v>
      </c>
      <c r="G63" s="32"/>
      <c r="H63" s="40">
        <f>'HRQOL scores'!C$12</f>
        <v>0.77573433525475755</v>
      </c>
      <c r="I63" s="37">
        <f t="shared" si="5"/>
        <v>83801.5</v>
      </c>
      <c r="J63" s="37">
        <f t="shared" si="6"/>
        <v>65007.700895851565</v>
      </c>
      <c r="K63" s="40">
        <f>SUM(J63:J$119)/C63</f>
        <v>15.941458611463833</v>
      </c>
    </row>
    <row r="64" spans="1:11">
      <c r="A64" s="3">
        <v>59</v>
      </c>
      <c r="C64" s="64">
        <v>83289</v>
      </c>
      <c r="D64" s="4">
        <f t="shared" si="3"/>
        <v>1126</v>
      </c>
      <c r="E64" s="5">
        <f>SUMPRODUCT(D64:D$119*$A64:$A$119)/C64+0.5-$A64</f>
        <v>21.132169192735859</v>
      </c>
      <c r="F64" s="33">
        <f t="shared" si="4"/>
        <v>1.3519192210255855E-2</v>
      </c>
      <c r="G64" s="32"/>
      <c r="H64" s="40">
        <f>'HRQOL scores'!C$12</f>
        <v>0.77573433525475755</v>
      </c>
      <c r="I64" s="37">
        <f t="shared" si="5"/>
        <v>82726</v>
      </c>
      <c r="J64" s="37">
        <f t="shared" si="6"/>
        <v>64173.398618285071</v>
      </c>
      <c r="K64" s="40">
        <f>SUM(J64:J$119)/C64</f>
        <v>15.357135281623146</v>
      </c>
    </row>
    <row r="65" spans="1:11">
      <c r="A65" s="3">
        <v>60</v>
      </c>
      <c r="C65" s="63">
        <v>82163</v>
      </c>
      <c r="D65" s="4">
        <f t="shared" si="3"/>
        <v>1237</v>
      </c>
      <c r="E65" s="5">
        <f>SUMPRODUCT(D65:D$119*$A65:$A$119)/C65+0.5-$A65</f>
        <v>20.414922043909982</v>
      </c>
      <c r="F65" s="33">
        <f t="shared" si="4"/>
        <v>1.5055438579409223E-2</v>
      </c>
      <c r="G65" s="32"/>
      <c r="H65" s="40">
        <f>'HRQOL scores'!C$12</f>
        <v>0.77573433525475755</v>
      </c>
      <c r="I65" s="37">
        <f t="shared" si="5"/>
        <v>81544.5</v>
      </c>
      <c r="J65" s="37">
        <f t="shared" si="6"/>
        <v>63256.868501181576</v>
      </c>
      <c r="K65" s="40">
        <f>SUM(J65:J$119)/C65</f>
        <v>14.786546765001583</v>
      </c>
    </row>
    <row r="66" spans="1:11">
      <c r="A66" s="3">
        <v>61</v>
      </c>
      <c r="C66" s="63">
        <v>80926</v>
      </c>
      <c r="D66" s="4">
        <f t="shared" si="3"/>
        <v>1342</v>
      </c>
      <c r="E66" s="5">
        <f>SUMPRODUCT(D66:D$119*$A66:$A$119)/C66+0.5-$A66</f>
        <v>19.719332969549669</v>
      </c>
      <c r="F66" s="33">
        <f t="shared" si="4"/>
        <v>1.6583051182561846E-2</v>
      </c>
      <c r="G66" s="32"/>
      <c r="H66" s="40">
        <f>'HRQOL scores'!C$12</f>
        <v>0.77573433525475755</v>
      </c>
      <c r="I66" s="37">
        <f t="shared" si="5"/>
        <v>80255</v>
      </c>
      <c r="J66" s="37">
        <f t="shared" si="6"/>
        <v>62256.559075870566</v>
      </c>
      <c r="K66" s="40">
        <f>SUM(J66:J$119)/C66</f>
        <v>14.230904447910975</v>
      </c>
    </row>
    <row r="67" spans="1:11">
      <c r="A67" s="3">
        <v>62</v>
      </c>
      <c r="C67" s="63">
        <v>79584</v>
      </c>
      <c r="D67" s="4">
        <f t="shared" si="3"/>
        <v>1431</v>
      </c>
      <c r="E67" s="5">
        <f>SUMPRODUCT(D67:D$119*$A67:$A$119)/C67+0.5-$A67</f>
        <v>19.043422545910943</v>
      </c>
      <c r="F67" s="33">
        <f t="shared" si="4"/>
        <v>1.7981001206272617E-2</v>
      </c>
      <c r="G67" s="32"/>
      <c r="H67" s="40">
        <f>'HRQOL scores'!C$12</f>
        <v>0.77573433525475755</v>
      </c>
      <c r="I67" s="37">
        <f t="shared" si="5"/>
        <v>78868.5</v>
      </c>
      <c r="J67" s="37">
        <f t="shared" si="6"/>
        <v>61181.003420039844</v>
      </c>
      <c r="K67" s="40">
        <f>SUM(J67:J$119)/C67</f>
        <v>13.688600903143506</v>
      </c>
    </row>
    <row r="68" spans="1:11">
      <c r="A68" s="3">
        <v>63</v>
      </c>
      <c r="C68" s="63">
        <v>78153</v>
      </c>
      <c r="D68" s="4">
        <f t="shared" si="3"/>
        <v>1494</v>
      </c>
      <c r="E68" s="5">
        <f>SUMPRODUCT(D68:D$119*$A68:$A$119)/C68+0.5-$A68</f>
        <v>18.382957018844778</v>
      </c>
      <c r="F68" s="33">
        <f t="shared" si="4"/>
        <v>1.9116348700625695E-2</v>
      </c>
      <c r="G68" s="32"/>
      <c r="H68" s="40">
        <f>'HRQOL scores'!C$12</f>
        <v>0.77573433525475755</v>
      </c>
      <c r="I68" s="37">
        <f t="shared" si="5"/>
        <v>77406</v>
      </c>
      <c r="J68" s="37">
        <f t="shared" si="6"/>
        <v>60046.491954729761</v>
      </c>
      <c r="K68" s="40">
        <f>SUM(J68:J$119)/C68</f>
        <v>13.156406162984574</v>
      </c>
    </row>
    <row r="69" spans="1:11">
      <c r="A69" s="3">
        <v>64</v>
      </c>
      <c r="C69" s="63">
        <v>76659</v>
      </c>
      <c r="D69" s="4">
        <f t="shared" si="3"/>
        <v>1540</v>
      </c>
      <c r="E69" s="5">
        <f>SUMPRODUCT(D69:D$119*$A69:$A$119)/C69+0.5-$A69</f>
        <v>17.731476276676929</v>
      </c>
      <c r="F69" s="33">
        <f t="shared" ref="F69:F100" si="7">D69/C69</f>
        <v>2.0088965418280959E-2</v>
      </c>
      <c r="G69" s="32"/>
      <c r="H69" s="40">
        <f>'HRQOL scores'!C$12</f>
        <v>0.77573433525475755</v>
      </c>
      <c r="I69" s="37">
        <f t="shared" ref="I69:I100" si="8">(D69*0.5+C70)</f>
        <v>75889</v>
      </c>
      <c r="J69" s="37">
        <f t="shared" ref="J69:J100" si="9">I69*H69</f>
        <v>58869.702968148296</v>
      </c>
      <c r="K69" s="40">
        <f>SUM(J69:J$119)/C69</f>
        <v>12.629516676463346</v>
      </c>
    </row>
    <row r="70" spans="1:11">
      <c r="A70" s="3">
        <v>65</v>
      </c>
      <c r="C70" s="63">
        <v>75119</v>
      </c>
      <c r="D70" s="4">
        <f t="shared" ref="D70:D119" si="10">C70-C71</f>
        <v>1579</v>
      </c>
      <c r="E70" s="5">
        <f>SUMPRODUCT(D70:D$119*$A70:$A$119)/C70+0.5-$A70</f>
        <v>17.084735418386515</v>
      </c>
      <c r="F70" s="33">
        <f t="shared" si="7"/>
        <v>2.1019981629148417E-2</v>
      </c>
      <c r="G70" s="32"/>
      <c r="H70" s="40">
        <f>'HRQOL scores'!C$13</f>
        <v>0.75116402090264078</v>
      </c>
      <c r="I70" s="37">
        <f t="shared" si="8"/>
        <v>74329.5</v>
      </c>
      <c r="J70" s="37">
        <f t="shared" si="9"/>
        <v>55833.646091682836</v>
      </c>
      <c r="K70" s="40">
        <f>SUM(J70:J$119)/C70</f>
        <v>12.10474601542693</v>
      </c>
    </row>
    <row r="71" spans="1:11">
      <c r="A71" s="3">
        <v>66</v>
      </c>
      <c r="C71" s="63">
        <v>73540</v>
      </c>
      <c r="D71" s="4">
        <f t="shared" si="10"/>
        <v>1627</v>
      </c>
      <c r="E71" s="5">
        <f>SUMPRODUCT(D71:D$119*$A71:$A$119)/C71+0.5-$A71</f>
        <v>16.440831382836237</v>
      </c>
      <c r="F71" s="33">
        <f t="shared" si="7"/>
        <v>2.2124014141963556E-2</v>
      </c>
      <c r="G71" s="32"/>
      <c r="H71" s="40">
        <f>'HRQOL scores'!C$13</f>
        <v>0.75116402090264078</v>
      </c>
      <c r="I71" s="37">
        <f t="shared" si="8"/>
        <v>72726.5</v>
      </c>
      <c r="J71" s="37">
        <f t="shared" si="9"/>
        <v>54629.530166175908</v>
      </c>
      <c r="K71" s="40">
        <f>SUM(J71:J$119)/C71</f>
        <v>11.605422489001528</v>
      </c>
    </row>
    <row r="72" spans="1:11">
      <c r="A72" s="3">
        <v>67</v>
      </c>
      <c r="C72" s="63">
        <v>71913</v>
      </c>
      <c r="D72" s="4">
        <f t="shared" si="10"/>
        <v>1689</v>
      </c>
      <c r="E72" s="5">
        <f>SUMPRODUCT(D72:D$119*$A72:$A$119)/C72+0.5-$A72</f>
        <v>15.801485682613389</v>
      </c>
      <c r="F72" s="33">
        <f t="shared" si="7"/>
        <v>2.3486713111676608E-2</v>
      </c>
      <c r="G72" s="32"/>
      <c r="H72" s="40">
        <f>'HRQOL scores'!C$13</f>
        <v>0.75116402090264078</v>
      </c>
      <c r="I72" s="37">
        <f t="shared" si="8"/>
        <v>71068.5</v>
      </c>
      <c r="J72" s="37">
        <f t="shared" si="9"/>
        <v>53384.100219519329</v>
      </c>
      <c r="K72" s="40">
        <f>SUM(J72:J$119)/C72</f>
        <v>11.108328670407248</v>
      </c>
    </row>
    <row r="73" spans="1:11">
      <c r="A73" s="3">
        <v>68</v>
      </c>
      <c r="C73" s="63">
        <v>70224</v>
      </c>
      <c r="D73" s="4">
        <f t="shared" si="10"/>
        <v>1774</v>
      </c>
      <c r="E73" s="5">
        <f>SUMPRODUCT(D73:D$119*$A73:$A$119)/C73+0.5-$A73</f>
        <v>15.169510991879932</v>
      </c>
      <c r="F73" s="33">
        <f t="shared" si="7"/>
        <v>2.5262018683071315E-2</v>
      </c>
      <c r="G73" s="32"/>
      <c r="H73" s="40">
        <f>'HRQOL scores'!C$13</f>
        <v>0.75116402090264078</v>
      </c>
      <c r="I73" s="37">
        <f t="shared" si="8"/>
        <v>69337</v>
      </c>
      <c r="J73" s="37">
        <f t="shared" si="9"/>
        <v>52083.459717326405</v>
      </c>
      <c r="K73" s="40">
        <f>SUM(J73:J$119)/C73</f>
        <v>10.615304446563528</v>
      </c>
    </row>
    <row r="74" spans="1:11">
      <c r="A74" s="3">
        <v>69</v>
      </c>
      <c r="C74" s="64">
        <v>68450</v>
      </c>
      <c r="D74" s="4">
        <f t="shared" si="10"/>
        <v>1873</v>
      </c>
      <c r="E74" s="5">
        <f>SUMPRODUCT(D74:D$119*$A74:$A$119)/C74+0.5-$A74</f>
        <v>14.549696711377308</v>
      </c>
      <c r="F74" s="33">
        <f t="shared" si="7"/>
        <v>2.7363038714390067E-2</v>
      </c>
      <c r="G74" s="32"/>
      <c r="H74" s="40">
        <f>'HRQOL scores'!C$13</f>
        <v>0.75116402090264078</v>
      </c>
      <c r="I74" s="37">
        <f t="shared" si="8"/>
        <v>67513.5</v>
      </c>
      <c r="J74" s="37">
        <f t="shared" si="9"/>
        <v>50713.712125210441</v>
      </c>
      <c r="K74" s="40">
        <f>SUM(J74:J$119)/C74</f>
        <v>10.129520522105928</v>
      </c>
    </row>
    <row r="75" spans="1:11">
      <c r="A75" s="3">
        <v>70</v>
      </c>
      <c r="C75" s="63">
        <v>66577</v>
      </c>
      <c r="D75" s="4">
        <f t="shared" si="10"/>
        <v>1982</v>
      </c>
      <c r="E75" s="5">
        <f>SUMPRODUCT(D75:D$119*$A75:$A$119)/C75+0.5-$A75</f>
        <v>13.944954562292935</v>
      </c>
      <c r="F75" s="33">
        <f t="shared" si="7"/>
        <v>2.9770040704747886E-2</v>
      </c>
      <c r="G75" s="32"/>
      <c r="H75" s="40">
        <f>'HRQOL scores'!C$13</f>
        <v>0.75116402090264078</v>
      </c>
      <c r="I75" s="37">
        <f t="shared" si="8"/>
        <v>65586</v>
      </c>
      <c r="J75" s="37">
        <f t="shared" si="9"/>
        <v>49265.843474920599</v>
      </c>
      <c r="K75" s="40">
        <f>SUM(J75:J$119)/C75</f>
        <v>9.6527624797293399</v>
      </c>
    </row>
    <row r="76" spans="1:11">
      <c r="A76" s="3">
        <v>71</v>
      </c>
      <c r="C76" s="63">
        <v>64595</v>
      </c>
      <c r="D76" s="4">
        <f t="shared" si="10"/>
        <v>2083</v>
      </c>
      <c r="E76" s="5">
        <f>SUMPRODUCT(D76:D$119*$A76:$A$119)/C76+0.5-$A76</f>
        <v>13.357492683547903</v>
      </c>
      <c r="F76" s="33">
        <f t="shared" si="7"/>
        <v>3.2247077947209539E-2</v>
      </c>
      <c r="G76" s="32"/>
      <c r="H76" s="40">
        <f>'HRQOL scores'!C$13</f>
        <v>0.75116402090264078</v>
      </c>
      <c r="I76" s="37">
        <f t="shared" si="8"/>
        <v>63553.5</v>
      </c>
      <c r="J76" s="37">
        <f t="shared" si="9"/>
        <v>47739.102602435982</v>
      </c>
      <c r="K76" s="40">
        <f>SUM(J76:J$119)/C76</f>
        <v>9.1862547277346494</v>
      </c>
    </row>
    <row r="77" spans="1:11">
      <c r="A77" s="3">
        <v>72</v>
      </c>
      <c r="C77" s="64">
        <v>62512</v>
      </c>
      <c r="D77" s="4">
        <f t="shared" si="10"/>
        <v>2170</v>
      </c>
      <c r="E77" s="5">
        <f>SUMPRODUCT(D77:D$119*$A77:$A$119)/C77+0.5-$A77</f>
        <v>12.785924940711823</v>
      </c>
      <c r="F77" s="33">
        <f t="shared" si="7"/>
        <v>3.4713335039672381E-2</v>
      </c>
      <c r="G77" s="32"/>
      <c r="H77" s="40">
        <f>'HRQOL scores'!C$13</f>
        <v>0.75116402090264078</v>
      </c>
      <c r="I77" s="37">
        <f t="shared" si="8"/>
        <v>61427</v>
      </c>
      <c r="J77" s="37">
        <f t="shared" si="9"/>
        <v>46141.752311986515</v>
      </c>
      <c r="K77" s="40">
        <f>SUM(J77:J$119)/C77</f>
        <v>8.7286764386931068</v>
      </c>
    </row>
    <row r="78" spans="1:11">
      <c r="A78" s="3">
        <v>73</v>
      </c>
      <c r="C78" s="63">
        <v>60342</v>
      </c>
      <c r="D78" s="4">
        <f t="shared" si="10"/>
        <v>2232</v>
      </c>
      <c r="E78" s="5">
        <f>SUMPRODUCT(D78:D$119*$A78:$A$119)/C78+0.5-$A78</f>
        <v>12.227747504122789</v>
      </c>
      <c r="F78" s="33">
        <f t="shared" si="7"/>
        <v>3.698916177786616E-2</v>
      </c>
      <c r="G78" s="32"/>
      <c r="H78" s="40">
        <f>'HRQOL scores'!C$13</f>
        <v>0.75116402090264078</v>
      </c>
      <c r="I78" s="37">
        <f t="shared" si="8"/>
        <v>59226</v>
      </c>
      <c r="J78" s="37">
        <f t="shared" si="9"/>
        <v>44488.440301979805</v>
      </c>
      <c r="K78" s="40">
        <f>SUM(J78:J$119)/C78</f>
        <v>8.2779037689104946</v>
      </c>
    </row>
    <row r="79" spans="1:11">
      <c r="A79" s="3">
        <v>74</v>
      </c>
      <c r="C79" s="63">
        <v>58110</v>
      </c>
      <c r="D79" s="4">
        <f t="shared" si="10"/>
        <v>2280</v>
      </c>
      <c r="E79" s="5">
        <f>SUMPRODUCT(D79:D$119*$A79:$A$119)/C79+0.5-$A79</f>
        <v>11.67820925647527</v>
      </c>
      <c r="F79" s="33">
        <f t="shared" si="7"/>
        <v>3.923593185338152E-2</v>
      </c>
      <c r="G79" s="32"/>
      <c r="H79" s="40">
        <f>'HRQOL scores'!C$13</f>
        <v>0.75116402090264078</v>
      </c>
      <c r="I79" s="37">
        <f t="shared" si="8"/>
        <v>56970</v>
      </c>
      <c r="J79" s="37">
        <f t="shared" si="9"/>
        <v>42793.814270823445</v>
      </c>
      <c r="K79" s="40">
        <f>SUM(J79:J$119)/C79</f>
        <v>7.8302672332062873</v>
      </c>
    </row>
    <row r="80" spans="1:11">
      <c r="A80" s="3">
        <v>75</v>
      </c>
      <c r="C80" s="64">
        <v>55830</v>
      </c>
      <c r="D80" s="4">
        <f t="shared" si="10"/>
        <v>2326</v>
      </c>
      <c r="E80" s="5">
        <f>SUMPRODUCT(D80:D$119*$A80:$A$119)/C80+0.5-$A80</f>
        <v>11.134707861253418</v>
      </c>
      <c r="F80" s="33">
        <f t="shared" si="7"/>
        <v>4.1662188787390295E-2</v>
      </c>
      <c r="G80" s="32"/>
      <c r="H80" s="40">
        <f>'HRQOL scores'!C$14</f>
        <v>0.69623278115795939</v>
      </c>
      <c r="I80" s="37">
        <f t="shared" si="8"/>
        <v>54667</v>
      </c>
      <c r="J80" s="37">
        <f t="shared" si="9"/>
        <v>38060.957447562163</v>
      </c>
      <c r="K80" s="40">
        <f>SUM(J80:J$119)/C80</f>
        <v>7.3835395781979916</v>
      </c>
    </row>
    <row r="81" spans="1:11">
      <c r="A81" s="3">
        <v>76</v>
      </c>
      <c r="B81" s="66" t="s">
        <v>30</v>
      </c>
      <c r="C81" s="63">
        <v>53504</v>
      </c>
      <c r="D81" s="4">
        <f t="shared" si="10"/>
        <v>2382</v>
      </c>
      <c r="E81" s="5">
        <f>SUMPRODUCT(D81:D$119*$A81:$A$119)/C81+0.5-$A81</f>
        <v>10.597034612249146</v>
      </c>
      <c r="F81" s="33">
        <f t="shared" si="7"/>
        <v>4.4520035885167467E-2</v>
      </c>
      <c r="G81" s="32"/>
      <c r="H81" s="40">
        <f>'HRQOL scores'!C$14</f>
        <v>0.69623278115795939</v>
      </c>
      <c r="I81" s="37">
        <f t="shared" si="8"/>
        <v>52313</v>
      </c>
      <c r="J81" s="37">
        <f t="shared" si="9"/>
        <v>36422.025480716329</v>
      </c>
      <c r="K81" s="40">
        <f>SUM(J81:J$119)/C81</f>
        <v>6.9931604590915022</v>
      </c>
    </row>
    <row r="82" spans="1:11">
      <c r="A82" s="3">
        <v>77</v>
      </c>
      <c r="B82" s="66" t="s">
        <v>31</v>
      </c>
      <c r="C82" s="63">
        <v>51122</v>
      </c>
      <c r="D82" s="4">
        <f t="shared" si="10"/>
        <v>2454</v>
      </c>
      <c r="E82" s="5">
        <f>SUMPRODUCT(D82:D$119*$A82:$A$119)/C82+0.5-$A82</f>
        <v>10.067500095727439</v>
      </c>
      <c r="F82" s="33">
        <f t="shared" si="7"/>
        <v>4.8002816791205355E-2</v>
      </c>
      <c r="G82" s="32"/>
      <c r="H82" s="40">
        <f>'HRQOL scores'!C$14</f>
        <v>0.69623278115795939</v>
      </c>
      <c r="I82" s="37">
        <f t="shared" si="8"/>
        <v>49895</v>
      </c>
      <c r="J82" s="37">
        <f t="shared" si="9"/>
        <v>34738.534615876386</v>
      </c>
      <c r="K82" s="40">
        <f>SUM(J82:J$119)/C82</f>
        <v>6.6065496600781533</v>
      </c>
    </row>
    <row r="83" spans="1:11">
      <c r="A83" s="3">
        <v>78</v>
      </c>
      <c r="B83" s="66" t="s">
        <v>19</v>
      </c>
      <c r="C83" s="63">
        <v>48668</v>
      </c>
      <c r="D83" s="4">
        <f t="shared" si="10"/>
        <v>2545</v>
      </c>
      <c r="E83" s="5">
        <f>SUMPRODUCT(D83:D$119*$A83:$A$119)/C83+0.5-$A83</f>
        <v>9.5499247943983505</v>
      </c>
      <c r="F83" s="33">
        <f t="shared" si="7"/>
        <v>5.229308786060656E-2</v>
      </c>
      <c r="G83" s="32"/>
      <c r="H83" s="40">
        <f>'HRQOL scores'!C$14</f>
        <v>0.69623278115795939</v>
      </c>
      <c r="I83" s="37">
        <f t="shared" si="8"/>
        <v>47395.5</v>
      </c>
      <c r="J83" s="37">
        <f t="shared" si="9"/>
        <v>32998.300779372061</v>
      </c>
      <c r="K83" s="40">
        <f>SUM(J83:J$119)/C83</f>
        <v>6.2258875874627879</v>
      </c>
    </row>
    <row r="84" spans="1:11">
      <c r="A84" s="3">
        <v>79</v>
      </c>
      <c r="B84" s="72" t="s">
        <v>32</v>
      </c>
      <c r="C84" s="64">
        <v>46123</v>
      </c>
      <c r="D84" s="4">
        <f t="shared" si="10"/>
        <v>2653</v>
      </c>
      <c r="E84" s="5">
        <f>SUMPRODUCT(D84:D$119*$A84:$A$119)/C84+0.5-$A84</f>
        <v>9.0492864708231764</v>
      </c>
      <c r="F84" s="33">
        <f t="shared" si="7"/>
        <v>5.7520109273030806E-2</v>
      </c>
      <c r="G84" s="32"/>
      <c r="H84" s="40">
        <f>'HRQOL scores'!C$14</f>
        <v>0.69623278115795939</v>
      </c>
      <c r="I84" s="37">
        <f t="shared" si="8"/>
        <v>44796.5</v>
      </c>
      <c r="J84" s="37">
        <f t="shared" si="9"/>
        <v>31188.791781142529</v>
      </c>
      <c r="K84" s="40">
        <f>SUM(J84:J$119)/C84</f>
        <v>5.8539816648367822</v>
      </c>
    </row>
    <row r="85" spans="1:11">
      <c r="A85" s="3">
        <v>80</v>
      </c>
      <c r="B85" s="72" t="s">
        <v>33</v>
      </c>
      <c r="C85" s="63">
        <v>43470</v>
      </c>
      <c r="D85" s="4">
        <f t="shared" si="10"/>
        <v>2773</v>
      </c>
      <c r="E85" s="5">
        <f>SUMPRODUCT(D85:D$119*$A85:$A$119)/C85+0.5-$A85</f>
        <v>8.5710545179152859</v>
      </c>
      <c r="F85" s="33">
        <f t="shared" si="7"/>
        <v>6.379112031285944E-2</v>
      </c>
      <c r="G85" s="32"/>
      <c r="H85" s="40">
        <f>'HRQOL scores'!C$14</f>
        <v>0.69623278115795939</v>
      </c>
      <c r="I85" s="37">
        <f t="shared" si="8"/>
        <v>42083.5</v>
      </c>
      <c r="J85" s="37">
        <f t="shared" si="9"/>
        <v>29299.912245860985</v>
      </c>
      <c r="K85" s="40">
        <f>SUM(J85:J$119)/C85</f>
        <v>5.4937751218340107</v>
      </c>
    </row>
    <row r="86" spans="1:11">
      <c r="A86" s="3">
        <v>81</v>
      </c>
      <c r="B86" s="72" t="s">
        <v>6</v>
      </c>
      <c r="C86" s="63">
        <v>40697</v>
      </c>
      <c r="D86" s="4">
        <f t="shared" si="10"/>
        <v>2902</v>
      </c>
      <c r="E86" s="5">
        <f>SUMPRODUCT(D86:D$119*$A86:$A$119)/C86+0.5-$A86</f>
        <v>8.1209976139218583</v>
      </c>
      <c r="F86" s="33">
        <f t="shared" si="7"/>
        <v>7.1307467380888029E-2</v>
      </c>
      <c r="G86" s="32"/>
      <c r="H86" s="40">
        <f>'HRQOL scores'!C$14</f>
        <v>0.69623278115795939</v>
      </c>
      <c r="I86" s="37">
        <f t="shared" si="8"/>
        <v>39246</v>
      </c>
      <c r="J86" s="37">
        <f t="shared" si="9"/>
        <v>27324.351729325273</v>
      </c>
      <c r="K86" s="40">
        <f>SUM(J86:J$119)/C86</f>
        <v>5.1481556945294109</v>
      </c>
    </row>
    <row r="87" spans="1:11">
      <c r="A87" s="3">
        <v>82</v>
      </c>
      <c r="B87" s="72" t="s">
        <v>45</v>
      </c>
      <c r="C87" s="63">
        <v>37795</v>
      </c>
      <c r="D87" s="4">
        <f t="shared" si="10"/>
        <v>3033</v>
      </c>
      <c r="E87" s="5">
        <f>SUMPRODUCT(D87:D$119*$A87:$A$119)/C87+0.5-$A87</f>
        <v>7.7061579545912906</v>
      </c>
      <c r="F87" s="33">
        <f t="shared" si="7"/>
        <v>8.0248710146844815E-2</v>
      </c>
      <c r="G87" s="32"/>
      <c r="H87" s="40">
        <f>'HRQOL scores'!C$14</f>
        <v>0.69623278115795939</v>
      </c>
      <c r="I87" s="37">
        <f t="shared" si="8"/>
        <v>36278.5</v>
      </c>
      <c r="J87" s="37">
        <f t="shared" si="9"/>
        <v>25258.28095123903</v>
      </c>
      <c r="K87" s="40">
        <f>SUM(J87:J$119)/C87</f>
        <v>4.8204826186251672</v>
      </c>
    </row>
    <row r="88" spans="1:11">
      <c r="A88" s="3">
        <v>83</v>
      </c>
      <c r="C88" s="63">
        <v>34762</v>
      </c>
      <c r="D88" s="4">
        <f t="shared" si="10"/>
        <v>3162</v>
      </c>
      <c r="E88" s="5">
        <f>SUMPRODUCT(D88:D$119*$A88:$A$119)/C88+0.5-$A88</f>
        <v>7.33489844927729</v>
      </c>
      <c r="F88" s="33">
        <f t="shared" si="7"/>
        <v>9.0961394626316097E-2</v>
      </c>
      <c r="G88" s="32"/>
      <c r="H88" s="40">
        <f>'HRQOL scores'!C$14</f>
        <v>0.69623278115795939</v>
      </c>
      <c r="I88" s="37">
        <f t="shared" si="8"/>
        <v>33181</v>
      </c>
      <c r="J88" s="37">
        <f t="shared" si="9"/>
        <v>23101.699911602249</v>
      </c>
      <c r="K88" s="40">
        <f>SUM(J88:J$119)/C88</f>
        <v>4.5144657850439902</v>
      </c>
    </row>
    <row r="89" spans="1:11">
      <c r="A89" s="3">
        <v>84</v>
      </c>
      <c r="B89" s="6">
        <v>43117</v>
      </c>
      <c r="C89" s="63">
        <v>31600</v>
      </c>
      <c r="D89" s="4">
        <f t="shared" si="10"/>
        <v>2488.1601224574988</v>
      </c>
      <c r="E89" s="5">
        <f>SUMPRODUCT(D89:D$119*$A89:$A$119)/C89+0.5-$A89</f>
        <v>7.0188208827144507</v>
      </c>
      <c r="F89" s="33">
        <f t="shared" si="7"/>
        <v>7.8739244381566417E-2</v>
      </c>
      <c r="G89" s="32"/>
      <c r="H89" s="40">
        <f>'HRQOL scores'!C$14</f>
        <v>0.69623278115795939</v>
      </c>
      <c r="I89" s="37">
        <f t="shared" si="8"/>
        <v>30355.919938771251</v>
      </c>
      <c r="J89" s="37">
        <f t="shared" si="9"/>
        <v>21134.786563579059</v>
      </c>
      <c r="K89" s="40">
        <f>SUM(J89:J$119)/C89</f>
        <v>4.2351316363321816</v>
      </c>
    </row>
    <row r="90" spans="1:11">
      <c r="A90" s="3">
        <v>85</v>
      </c>
      <c r="B90" s="6">
        <v>39722</v>
      </c>
      <c r="C90" s="83">
        <f t="shared" ref="C90:C119" si="11">C89*IF(B90=0,0,(B90/B89))</f>
        <v>29111.839877542501</v>
      </c>
      <c r="D90" s="4">
        <f>C90-C91</f>
        <v>2537.9966138646014</v>
      </c>
      <c r="E90" s="5">
        <f>SUMPRODUCT(D90:D$119*$A90:$A$119)/C90+0.5-$A90</f>
        <v>6.575978047429615</v>
      </c>
      <c r="F90" s="33">
        <f t="shared" si="7"/>
        <v>8.7180907305775143E-2</v>
      </c>
      <c r="G90" s="32"/>
      <c r="H90" s="40">
        <f>'HRQOL scores'!C$15</f>
        <v>0.58867565716819914</v>
      </c>
      <c r="I90" s="37">
        <f t="shared" si="8"/>
        <v>27842.841570610202</v>
      </c>
      <c r="J90" s="37">
        <f t="shared" si="9"/>
        <v>16390.403059009015</v>
      </c>
      <c r="K90" s="40">
        <f>SUM(J90:J$119)/C90</f>
        <v>3.8711181985942922</v>
      </c>
    </row>
    <row r="91" spans="1:11">
      <c r="A91" s="3">
        <v>86</v>
      </c>
      <c r="B91" s="6">
        <v>36259</v>
      </c>
      <c r="C91" s="83">
        <f t="shared" si="11"/>
        <v>26573.8432636779</v>
      </c>
      <c r="D91" s="4">
        <f t="shared" ref="D91:D104" si="12">C91-C92</f>
        <v>2561.4490804091183</v>
      </c>
      <c r="E91" s="5">
        <f>SUMPRODUCT(D91:D$119*$A91:$A$119)/C91+0.5-$A91</f>
        <v>6.1562784412145817</v>
      </c>
      <c r="F91" s="33">
        <f t="shared" si="7"/>
        <v>9.638986182740833E-2</v>
      </c>
      <c r="G91" s="32"/>
      <c r="H91" s="40">
        <f>'HRQOL scores'!C$15</f>
        <v>0.58867565716819914</v>
      </c>
      <c r="I91" s="37">
        <f t="shared" si="8"/>
        <v>25293.118723473341</v>
      </c>
      <c r="J91" s="37">
        <f t="shared" si="9"/>
        <v>14889.443286373951</v>
      </c>
      <c r="K91" s="40">
        <f>IF(C91=0,0,SUM(J91:J$119)/C91)</f>
        <v>3.624051257092419</v>
      </c>
    </row>
    <row r="92" spans="1:11">
      <c r="A92" s="3">
        <v>87</v>
      </c>
      <c r="B92" s="6">
        <v>32764</v>
      </c>
      <c r="C92" s="83">
        <f t="shared" si="11"/>
        <v>24012.394183268781</v>
      </c>
      <c r="D92" s="4">
        <f t="shared" si="12"/>
        <v>2554.8530741934737</v>
      </c>
      <c r="E92" s="5">
        <f>SUMPRODUCT(D92:D$119*$A92:$A$119)/C92+0.5-$A92</f>
        <v>5.7596447320229345</v>
      </c>
      <c r="F92" s="33">
        <f t="shared" si="7"/>
        <v>0.10639726529117324</v>
      </c>
      <c r="G92" s="32"/>
      <c r="H92" s="40">
        <f>'HRQOL scores'!C$15</f>
        <v>0.58867565716819914</v>
      </c>
      <c r="I92" s="37">
        <f t="shared" si="8"/>
        <v>22734.967646172045</v>
      </c>
      <c r="J92" s="37">
        <f t="shared" si="9"/>
        <v>13383.522019808073</v>
      </c>
      <c r="K92" s="40">
        <f>IF(C92=0,0,SUM(J92:J$119)/C92)</f>
        <v>3.3905626476789679</v>
      </c>
    </row>
    <row r="93" spans="1:11">
      <c r="A93" s="3">
        <v>88</v>
      </c>
      <c r="B93" s="6">
        <v>29278</v>
      </c>
      <c r="C93" s="83">
        <f t="shared" si="11"/>
        <v>21457.541109075308</v>
      </c>
      <c r="D93" s="4">
        <f t="shared" si="12"/>
        <v>2514.5441473200808</v>
      </c>
      <c r="E93" s="5">
        <f>SUMPRODUCT(D93:D$119*$A93:$A$119)/C93+0.5-$A93</f>
        <v>5.3858870141403088</v>
      </c>
      <c r="F93" s="33">
        <f t="shared" si="7"/>
        <v>0.11718696632283618</v>
      </c>
      <c r="G93" s="32"/>
      <c r="H93" s="40">
        <f>'HRQOL scores'!C$15</f>
        <v>0.58867565716819914</v>
      </c>
      <c r="I93" s="37">
        <f t="shared" si="8"/>
        <v>20200.269035415266</v>
      </c>
      <c r="J93" s="37">
        <f t="shared" si="9"/>
        <v>11891.406649397506</v>
      </c>
      <c r="K93" s="40">
        <f>IF(C93=0,0,SUM(J93:J$119)/C93)</f>
        <v>3.1705405774827167</v>
      </c>
    </row>
    <row r="94" spans="1:11">
      <c r="A94" s="3">
        <v>89</v>
      </c>
      <c r="B94" s="6">
        <v>25847</v>
      </c>
      <c r="C94" s="83">
        <f t="shared" si="11"/>
        <v>18942.996961755227</v>
      </c>
      <c r="D94" s="4">
        <f t="shared" si="12"/>
        <v>2439.7894102094324</v>
      </c>
      <c r="E94" s="5">
        <f>SUMPRODUCT(D94:D$119*$A94:$A$119)/C94+0.5-$A94</f>
        <v>5.034452741130508</v>
      </c>
      <c r="F94" s="33">
        <f t="shared" si="7"/>
        <v>0.12879637868998348</v>
      </c>
      <c r="G94" s="32"/>
      <c r="H94" s="40">
        <f>'HRQOL scores'!C$15</f>
        <v>0.58867565716819914</v>
      </c>
      <c r="I94" s="37">
        <f t="shared" si="8"/>
        <v>17723.102256650513</v>
      </c>
      <c r="J94" s="37">
        <f t="shared" si="9"/>
        <v>10433.158867992934</v>
      </c>
      <c r="K94" s="40">
        <f>IF(C94=0,0,SUM(J94:J$119)/C94)</f>
        <v>2.9636597758672374</v>
      </c>
    </row>
    <row r="95" spans="1:11">
      <c r="A95" s="3">
        <v>90</v>
      </c>
      <c r="B95" s="6">
        <v>22518</v>
      </c>
      <c r="C95" s="83">
        <f t="shared" si="11"/>
        <v>16503.207551545795</v>
      </c>
      <c r="D95" s="4">
        <f t="shared" si="12"/>
        <v>2331.3217524410338</v>
      </c>
      <c r="E95" s="5">
        <f>SUMPRODUCT(D95:D$119*$A95:$A$119)/C95+0.5-$A95</f>
        <v>4.7048139266364615</v>
      </c>
      <c r="F95" s="33">
        <f t="shared" si="7"/>
        <v>0.14126476596500584</v>
      </c>
      <c r="G95" s="32"/>
      <c r="H95" s="40">
        <f>'HRQOL scores'!C$15</f>
        <v>0.58867565716819914</v>
      </c>
      <c r="I95" s="37">
        <f t="shared" si="8"/>
        <v>15337.546675325277</v>
      </c>
      <c r="J95" s="37">
        <f t="shared" si="9"/>
        <v>9028.840368445035</v>
      </c>
      <c r="K95" s="40">
        <f>IF(C95=0,0,SUM(J95:J$119)/C95)</f>
        <v>2.7696094301168181</v>
      </c>
    </row>
    <row r="96" spans="1:11">
      <c r="A96" s="3">
        <v>91</v>
      </c>
      <c r="B96" s="6">
        <v>19337</v>
      </c>
      <c r="C96" s="83">
        <f t="shared" si="11"/>
        <v>14171.885799104761</v>
      </c>
      <c r="D96" s="4">
        <f t="shared" si="12"/>
        <v>2192.0727323329538</v>
      </c>
      <c r="E96" s="5">
        <f>SUMPRODUCT(D96:D$119*$A96:$A$119)/C96+0.5-$A96</f>
        <v>4.3965196255882404</v>
      </c>
      <c r="F96" s="33">
        <f t="shared" si="7"/>
        <v>0.15467756115219522</v>
      </c>
      <c r="G96" s="32"/>
      <c r="H96" s="40">
        <f>'HRQOL scores'!C$15</f>
        <v>0.58867565716819914</v>
      </c>
      <c r="I96" s="37">
        <f t="shared" si="8"/>
        <v>13075.849432938285</v>
      </c>
      <c r="J96" s="37">
        <f t="shared" si="9"/>
        <v>7697.4342579673685</v>
      </c>
      <c r="K96" s="40">
        <f>IF(C96=0,0,SUM(J96:J$119)/C96)</f>
        <v>2.5881240798460485</v>
      </c>
    </row>
    <row r="97" spans="1:11">
      <c r="A97" s="3">
        <v>92</v>
      </c>
      <c r="B97" s="6">
        <v>16346</v>
      </c>
      <c r="C97" s="83">
        <f t="shared" si="11"/>
        <v>11979.813066771807</v>
      </c>
      <c r="D97" s="4">
        <f t="shared" si="12"/>
        <v>2024.2410186237448</v>
      </c>
      <c r="E97" s="5">
        <f>SUMPRODUCT(D97:D$119*$A97:$A$119)/C97+0.5-$A97</f>
        <v>4.1095069130062427</v>
      </c>
      <c r="F97" s="33">
        <f t="shared" si="7"/>
        <v>0.16897100208001958</v>
      </c>
      <c r="G97" s="32"/>
      <c r="H97" s="40">
        <f>'HRQOL scores'!C$15</f>
        <v>0.58867565716819914</v>
      </c>
      <c r="I97" s="37">
        <f t="shared" si="8"/>
        <v>10967.692557459934</v>
      </c>
      <c r="J97" s="37">
        <f t="shared" si="9"/>
        <v>6456.4136238814935</v>
      </c>
      <c r="K97" s="40">
        <f>IF(C97=0,0,SUM(J97:J$119)/C97)</f>
        <v>2.4191666826512059</v>
      </c>
    </row>
    <row r="98" spans="1:11">
      <c r="A98" s="3">
        <v>93</v>
      </c>
      <c r="B98" s="6">
        <v>13584</v>
      </c>
      <c r="C98" s="83">
        <f t="shared" si="11"/>
        <v>9955.5720481480621</v>
      </c>
      <c r="D98" s="4">
        <f t="shared" si="12"/>
        <v>1833.6897279495324</v>
      </c>
      <c r="E98" s="5">
        <f>SUMPRODUCT(D98:D$119*$A98:$A$119)/C98+0.5-$A98</f>
        <v>3.8434187279151928</v>
      </c>
      <c r="F98" s="33">
        <f t="shared" si="7"/>
        <v>0.18418727915194344</v>
      </c>
      <c r="G98" s="32"/>
      <c r="H98" s="40">
        <f>'HRQOL scores'!C$15</f>
        <v>0.58867565716819914</v>
      </c>
      <c r="I98" s="37">
        <f t="shared" si="8"/>
        <v>9038.7271841732963</v>
      </c>
      <c r="J98" s="37">
        <f t="shared" si="9"/>
        <v>5320.8786651072814</v>
      </c>
      <c r="K98" s="40">
        <f>IF(C98=0,0,SUM(J98:J$119)/C98)</f>
        <v>2.2625270454280413</v>
      </c>
    </row>
    <row r="99" spans="1:11">
      <c r="A99" s="3">
        <v>94</v>
      </c>
      <c r="B99" s="6">
        <v>11082</v>
      </c>
      <c r="C99" s="83">
        <f t="shared" si="11"/>
        <v>8121.8823201985297</v>
      </c>
      <c r="D99" s="4">
        <f t="shared" si="12"/>
        <v>1627.014866525964</v>
      </c>
      <c r="E99" s="5">
        <f>SUMPRODUCT(D99:D$119*$A99:$A$119)/C99+0.5-$A99</f>
        <v>3.5982674607471523</v>
      </c>
      <c r="F99" s="33">
        <f t="shared" si="7"/>
        <v>0.20032485110990791</v>
      </c>
      <c r="G99" s="32"/>
      <c r="H99" s="40">
        <f>'HRQOL scores'!C$15</f>
        <v>0.58867565716819914</v>
      </c>
      <c r="I99" s="37">
        <f t="shared" si="8"/>
        <v>7308.3748869355477</v>
      </c>
      <c r="J99" s="37">
        <f t="shared" si="9"/>
        <v>4302.2623893983464</v>
      </c>
      <c r="K99" s="40">
        <f>IF(C99=0,0,SUM(J99:J$119)/C99)</f>
        <v>2.1182124621222798</v>
      </c>
    </row>
    <row r="100" spans="1:11">
      <c r="A100" s="3">
        <v>95</v>
      </c>
      <c r="B100" s="6">
        <v>8862</v>
      </c>
      <c r="C100" s="83">
        <f t="shared" si="11"/>
        <v>6494.8674536725657</v>
      </c>
      <c r="D100" s="4">
        <f t="shared" si="12"/>
        <v>1407.8808822506207</v>
      </c>
      <c r="E100" s="5">
        <f>SUMPRODUCT(D100:D$119*$A100:$A$119)/C100+0.5-$A100</f>
        <v>3.3744075829383746</v>
      </c>
      <c r="F100" s="33">
        <f t="shared" si="7"/>
        <v>0.21676822387722866</v>
      </c>
      <c r="G100" s="32"/>
      <c r="H100" s="40">
        <f>'HRQOL scores'!C$15</f>
        <v>0.58867565716819914</v>
      </c>
      <c r="I100" s="37">
        <f t="shared" si="8"/>
        <v>5790.9270125472558</v>
      </c>
      <c r="J100" s="37">
        <f t="shared" si="9"/>
        <v>3408.9777647243318</v>
      </c>
      <c r="K100" s="40">
        <f>IF(C100=0,0,SUM(J100:J$119)/C100)</f>
        <v>1.9864316014396102</v>
      </c>
    </row>
    <row r="101" spans="1:11">
      <c r="A101" s="3">
        <v>96</v>
      </c>
      <c r="B101" s="6">
        <v>6941</v>
      </c>
      <c r="C101" s="83">
        <f t="shared" si="11"/>
        <v>5086.986571421945</v>
      </c>
      <c r="D101" s="4">
        <f t="shared" si="12"/>
        <v>1187.2811188162441</v>
      </c>
      <c r="E101" s="5">
        <f>SUMPRODUCT(D101:D$119*$A101:$A$119)/C101+0.5-$A101</f>
        <v>3.1699322864140669</v>
      </c>
      <c r="F101" s="33">
        <f t="shared" ref="F101:F117" si="13">D101/C101</f>
        <v>0.23339576429909234</v>
      </c>
      <c r="G101" s="32"/>
      <c r="H101" s="40">
        <f>'HRQOL scores'!C$15</f>
        <v>0.58867565716819914</v>
      </c>
      <c r="I101" s="37">
        <f t="shared" ref="I101:I119" si="14">(D101*0.5+C102)</f>
        <v>4493.3460120138225</v>
      </c>
      <c r="J101" s="37">
        <f t="shared" ref="J101:J119" si="15">I101*H101</f>
        <v>2645.1234165063438</v>
      </c>
      <c r="K101" s="40">
        <f>IF(C101=0,0,SUM(J101:J$119)/C101)</f>
        <v>1.8660619718834894</v>
      </c>
    </row>
    <row r="102" spans="1:11">
      <c r="A102" s="3">
        <v>97</v>
      </c>
      <c r="B102" s="6">
        <v>5321</v>
      </c>
      <c r="C102" s="83">
        <f t="shared" si="11"/>
        <v>3899.7054526057009</v>
      </c>
      <c r="D102" s="4">
        <f t="shared" si="12"/>
        <v>975.47603033606265</v>
      </c>
      <c r="E102" s="5">
        <f>SUMPRODUCT(D102:D$119*$A102:$A$119)/C102+0.5-$A102</f>
        <v>2.9828039842135041</v>
      </c>
      <c r="F102" s="33">
        <f t="shared" si="13"/>
        <v>0.2501409509490698</v>
      </c>
      <c r="G102" s="32"/>
      <c r="H102" s="40">
        <f>'HRQOL scores'!C$15</f>
        <v>0.58867565716819914</v>
      </c>
      <c r="I102" s="37">
        <f t="shared" si="14"/>
        <v>3411.9674374376696</v>
      </c>
      <c r="J102" s="37">
        <f t="shared" si="15"/>
        <v>2008.5421734701165</v>
      </c>
      <c r="K102" s="40">
        <f>IF(C102=0,0,SUM(J102:J$119)/C102)</f>
        <v>1.7559040956108007</v>
      </c>
    </row>
    <row r="103" spans="1:11">
      <c r="A103" s="3">
        <v>98</v>
      </c>
      <c r="B103" s="6">
        <v>3990</v>
      </c>
      <c r="C103" s="83">
        <f t="shared" si="11"/>
        <v>2924.2294222696382</v>
      </c>
      <c r="D103" s="4">
        <f t="shared" si="12"/>
        <v>779.06162302572056</v>
      </c>
      <c r="E103" s="5">
        <f>SUMPRODUCT(D103:D$119*$A103:$A$119)/C103+0.5-$A103</f>
        <v>2.811027568922313</v>
      </c>
      <c r="F103" s="33">
        <f t="shared" si="13"/>
        <v>0.26641604010025061</v>
      </c>
      <c r="G103" s="32"/>
      <c r="H103" s="40">
        <f>'HRQOL scores'!C$15</f>
        <v>0.58867565716819914</v>
      </c>
      <c r="I103" s="37">
        <f t="shared" si="14"/>
        <v>2534.6986107567782</v>
      </c>
      <c r="J103" s="37">
        <f t="shared" si="15"/>
        <v>1492.1153704105677</v>
      </c>
      <c r="K103" s="40">
        <f>IF(C103=0,0,SUM(J103:J$119)/C103)</f>
        <v>1.6547835014532635</v>
      </c>
    </row>
    <row r="104" spans="1:11">
      <c r="A104" s="3">
        <v>99</v>
      </c>
      <c r="B104" s="6">
        <v>2927</v>
      </c>
      <c r="C104" s="83">
        <f t="shared" si="11"/>
        <v>2145.1677992439177</v>
      </c>
      <c r="D104" s="4">
        <f t="shared" si="12"/>
        <v>605.3667926803812</v>
      </c>
      <c r="E104" s="5">
        <f>SUMPRODUCT(D104:D$119*$A104:$A$119)/C104+0.5-$A104</f>
        <v>2.6503245644003925</v>
      </c>
      <c r="F104" s="33">
        <f t="shared" si="13"/>
        <v>0.28220020498804232</v>
      </c>
      <c r="G104" s="32"/>
      <c r="H104" s="40">
        <f>'HRQOL scores'!C$15</f>
        <v>0.58867565716819914</v>
      </c>
      <c r="I104" s="37">
        <f t="shared" si="14"/>
        <v>1842.4844029037272</v>
      </c>
      <c r="J104" s="37">
        <f t="shared" si="15"/>
        <v>1084.6257167015085</v>
      </c>
      <c r="K104" s="40">
        <f>IF(C104=0,0,SUM(J104:J$119)/C104)</f>
        <v>1.5601815546574329</v>
      </c>
    </row>
    <row r="105" spans="1:11">
      <c r="A105" s="3">
        <v>100</v>
      </c>
      <c r="B105" s="6">
        <v>2101</v>
      </c>
      <c r="C105" s="83">
        <f t="shared" si="11"/>
        <v>1539.8010065635365</v>
      </c>
      <c r="D105" s="4">
        <f t="shared" si="10"/>
        <v>460.98754551568982</v>
      </c>
      <c r="E105" s="5">
        <f>SUMPRODUCT(D105:D$119*$A105:$A$119)/C105+0.5-$A105</f>
        <v>2.4957163255592434</v>
      </c>
      <c r="F105" s="33">
        <f t="shared" si="13"/>
        <v>0.29938124702522606</v>
      </c>
      <c r="G105" s="32"/>
      <c r="H105" s="40">
        <f>'HRQOL scores'!C$15</f>
        <v>0.58867565716819914</v>
      </c>
      <c r="I105" s="37">
        <f t="shared" si="14"/>
        <v>1309.3072338056916</v>
      </c>
      <c r="J105" s="37">
        <f t="shared" si="15"/>
        <v>770.75729629564239</v>
      </c>
      <c r="K105" s="40">
        <f>IF(C105=0,0,SUM(J105:J$119)/C105)</f>
        <v>1.4691674480539993</v>
      </c>
    </row>
    <row r="106" spans="1:11">
      <c r="A106" s="3">
        <v>101</v>
      </c>
      <c r="B106" s="6">
        <v>1472</v>
      </c>
      <c r="C106" s="83">
        <f t="shared" si="11"/>
        <v>1078.8134610478467</v>
      </c>
      <c r="D106" s="4">
        <f t="shared" si="10"/>
        <v>342.25943363406543</v>
      </c>
      <c r="E106" s="5">
        <f>SUMPRODUCT(D106:D$119*$A106:$A$119)/C106+0.5-$A106</f>
        <v>2.3485054347826377</v>
      </c>
      <c r="F106" s="33">
        <f t="shared" si="13"/>
        <v>0.31725543478260865</v>
      </c>
      <c r="G106" s="32"/>
      <c r="H106" s="40">
        <f>'HRQOL scores'!C$15</f>
        <v>0.58867565716819914</v>
      </c>
      <c r="I106" s="37">
        <f t="shared" si="14"/>
        <v>907.683744230814</v>
      </c>
      <c r="J106" s="37">
        <f t="shared" si="15"/>
        <v>534.33132463596598</v>
      </c>
      <c r="K106" s="40">
        <f>IF(C106=0,0,SUM(J106:J$119)/C106)</f>
        <v>1.3825079801837392</v>
      </c>
    </row>
    <row r="107" spans="1:11">
      <c r="A107" s="3">
        <v>102</v>
      </c>
      <c r="B107" s="6">
        <v>1005</v>
      </c>
      <c r="C107" s="83">
        <f t="shared" si="11"/>
        <v>736.55402741378123</v>
      </c>
      <c r="D107" s="4">
        <f t="shared" si="10"/>
        <v>247.71667787647567</v>
      </c>
      <c r="E107" s="5">
        <f>SUMPRODUCT(D107:D$119*$A107:$A$119)/C107+0.5-$A107</f>
        <v>2.2074626865671831</v>
      </c>
      <c r="F107" s="33">
        <f t="shared" si="13"/>
        <v>0.33631840796019902</v>
      </c>
      <c r="G107" s="32"/>
      <c r="H107" s="40">
        <f>'HRQOL scores'!C$15</f>
        <v>0.58867565716819914</v>
      </c>
      <c r="I107" s="37">
        <f t="shared" si="14"/>
        <v>612.69568847554342</v>
      </c>
      <c r="J107" s="37">
        <f t="shared" si="15"/>
        <v>360.67903705746272</v>
      </c>
      <c r="K107" s="40">
        <f>IF(C107=0,0,SUM(J107:J$119)/C107)</f>
        <v>1.2994795476892038</v>
      </c>
    </row>
    <row r="108" spans="1:11">
      <c r="A108" s="3">
        <v>103</v>
      </c>
      <c r="B108" s="6">
        <v>667</v>
      </c>
      <c r="C108" s="83">
        <f t="shared" si="11"/>
        <v>488.83734953730556</v>
      </c>
      <c r="D108" s="4">
        <f t="shared" si="10"/>
        <v>174.42771992485564</v>
      </c>
      <c r="E108" s="5">
        <f>SUMPRODUCT(D108:D$119*$A108:$A$119)/C108+0.5-$A108</f>
        <v>2.072713643178389</v>
      </c>
      <c r="F108" s="33">
        <f t="shared" si="13"/>
        <v>0.35682158920539725</v>
      </c>
      <c r="G108" s="32"/>
      <c r="H108" s="40">
        <f>'HRQOL scores'!C$15</f>
        <v>0.58867565716819914</v>
      </c>
      <c r="I108" s="37">
        <f t="shared" si="14"/>
        <v>401.62348957487774</v>
      </c>
      <c r="J108" s="37">
        <f t="shared" si="15"/>
        <v>236.42597165967652</v>
      </c>
      <c r="K108" s="40">
        <f>IF(C108=0,0,SUM(J108:J$119)/C108)</f>
        <v>1.2201560660195432</v>
      </c>
    </row>
    <row r="109" spans="1:11">
      <c r="A109" s="3">
        <v>104</v>
      </c>
      <c r="B109" s="6">
        <v>429</v>
      </c>
      <c r="C109" s="83">
        <f t="shared" si="11"/>
        <v>314.40962961244992</v>
      </c>
      <c r="D109" s="4">
        <f t="shared" si="10"/>
        <v>118.72811188162444</v>
      </c>
      <c r="E109" s="5">
        <f>SUMPRODUCT(D109:D$119*$A109:$A$119)/C109+0.5-$A109</f>
        <v>1.9452214452214633</v>
      </c>
      <c r="F109" s="33">
        <f t="shared" si="13"/>
        <v>0.3776223776223776</v>
      </c>
      <c r="G109" s="32"/>
      <c r="H109" s="40">
        <f>'HRQOL scores'!C$15</f>
        <v>0.58867565716819914</v>
      </c>
      <c r="I109" s="37">
        <f t="shared" si="14"/>
        <v>255.0455736716377</v>
      </c>
      <c r="J109" s="37">
        <f t="shared" si="15"/>
        <v>150.13912068899168</v>
      </c>
      <c r="K109" s="40">
        <f>IF(C109=0,0,SUM(J109:J$119)/C109)</f>
        <v>1.1451045126034087</v>
      </c>
    </row>
    <row r="110" spans="1:11">
      <c r="A110" s="3">
        <v>105</v>
      </c>
      <c r="B110" s="6">
        <v>267</v>
      </c>
      <c r="C110" s="83">
        <f t="shared" si="11"/>
        <v>195.68151773082548</v>
      </c>
      <c r="D110" s="4">
        <f t="shared" si="10"/>
        <v>78.419185008233427</v>
      </c>
      <c r="E110" s="5">
        <f>SUMPRODUCT(D110:D$119*$A110:$A$119)/C110+0.5-$A110</f>
        <v>1.8220973782771779</v>
      </c>
      <c r="F110" s="33">
        <f t="shared" si="13"/>
        <v>0.40074906367041196</v>
      </c>
      <c r="G110" s="32"/>
      <c r="H110" s="40">
        <f>'HRQOL scores'!C$15</f>
        <v>0.58867565716819914</v>
      </c>
      <c r="I110" s="37">
        <f t="shared" si="14"/>
        <v>156.47192522670878</v>
      </c>
      <c r="J110" s="37">
        <f t="shared" si="15"/>
        <v>92.111213411206109</v>
      </c>
      <c r="K110" s="40">
        <f>IF(C110=0,0,SUM(J110:J$119)/C110)</f>
        <v>1.0726243715817561</v>
      </c>
    </row>
    <row r="111" spans="1:11">
      <c r="A111" s="3">
        <v>106</v>
      </c>
      <c r="B111" s="6">
        <v>160</v>
      </c>
      <c r="C111" s="83">
        <f t="shared" si="11"/>
        <v>117.26233272259205</v>
      </c>
      <c r="D111" s="4">
        <f t="shared" si="10"/>
        <v>49.836491407101633</v>
      </c>
      <c r="E111" s="5">
        <f>SUMPRODUCT(D111:D$119*$A111:$A$119)/C111+0.5-$A111</f>
        <v>1.7062499999999972</v>
      </c>
      <c r="F111" s="33">
        <f t="shared" si="13"/>
        <v>0.4250000000000001</v>
      </c>
      <c r="G111" s="32"/>
      <c r="H111" s="40">
        <f>'HRQOL scores'!C$15</f>
        <v>0.58867565716819914</v>
      </c>
      <c r="I111" s="37">
        <f t="shared" si="14"/>
        <v>92.34408701904124</v>
      </c>
      <c r="J111" s="37">
        <f t="shared" si="15"/>
        <v>54.360716111531467</v>
      </c>
      <c r="K111" s="40">
        <f>IF(C111=0,0,SUM(J111:J$119)/C111)</f>
        <v>1.0044278400432396</v>
      </c>
    </row>
    <row r="112" spans="1:11">
      <c r="A112" s="3">
        <v>107</v>
      </c>
      <c r="B112" s="6">
        <v>92</v>
      </c>
      <c r="C112" s="83">
        <f t="shared" si="11"/>
        <v>67.425841315490416</v>
      </c>
      <c r="D112" s="4">
        <f t="shared" si="10"/>
        <v>30.048472760164209</v>
      </c>
      <c r="E112" s="5">
        <f>SUMPRODUCT(D112:D$119*$A112:$A$119)/C112+0.5-$A112</f>
        <v>1.5978260869565162</v>
      </c>
      <c r="F112" s="33">
        <f t="shared" si="13"/>
        <v>0.44565217391304351</v>
      </c>
      <c r="G112" s="32"/>
      <c r="H112" s="40">
        <f>'HRQOL scores'!C$15</f>
        <v>0.58867565716819914</v>
      </c>
      <c r="I112" s="37">
        <f t="shared" si="14"/>
        <v>52.401604935408315</v>
      </c>
      <c r="J112" s="37">
        <f t="shared" si="15"/>
        <v>30.847549222019836</v>
      </c>
      <c r="K112" s="40">
        <f>IF(C112=0,0,SUM(J112:J$119)/C112)</f>
        <v>0.94060132177962252</v>
      </c>
    </row>
    <row r="113" spans="1:11">
      <c r="A113" s="3">
        <v>108</v>
      </c>
      <c r="B113" s="6">
        <v>51</v>
      </c>
      <c r="C113" s="83">
        <f t="shared" si="11"/>
        <v>37.377368555326207</v>
      </c>
      <c r="D113" s="4">
        <f t="shared" si="10"/>
        <v>17.589349908388805</v>
      </c>
      <c r="E113" s="5">
        <f>SUMPRODUCT(D113:D$119*$A113:$A$119)/C113+0.5-$A113</f>
        <v>1.4803921568627487</v>
      </c>
      <c r="F113" s="33">
        <f t="shared" si="13"/>
        <v>0.4705882352941177</v>
      </c>
      <c r="G113" s="32"/>
      <c r="H113" s="40">
        <f>'HRQOL scores'!C$15</f>
        <v>0.58867565716819914</v>
      </c>
      <c r="I113" s="37">
        <f t="shared" si="14"/>
        <v>28.582693601131805</v>
      </c>
      <c r="J113" s="37">
        <f t="shared" si="15"/>
        <v>16.825935939283546</v>
      </c>
      <c r="K113" s="40">
        <f>IF(C113=0,0,SUM(J113:J$119)/C113)</f>
        <v>0.87147082580782431</v>
      </c>
    </row>
    <row r="114" spans="1:11">
      <c r="A114" s="3">
        <v>109</v>
      </c>
      <c r="B114" s="6">
        <v>27</v>
      </c>
      <c r="C114" s="83">
        <f t="shared" si="11"/>
        <v>19.788018646937402</v>
      </c>
      <c r="D114" s="4">
        <f t="shared" si="10"/>
        <v>10.260454113226801</v>
      </c>
      <c r="E114" s="5">
        <f>SUMPRODUCT(D114:D$119*$A114:$A$119)/C114+0.5-$A114</f>
        <v>1.3518518518518476</v>
      </c>
      <c r="F114" s="33">
        <f t="shared" si="13"/>
        <v>0.51851851851851849</v>
      </c>
      <c r="G114" s="32"/>
      <c r="H114" s="40">
        <f>'HRQOL scores'!C$15</f>
        <v>0.58867565716819914</v>
      </c>
      <c r="I114" s="37">
        <f t="shared" si="14"/>
        <v>14.657791590324003</v>
      </c>
      <c r="J114" s="37">
        <f t="shared" si="15"/>
        <v>8.6286850970684856</v>
      </c>
      <c r="K114" s="40">
        <f>IF(C114=0,0,SUM(J114:J$119)/C114)</f>
        <v>0.79580227728293584</v>
      </c>
    </row>
    <row r="115" spans="1:11">
      <c r="A115" s="3">
        <v>110</v>
      </c>
      <c r="B115" s="6">
        <v>13</v>
      </c>
      <c r="C115" s="83">
        <f t="shared" si="11"/>
        <v>9.527564533710601</v>
      </c>
      <c r="D115" s="4">
        <f t="shared" si="10"/>
        <v>5.1302270566133998</v>
      </c>
      <c r="E115" s="5">
        <f>SUMPRODUCT(D115:D$119*$A115:$A$119)/C115+0.5-$A115</f>
        <v>1.2692307692307452</v>
      </c>
      <c r="F115" s="33">
        <f t="shared" si="13"/>
        <v>0.53846153846153844</v>
      </c>
      <c r="G115" s="32"/>
      <c r="H115" s="40">
        <f>'HRQOL scores'!C$15</f>
        <v>0.58867565716819914</v>
      </c>
      <c r="I115" s="37">
        <f t="shared" si="14"/>
        <v>6.962451005403901</v>
      </c>
      <c r="J115" s="37">
        <f t="shared" si="15"/>
        <v>4.0986254211075304</v>
      </c>
      <c r="K115" s="40">
        <f>IF(C115=0,0,SUM(J115:J$119)/C115)</f>
        <v>0.74716525717502213</v>
      </c>
    </row>
    <row r="116" spans="1:11">
      <c r="A116" s="3">
        <v>111</v>
      </c>
      <c r="B116" s="6">
        <v>6</v>
      </c>
      <c r="C116" s="83">
        <f t="shared" si="11"/>
        <v>4.3973374770972011</v>
      </c>
      <c r="D116" s="4">
        <f t="shared" si="10"/>
        <v>2.1986687385486006</v>
      </c>
      <c r="E116" s="5">
        <f>SUMPRODUCT(D116:D$119*$A116:$A$119)/C116+0.5-$A116</f>
        <v>1.1666666666666714</v>
      </c>
      <c r="F116" s="33">
        <f t="shared" si="13"/>
        <v>0.5</v>
      </c>
      <c r="G116" s="32"/>
      <c r="H116" s="40">
        <f>'HRQOL scores'!C$15</f>
        <v>0.58867565716819914</v>
      </c>
      <c r="I116" s="37">
        <f t="shared" si="14"/>
        <v>3.2980031078229008</v>
      </c>
      <c r="J116" s="37">
        <f t="shared" si="15"/>
        <v>1.9414541468404092</v>
      </c>
      <c r="K116" s="40">
        <f>IF(C116=0,0,SUM(J116:J$119)/C116)</f>
        <v>0.68678826669623227</v>
      </c>
    </row>
    <row r="117" spans="1:11">
      <c r="A117" s="3">
        <v>112</v>
      </c>
      <c r="B117" s="6">
        <v>3</v>
      </c>
      <c r="C117" s="83">
        <f t="shared" si="11"/>
        <v>2.1986687385486006</v>
      </c>
      <c r="D117" s="4">
        <f t="shared" si="10"/>
        <v>1.4657791590324005</v>
      </c>
      <c r="E117" s="5">
        <f>SUMPRODUCT(D117:D$119*$A117:$A$119)/C117+0.5-$A117</f>
        <v>0.8333333333333286</v>
      </c>
      <c r="F117" s="33">
        <f t="shared" si="13"/>
        <v>0.66666666666666674</v>
      </c>
      <c r="G117" s="32"/>
      <c r="H117" s="40">
        <f>'HRQOL scores'!C$15</f>
        <v>0.58867565716819914</v>
      </c>
      <c r="I117" s="37">
        <f t="shared" si="14"/>
        <v>1.4657791590324005</v>
      </c>
      <c r="J117" s="37">
        <f t="shared" si="15"/>
        <v>0.8628685097068487</v>
      </c>
      <c r="K117" s="40">
        <f>IF(C117=0,0,SUM(J117:J$119)/C117)</f>
        <v>0.49056304764016606</v>
      </c>
    </row>
    <row r="118" spans="1:11">
      <c r="A118" s="3">
        <v>113</v>
      </c>
      <c r="B118" s="6">
        <v>1</v>
      </c>
      <c r="C118" s="83">
        <f t="shared" si="11"/>
        <v>0.73288957951620015</v>
      </c>
      <c r="D118" s="4">
        <f t="shared" si="10"/>
        <v>0.73288957951620015</v>
      </c>
      <c r="E118" s="16">
        <f>IF(C118=0,0,SUMPRODUCT(D118:D$119*$A118:$A$119)/C118+0.5-$A118)</f>
        <v>0.50000000000001421</v>
      </c>
      <c r="F118" s="33">
        <f>IF(D118=0,0,D118/C118)</f>
        <v>1</v>
      </c>
      <c r="G118" s="32"/>
      <c r="H118" s="40">
        <f>'HRQOL scores'!C$15</f>
        <v>0.58867565716819914</v>
      </c>
      <c r="I118" s="37">
        <f t="shared" si="14"/>
        <v>0.36644478975810008</v>
      </c>
      <c r="J118" s="37">
        <f t="shared" si="15"/>
        <v>0.21571712742671212</v>
      </c>
      <c r="K118" s="40">
        <f>IF(C118=0,0,SUM(J118:J$119)/C118)</f>
        <v>0.29433782858409957</v>
      </c>
    </row>
    <row r="119" spans="1:11">
      <c r="A119" s="3">
        <v>114</v>
      </c>
      <c r="B119" s="6">
        <v>0</v>
      </c>
      <c r="C119" s="83">
        <f t="shared" si="11"/>
        <v>0</v>
      </c>
      <c r="D119" s="4">
        <f t="shared" si="10"/>
        <v>0</v>
      </c>
      <c r="E119" s="16">
        <f>IF(C119=0,0,(SUMPRODUCT(D119:D$119*$A119:$A$119))/C119+0.5-$A119)</f>
        <v>0</v>
      </c>
      <c r="F119" s="33">
        <f>IF(C119=0,0,D119/C119)</f>
        <v>0</v>
      </c>
      <c r="G119" s="32"/>
      <c r="H119" s="40">
        <f>'HRQOL scores'!C$15</f>
        <v>0.58867565716819914</v>
      </c>
      <c r="I119" s="37">
        <f t="shared" si="14"/>
        <v>0</v>
      </c>
      <c r="J119" s="37">
        <f t="shared" si="15"/>
        <v>0</v>
      </c>
      <c r="K119" s="40">
        <f>IF(C119=0,0,SUM(J119:J$119)/C119)</f>
        <v>0</v>
      </c>
    </row>
    <row r="121" spans="1:11">
      <c r="D121" s="19"/>
      <c r="E121" s="19"/>
    </row>
  </sheetData>
  <phoneticPr fontId="5" type="noConversion"/>
  <pageMargins left="0.17" right="0.18" top="1" bottom="1" header="0.5" footer="0.5"/>
  <pageSetup orientation="portrait" horizontalDpi="4294967292" verticalDpi="429496729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4"/>
  <sheetViews>
    <sheetView workbookViewId="0">
      <selection activeCell="A2" sqref="A2"/>
    </sheetView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2.85546875" style="59" customWidth="1"/>
    <col min="9" max="9" width="8.85546875" style="59"/>
    <col min="10" max="10" width="9.140625" style="59" customWidth="1"/>
    <col min="11" max="11" width="13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19" width="8.42578125" style="59" customWidth="1"/>
    <col min="120" max="120" width="18.140625" style="59" customWidth="1"/>
    <col min="121" max="121" width="8.42578125" style="59" customWidth="1"/>
    <col min="122" max="122" width="12.140625" style="59" customWidth="1"/>
    <col min="123" max="123" width="3.140625" style="59" customWidth="1"/>
    <col min="124" max="124" width="9.140625" style="59" customWidth="1"/>
    <col min="125" max="125" width="7.7109375" style="59" customWidth="1"/>
    <col min="126" max="126" width="10.7109375" style="59" customWidth="1"/>
    <col min="127" max="129" width="9.140625" style="59" customWidth="1"/>
    <col min="130" max="130" width="8.85546875" style="59"/>
    <col min="131" max="131" width="12.140625" style="59" customWidth="1"/>
    <col min="132" max="132" width="2.7109375" style="59" customWidth="1"/>
    <col min="133" max="133" width="9.140625" style="59" customWidth="1"/>
    <col min="134" max="134" width="6.7109375" style="59" customWidth="1"/>
    <col min="135" max="135" width="11.140625" style="59" customWidth="1"/>
    <col min="136" max="138" width="9.140625" style="59" customWidth="1"/>
    <col min="139" max="139" width="10" style="59" customWidth="1"/>
    <col min="140" max="140" width="12.140625" style="59" customWidth="1"/>
    <col min="141" max="141" width="8.85546875" style="59"/>
    <col min="142" max="142" width="9.140625" style="59" customWidth="1"/>
    <col min="143" max="143" width="6.7109375" style="59" customWidth="1"/>
    <col min="144" max="144" width="10.42578125" style="59" customWidth="1"/>
    <col min="145" max="147" width="9.140625" style="59" customWidth="1"/>
    <col min="148" max="148" width="8.85546875" style="59"/>
    <col min="149" max="149" width="12.140625" style="59" customWidth="1"/>
    <col min="150" max="150" width="2.7109375" style="59" customWidth="1"/>
    <col min="151" max="151" width="9.140625" style="59" customWidth="1"/>
    <col min="152" max="152" width="6.7109375" style="59" customWidth="1"/>
    <col min="153" max="153" width="10.42578125" style="59" customWidth="1"/>
    <col min="154" max="156" width="9.140625" style="59" customWidth="1"/>
    <col min="157" max="157" width="10" style="59" customWidth="1"/>
    <col min="158" max="158" width="12.140625" style="59" customWidth="1"/>
    <col min="159" max="159" width="8.85546875" style="59"/>
    <col min="160" max="160" width="9.140625" style="59" customWidth="1"/>
    <col min="161" max="161" width="6.7109375" style="59" customWidth="1"/>
    <col min="162" max="162" width="10.85546875" style="59" customWidth="1"/>
    <col min="163" max="165" width="9.140625" style="59" customWidth="1"/>
    <col min="166" max="166" width="8.85546875" style="59"/>
    <col min="167" max="167" width="12.140625" style="59" customWidth="1"/>
    <col min="168" max="168" width="2.7109375" style="59" customWidth="1"/>
    <col min="169" max="169" width="9.140625" style="59" customWidth="1"/>
    <col min="170" max="170" width="6.7109375" style="59" customWidth="1"/>
    <col min="171" max="171" width="11.42578125" style="59" customWidth="1"/>
    <col min="172" max="174" width="9.140625" style="59" customWidth="1"/>
    <col min="175" max="175" width="10" style="59" customWidth="1"/>
    <col min="176" max="176" width="12.140625" style="59" customWidth="1"/>
    <col min="177" max="16384" width="8.85546875" style="59"/>
  </cols>
  <sheetData>
    <row r="1" spans="1:11">
      <c r="A1" t="s">
        <v>55</v>
      </c>
      <c r="C1" s="62"/>
      <c r="D1" s="9"/>
    </row>
    <row r="2" spans="1:11" s="66" customFormat="1">
      <c r="C2" s="62"/>
      <c r="D2" s="9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B5" s="9"/>
      <c r="C5" s="88">
        <v>100000</v>
      </c>
      <c r="D5" s="28">
        <f t="shared" ref="D5:D68" si="0">C5-C6</f>
        <v>1197</v>
      </c>
      <c r="E5" s="31">
        <f>SUMPRODUCT(D5:D$119*$A5:$A$119)/C5+0.5-$A5</f>
        <v>76.816008433382109</v>
      </c>
      <c r="F5" s="33">
        <f t="shared" ref="F5:F68" si="1">D5/C5</f>
        <v>1.197E-2</v>
      </c>
      <c r="G5" s="50"/>
      <c r="H5" s="40">
        <f>'HRQOL scores'!L$6</f>
        <v>0.91722694996493603</v>
      </c>
      <c r="I5" s="37">
        <f t="shared" ref="I5:I36" si="2">(D5*0.5+C6)</f>
        <v>99401.5</v>
      </c>
      <c r="J5" s="37">
        <f t="shared" ref="J5:J36" si="3">I5*H5</f>
        <v>91173.734666939592</v>
      </c>
      <c r="K5" s="40">
        <f>SUM(J5:J$119)/C5</f>
        <v>62.747241000863056</v>
      </c>
    </row>
    <row r="6" spans="1:11">
      <c r="A6" s="60">
        <v>1</v>
      </c>
      <c r="C6" s="88">
        <v>98803</v>
      </c>
      <c r="D6" s="28">
        <f t="shared" si="0"/>
        <v>61</v>
      </c>
      <c r="E6" s="31">
        <f>SUMPRODUCT(D6:D$119*$A6:$A$119)/C6+0.5-$A6</f>
        <v>76.740578153884101</v>
      </c>
      <c r="F6" s="33">
        <f t="shared" si="1"/>
        <v>6.1739016021780712E-4</v>
      </c>
      <c r="G6" s="32"/>
      <c r="H6" s="40">
        <f>'HRQOL scores'!L$6</f>
        <v>0.91722694996493603</v>
      </c>
      <c r="I6" s="37">
        <f t="shared" si="2"/>
        <v>98772.5</v>
      </c>
      <c r="J6" s="37">
        <f t="shared" si="3"/>
        <v>90596.798915411651</v>
      </c>
      <c r="K6" s="40">
        <f>SUM(J6:J$119)/C6</f>
        <v>62.584641816740046</v>
      </c>
    </row>
    <row r="7" spans="1:11">
      <c r="A7" s="60">
        <v>2</v>
      </c>
      <c r="C7" s="88">
        <v>98742</v>
      </c>
      <c r="D7" s="28">
        <f t="shared" si="0"/>
        <v>40</v>
      </c>
      <c r="E7" s="31">
        <f>SUMPRODUCT(D7:D$119*$A7:$A$119)/C7+0.5-$A7</f>
        <v>75.78767741526616</v>
      </c>
      <c r="F7" s="33">
        <f t="shared" si="1"/>
        <v>4.0509610905187254E-4</v>
      </c>
      <c r="G7" s="32"/>
      <c r="H7" s="40">
        <f>'HRQOL scores'!L$6</f>
        <v>0.91722694996493603</v>
      </c>
      <c r="I7" s="37">
        <f t="shared" si="2"/>
        <v>98722</v>
      </c>
      <c r="J7" s="37">
        <f t="shared" si="3"/>
        <v>90550.478954438411</v>
      </c>
      <c r="K7" s="40">
        <f>SUM(J7:J$119)/C7</f>
        <v>61.705794560612041</v>
      </c>
    </row>
    <row r="8" spans="1:11">
      <c r="A8" s="60">
        <v>3</v>
      </c>
      <c r="C8" s="88">
        <v>98702</v>
      </c>
      <c r="D8" s="28">
        <f t="shared" si="0"/>
        <v>28</v>
      </c>
      <c r="E8" s="31">
        <f>SUMPRODUCT(D8:D$119*$A8:$A$119)/C8+0.5-$A8</f>
        <v>74.818188520376594</v>
      </c>
      <c r="F8" s="33">
        <f t="shared" si="1"/>
        <v>2.8368219488966788E-4</v>
      </c>
      <c r="G8" s="32"/>
      <c r="H8" s="40">
        <f>'HRQOL scores'!L$6</f>
        <v>0.91722694996493603</v>
      </c>
      <c r="I8" s="37">
        <f t="shared" si="2"/>
        <v>98688</v>
      </c>
      <c r="J8" s="37">
        <f t="shared" si="3"/>
        <v>90519.293238139609</v>
      </c>
      <c r="K8" s="40">
        <f>SUM(J8:J$119)/C8</f>
        <v>60.813388660305932</v>
      </c>
    </row>
    <row r="9" spans="1:11">
      <c r="A9" s="60">
        <v>4</v>
      </c>
      <c r="C9" s="88">
        <v>98674</v>
      </c>
      <c r="D9" s="28">
        <f t="shared" si="0"/>
        <v>24</v>
      </c>
      <c r="E9" s="31">
        <f>SUMPRODUCT(D9:D$119*$A9:$A$119)/C9+0.5-$A9</f>
        <v>73.839277249713305</v>
      </c>
      <c r="F9" s="33">
        <f t="shared" si="1"/>
        <v>2.4322516569714412E-4</v>
      </c>
      <c r="G9" s="32"/>
      <c r="H9" s="40">
        <f>'HRQOL scores'!L$6</f>
        <v>0.91722694996493603</v>
      </c>
      <c r="I9" s="37">
        <f t="shared" si="2"/>
        <v>98662</v>
      </c>
      <c r="J9" s="37">
        <f t="shared" si="3"/>
        <v>90495.445337440513</v>
      </c>
      <c r="K9" s="40">
        <f>SUM(J9:J$119)/C9</f>
        <v>59.913288143901902</v>
      </c>
    </row>
    <row r="10" spans="1:11">
      <c r="A10" s="60">
        <v>5</v>
      </c>
      <c r="C10" s="88">
        <v>98650</v>
      </c>
      <c r="D10" s="28">
        <f t="shared" si="0"/>
        <v>20</v>
      </c>
      <c r="E10" s="31">
        <f>SUMPRODUCT(D10:D$119*$A10:$A$119)/C10+0.5-$A10</f>
        <v>72.857119547270258</v>
      </c>
      <c r="F10" s="33">
        <f t="shared" si="1"/>
        <v>2.0273694880892042E-4</v>
      </c>
      <c r="G10" s="32"/>
      <c r="H10" s="40">
        <f>'HRQOL scores'!L$7</f>
        <v>0.90788968571865103</v>
      </c>
      <c r="I10" s="37">
        <f t="shared" si="2"/>
        <v>98640</v>
      </c>
      <c r="J10" s="37">
        <f t="shared" si="3"/>
        <v>89554.238599287739</v>
      </c>
      <c r="K10" s="40">
        <f>SUM(J10:J$119)/C10</f>
        <v>59.010525585138716</v>
      </c>
    </row>
    <row r="11" spans="1:11">
      <c r="A11" s="60">
        <v>6</v>
      </c>
      <c r="C11" s="88">
        <v>98630</v>
      </c>
      <c r="D11" s="28">
        <f t="shared" si="0"/>
        <v>16</v>
      </c>
      <c r="E11" s="31">
        <f>SUMPRODUCT(D11:D$119*$A11:$A$119)/C11+0.5-$A11</f>
        <v>71.871791983556832</v>
      </c>
      <c r="F11" s="33">
        <f t="shared" si="1"/>
        <v>1.6222244753117714E-4</v>
      </c>
      <c r="G11" s="32"/>
      <c r="H11" s="40">
        <f>'HRQOL scores'!L$7</f>
        <v>0.90788968571865103</v>
      </c>
      <c r="I11" s="37">
        <f t="shared" si="2"/>
        <v>98622</v>
      </c>
      <c r="J11" s="37">
        <f t="shared" si="3"/>
        <v>89537.8965849448</v>
      </c>
      <c r="K11" s="40">
        <f>SUM(J11:J$119)/C11</f>
        <v>58.11450988922892</v>
      </c>
    </row>
    <row r="12" spans="1:11">
      <c r="A12" s="60">
        <v>7</v>
      </c>
      <c r="C12" s="88">
        <v>98614</v>
      </c>
      <c r="D12" s="28">
        <f t="shared" si="0"/>
        <v>15</v>
      </c>
      <c r="E12" s="31">
        <f>SUMPRODUCT(D12:D$119*$A12:$A$119)/C12+0.5-$A12</f>
        <v>70.883371968870662</v>
      </c>
      <c r="F12" s="33">
        <f t="shared" si="1"/>
        <v>1.5210821992820491E-4</v>
      </c>
      <c r="G12" s="32"/>
      <c r="H12" s="40">
        <f>'HRQOL scores'!L$7</f>
        <v>0.90788968571865103</v>
      </c>
      <c r="I12" s="37">
        <f t="shared" si="2"/>
        <v>98606.5</v>
      </c>
      <c r="J12" s="37">
        <f t="shared" si="3"/>
        <v>89523.824294816164</v>
      </c>
      <c r="K12" s="40">
        <f>SUM(J12:J$119)/C12</f>
        <v>57.215975559146806</v>
      </c>
    </row>
    <row r="13" spans="1:11">
      <c r="A13" s="60">
        <v>8</v>
      </c>
      <c r="C13" s="88">
        <v>98599</v>
      </c>
      <c r="D13" s="28">
        <f t="shared" si="0"/>
        <v>13</v>
      </c>
      <c r="E13" s="31">
        <f>SUMPRODUCT(D13:D$119*$A13:$A$119)/C13+0.5-$A13</f>
        <v>69.894079486994912</v>
      </c>
      <c r="F13" s="33">
        <f t="shared" si="1"/>
        <v>1.3184717897747443E-4</v>
      </c>
      <c r="G13" s="32"/>
      <c r="H13" s="40">
        <f>'HRQOL scores'!L$7</f>
        <v>0.90788968571865103</v>
      </c>
      <c r="I13" s="37">
        <f t="shared" si="2"/>
        <v>98592.5</v>
      </c>
      <c r="J13" s="37">
        <f t="shared" si="3"/>
        <v>89511.113839216108</v>
      </c>
      <c r="K13" s="40">
        <f>SUM(J13:J$119)/C13</f>
        <v>56.316721158377739</v>
      </c>
    </row>
    <row r="14" spans="1:11">
      <c r="A14" s="60">
        <v>9</v>
      </c>
      <c r="C14" s="88">
        <v>98586</v>
      </c>
      <c r="D14" s="28">
        <f t="shared" si="0"/>
        <v>13</v>
      </c>
      <c r="E14" s="31">
        <f>SUMPRODUCT(D14:D$119*$A14:$A$119)/C14+0.5-$A14</f>
        <v>68.903230107096448</v>
      </c>
      <c r="F14" s="33">
        <f t="shared" si="1"/>
        <v>1.3186456494836994E-4</v>
      </c>
      <c r="G14" s="32"/>
      <c r="H14" s="40">
        <f>'HRQOL scores'!L$7</f>
        <v>0.90788968571865103</v>
      </c>
      <c r="I14" s="37">
        <f t="shared" si="2"/>
        <v>98579.5</v>
      </c>
      <c r="J14" s="37">
        <f t="shared" si="3"/>
        <v>89499.311273301762</v>
      </c>
      <c r="K14" s="40">
        <f>SUM(J14:J$119)/C14</f>
        <v>55.416197793354733</v>
      </c>
    </row>
    <row r="15" spans="1:11">
      <c r="A15" s="60">
        <v>10</v>
      </c>
      <c r="C15" s="88">
        <v>98573</v>
      </c>
      <c r="D15" s="28">
        <f t="shared" si="0"/>
        <v>13</v>
      </c>
      <c r="E15" s="31">
        <f>SUMPRODUCT(D15:D$119*$A15:$A$119)/C15+0.5-$A15</f>
        <v>67.912251258845842</v>
      </c>
      <c r="F15" s="33">
        <f t="shared" si="1"/>
        <v>1.3188195550505716E-4</v>
      </c>
      <c r="G15" s="32"/>
      <c r="H15" s="40">
        <f>'HRQOL scores'!L$7</f>
        <v>0.90788968571865103</v>
      </c>
      <c r="I15" s="37">
        <f t="shared" si="2"/>
        <v>98566.5</v>
      </c>
      <c r="J15" s="37">
        <f t="shared" si="3"/>
        <v>89487.508707387417</v>
      </c>
      <c r="K15" s="40">
        <f>SUM(J15:J$119)/C15</f>
        <v>54.515556637034159</v>
      </c>
    </row>
    <row r="16" spans="1:11">
      <c r="A16" s="60">
        <v>11</v>
      </c>
      <c r="C16" s="88">
        <v>98560</v>
      </c>
      <c r="D16" s="28">
        <f t="shared" si="0"/>
        <v>15</v>
      </c>
      <c r="E16" s="31">
        <f>SUMPRODUCT(D16:D$119*$A16:$A$119)/C16+0.5-$A16</f>
        <v>66.921142891012693</v>
      </c>
      <c r="F16" s="33">
        <f t="shared" si="1"/>
        <v>1.5219155844155844E-4</v>
      </c>
      <c r="G16" s="32"/>
      <c r="H16" s="40">
        <f>'HRQOL scores'!L$7</f>
        <v>0.90788968571865103</v>
      </c>
      <c r="I16" s="37">
        <f t="shared" si="2"/>
        <v>98552.5</v>
      </c>
      <c r="J16" s="37">
        <f t="shared" si="3"/>
        <v>89474.798251787361</v>
      </c>
      <c r="K16" s="40">
        <f>SUM(J16:J$119)/C16</f>
        <v>53.614797642806217</v>
      </c>
    </row>
    <row r="17" spans="1:11">
      <c r="A17" s="60">
        <v>12</v>
      </c>
      <c r="C17" s="88">
        <v>98545</v>
      </c>
      <c r="D17" s="28">
        <f t="shared" si="0"/>
        <v>17</v>
      </c>
      <c r="E17" s="31">
        <f>SUMPRODUCT(D17:D$119*$A17:$A$119)/C17+0.5-$A17</f>
        <v>65.931253166961397</v>
      </c>
      <c r="F17" s="33">
        <f t="shared" si="1"/>
        <v>1.7251002080267898E-4</v>
      </c>
      <c r="G17" s="32"/>
      <c r="H17" s="40">
        <f>'HRQOL scores'!L$7</f>
        <v>0.90788968571865103</v>
      </c>
      <c r="I17" s="37">
        <f t="shared" si="2"/>
        <v>98536.5</v>
      </c>
      <c r="J17" s="37">
        <f t="shared" si="3"/>
        <v>89460.272016815856</v>
      </c>
      <c r="K17" s="40">
        <f>SUM(J17:J$119)/C17</f>
        <v>52.714999821636752</v>
      </c>
    </row>
    <row r="18" spans="1:11">
      <c r="A18" s="60">
        <v>13</v>
      </c>
      <c r="C18" s="88">
        <v>98528</v>
      </c>
      <c r="D18" s="28">
        <f t="shared" si="0"/>
        <v>21</v>
      </c>
      <c r="E18" s="31">
        <f>SUMPRODUCT(D18:D$119*$A18:$A$119)/C18+0.5-$A18</f>
        <v>64.942542661357294</v>
      </c>
      <c r="F18" s="33">
        <f t="shared" si="1"/>
        <v>2.131373822669698E-4</v>
      </c>
      <c r="G18" s="32"/>
      <c r="H18" s="40">
        <f>'HRQOL scores'!L$7</f>
        <v>0.90788968571865103</v>
      </c>
      <c r="I18" s="37">
        <f t="shared" si="2"/>
        <v>98517.5</v>
      </c>
      <c r="J18" s="37">
        <f t="shared" si="3"/>
        <v>89443.022112787206</v>
      </c>
      <c r="K18" s="40">
        <f>SUM(J18:J$119)/C18</f>
        <v>51.816127247141715</v>
      </c>
    </row>
    <row r="19" spans="1:11">
      <c r="A19" s="60">
        <v>14</v>
      </c>
      <c r="C19" s="88">
        <v>98507</v>
      </c>
      <c r="D19" s="28">
        <f t="shared" si="0"/>
        <v>24</v>
      </c>
      <c r="E19" s="31">
        <f>SUMPRODUCT(D19:D$119*$A19:$A$119)/C19+0.5-$A19</f>
        <v>63.956280704297271</v>
      </c>
      <c r="F19" s="33">
        <f t="shared" si="1"/>
        <v>2.4363750799435573E-4</v>
      </c>
      <c r="G19" s="32"/>
      <c r="H19" s="40">
        <f>'HRQOL scores'!L$7</f>
        <v>0.90788968571865103</v>
      </c>
      <c r="I19" s="37">
        <f t="shared" si="2"/>
        <v>98495</v>
      </c>
      <c r="J19" s="37">
        <f t="shared" si="3"/>
        <v>89422.594594858529</v>
      </c>
      <c r="K19" s="40">
        <f>SUM(J19:J$119)/C19</f>
        <v>50.919187096283409</v>
      </c>
    </row>
    <row r="20" spans="1:11">
      <c r="A20" s="60">
        <v>15</v>
      </c>
      <c r="C20" s="88">
        <v>98483</v>
      </c>
      <c r="D20" s="28">
        <f t="shared" si="0"/>
        <v>28</v>
      </c>
      <c r="E20" s="31">
        <f>SUMPRODUCT(D20:D$119*$A20:$A$119)/C20+0.5-$A20</f>
        <v>62.971744802028894</v>
      </c>
      <c r="F20" s="33">
        <f t="shared" si="1"/>
        <v>2.8431302864453766E-4</v>
      </c>
      <c r="G20" s="32"/>
      <c r="H20" s="40">
        <f>'HRQOL scores'!L$8</f>
        <v>0.86952820758981419</v>
      </c>
      <c r="I20" s="37">
        <f t="shared" si="2"/>
        <v>98469</v>
      </c>
      <c r="J20" s="37">
        <f t="shared" si="3"/>
        <v>85621.573073161417</v>
      </c>
      <c r="K20" s="40">
        <f>SUM(J20:J$119)/C20</f>
        <v>50.023595632735919</v>
      </c>
    </row>
    <row r="21" spans="1:11">
      <c r="A21" s="60">
        <v>16</v>
      </c>
      <c r="C21" s="88">
        <v>98455</v>
      </c>
      <c r="D21" s="28">
        <f t="shared" si="0"/>
        <v>33</v>
      </c>
      <c r="E21" s="31">
        <f>SUMPRODUCT(D21:D$119*$A21:$A$119)/C21+0.5-$A21</f>
        <v>61.989511384269065</v>
      </c>
      <c r="F21" s="33">
        <f t="shared" si="1"/>
        <v>3.3517850794779341E-4</v>
      </c>
      <c r="G21" s="32"/>
      <c r="H21" s="40">
        <f>'HRQOL scores'!L$8</f>
        <v>0.86952820758981419</v>
      </c>
      <c r="I21" s="37">
        <f t="shared" si="2"/>
        <v>98438.5</v>
      </c>
      <c r="J21" s="37">
        <f t="shared" si="3"/>
        <v>85595.052462829932</v>
      </c>
      <c r="K21" s="40">
        <f>SUM(J21:J$119)/C21</f>
        <v>49.16817018562358</v>
      </c>
    </row>
    <row r="22" spans="1:11">
      <c r="A22" s="60">
        <v>17</v>
      </c>
      <c r="C22" s="88">
        <v>98422</v>
      </c>
      <c r="D22" s="28">
        <f t="shared" si="0"/>
        <v>37</v>
      </c>
      <c r="E22" s="31">
        <f>SUMPRODUCT(D22:D$119*$A22:$A$119)/C22+0.5-$A22</f>
        <v>61.01012825728202</v>
      </c>
      <c r="F22" s="33">
        <f t="shared" si="1"/>
        <v>3.7593221027818982E-4</v>
      </c>
      <c r="G22" s="32"/>
      <c r="H22" s="40">
        <f>'HRQOL scores'!L$8</f>
        <v>0.86952820758981419</v>
      </c>
      <c r="I22" s="37">
        <f t="shared" si="2"/>
        <v>98403.5</v>
      </c>
      <c r="J22" s="37">
        <f t="shared" si="3"/>
        <v>85564.618975564284</v>
      </c>
      <c r="K22" s="40">
        <f>SUM(J22:J$119)/C22</f>
        <v>48.314981845143784</v>
      </c>
    </row>
    <row r="23" spans="1:11">
      <c r="A23" s="60">
        <v>18</v>
      </c>
      <c r="C23" s="88">
        <v>98385</v>
      </c>
      <c r="D23" s="28">
        <f t="shared" si="0"/>
        <v>41</v>
      </c>
      <c r="E23" s="31">
        <f>SUMPRODUCT(D23:D$119*$A23:$A$119)/C23+0.5-$A23</f>
        <v>60.032884518353526</v>
      </c>
      <c r="F23" s="33">
        <f t="shared" si="1"/>
        <v>4.167301926106622E-4</v>
      </c>
      <c r="G23" s="32"/>
      <c r="H23" s="40">
        <f>'HRQOL scores'!L$8</f>
        <v>0.86952820758981419</v>
      </c>
      <c r="I23" s="37">
        <f t="shared" si="2"/>
        <v>98364.5</v>
      </c>
      <c r="J23" s="37">
        <f t="shared" si="3"/>
        <v>85530.707375468279</v>
      </c>
      <c r="K23" s="40">
        <f>SUM(J23:J$119)/C23</f>
        <v>47.463460122855899</v>
      </c>
    </row>
    <row r="24" spans="1:11">
      <c r="A24" s="60">
        <v>19</v>
      </c>
      <c r="C24" s="88">
        <v>98344</v>
      </c>
      <c r="D24" s="28">
        <f t="shared" si="0"/>
        <v>45</v>
      </c>
      <c r="E24" s="31">
        <f>SUMPRODUCT(D24:D$119*$A24:$A$119)/C24+0.5-$A24</f>
        <v>59.057704011817819</v>
      </c>
      <c r="F24" s="33">
        <f t="shared" si="1"/>
        <v>4.5757748312047508E-4</v>
      </c>
      <c r="G24" s="32"/>
      <c r="H24" s="40">
        <f>'HRQOL scores'!L$8</f>
        <v>0.86952820758981419</v>
      </c>
      <c r="I24" s="37">
        <f t="shared" si="2"/>
        <v>98321.5</v>
      </c>
      <c r="J24" s="37">
        <f t="shared" si="3"/>
        <v>85493.317662541915</v>
      </c>
      <c r="K24" s="40">
        <f>SUM(J24:J$119)/C24</f>
        <v>46.613538363415252</v>
      </c>
    </row>
    <row r="25" spans="1:11">
      <c r="A25" s="60">
        <v>20</v>
      </c>
      <c r="C25" s="88">
        <v>98299</v>
      </c>
      <c r="D25" s="28">
        <f t="shared" si="0"/>
        <v>51</v>
      </c>
      <c r="E25" s="31">
        <f>SUMPRODUCT(D25:D$119*$A25:$A$119)/C25+0.5-$A25</f>
        <v>58.084510964894974</v>
      </c>
      <c r="F25" s="33">
        <f t="shared" si="1"/>
        <v>5.1882521694015203E-4</v>
      </c>
      <c r="G25" s="32"/>
      <c r="H25" s="40">
        <f>'HRQOL scores'!L$8</f>
        <v>0.86952820758981419</v>
      </c>
      <c r="I25" s="37">
        <f t="shared" si="2"/>
        <v>98273.5</v>
      </c>
      <c r="J25" s="37">
        <f t="shared" si="3"/>
        <v>85451.580308577599</v>
      </c>
      <c r="K25" s="40">
        <f>SUM(J25:J$119)/C25</f>
        <v>45.765150196331263</v>
      </c>
    </row>
    <row r="26" spans="1:11">
      <c r="A26" s="60">
        <v>21</v>
      </c>
      <c r="C26" s="88">
        <v>98248</v>
      </c>
      <c r="D26" s="28">
        <f t="shared" si="0"/>
        <v>55</v>
      </c>
      <c r="E26" s="31">
        <f>SUMPRODUCT(D26:D$119*$A26:$A$119)/C26+0.5-$A26</f>
        <v>57.114402769910953</v>
      </c>
      <c r="F26" s="33">
        <f t="shared" si="1"/>
        <v>5.5980783323833559E-4</v>
      </c>
      <c r="G26" s="32"/>
      <c r="H26" s="40">
        <f>'HRQOL scores'!L$8</f>
        <v>0.86952820758981419</v>
      </c>
      <c r="I26" s="37">
        <f t="shared" si="2"/>
        <v>98220.5</v>
      </c>
      <c r="J26" s="37">
        <f t="shared" si="3"/>
        <v>85405.495313575346</v>
      </c>
      <c r="K26" s="40">
        <f>SUM(J26:J$119)/C26</f>
        <v>44.919152744489345</v>
      </c>
    </row>
    <row r="27" spans="1:11">
      <c r="A27" s="60">
        <v>22</v>
      </c>
      <c r="C27" s="88">
        <v>98193</v>
      </c>
      <c r="D27" s="28">
        <f t="shared" si="0"/>
        <v>61</v>
      </c>
      <c r="E27" s="31">
        <f>SUMPRODUCT(D27:D$119*$A27:$A$119)/C27+0.5-$A27</f>
        <v>56.146113708087242</v>
      </c>
      <c r="F27" s="33">
        <f t="shared" si="1"/>
        <v>6.2122554560915745E-4</v>
      </c>
      <c r="G27" s="32"/>
      <c r="H27" s="40">
        <f>'HRQOL scores'!L$8</f>
        <v>0.86952820758981419</v>
      </c>
      <c r="I27" s="37">
        <f t="shared" si="2"/>
        <v>98162.5</v>
      </c>
      <c r="J27" s="37">
        <f t="shared" si="3"/>
        <v>85355.062677535141</v>
      </c>
      <c r="K27" s="40">
        <f>SUM(J27:J$119)/C27</f>
        <v>44.074541194657606</v>
      </c>
    </row>
    <row r="28" spans="1:11">
      <c r="A28" s="60">
        <v>23</v>
      </c>
      <c r="C28" s="88">
        <v>98132</v>
      </c>
      <c r="D28" s="28">
        <f t="shared" si="0"/>
        <v>66</v>
      </c>
      <c r="E28" s="31">
        <f>SUMPRODUCT(D28:D$119*$A28:$A$119)/C28+0.5-$A28</f>
        <v>55.180703983799489</v>
      </c>
      <c r="F28" s="33">
        <f t="shared" si="1"/>
        <v>6.7256348591692827E-4</v>
      </c>
      <c r="G28" s="32"/>
      <c r="H28" s="40">
        <f>'HRQOL scores'!L$8</f>
        <v>0.86952820758981419</v>
      </c>
      <c r="I28" s="37">
        <f t="shared" si="2"/>
        <v>98099</v>
      </c>
      <c r="J28" s="37">
        <f t="shared" si="3"/>
        <v>85299.847636353181</v>
      </c>
      <c r="K28" s="40">
        <f>SUM(J28:J$119)/C28</f>
        <v>43.232139983384414</v>
      </c>
    </row>
    <row r="29" spans="1:11">
      <c r="A29" s="60">
        <v>24</v>
      </c>
      <c r="C29" s="88">
        <v>98066</v>
      </c>
      <c r="D29" s="28">
        <f t="shared" si="0"/>
        <v>70</v>
      </c>
      <c r="E29" s="31">
        <f>SUMPRODUCT(D29:D$119*$A29:$A$119)/C29+0.5-$A29</f>
        <v>54.217504979689295</v>
      </c>
      <c r="F29" s="33">
        <f t="shared" si="1"/>
        <v>7.1380498847714807E-4</v>
      </c>
      <c r="G29" s="32"/>
      <c r="H29" s="40">
        <f>'HRQOL scores'!L$8</f>
        <v>0.86952820758981419</v>
      </c>
      <c r="I29" s="37">
        <f t="shared" si="2"/>
        <v>98031</v>
      </c>
      <c r="J29" s="37">
        <f t="shared" si="3"/>
        <v>85240.719718237073</v>
      </c>
      <c r="K29" s="40">
        <f>SUM(J29:J$119)/C29</f>
        <v>42.391415100168523</v>
      </c>
    </row>
    <row r="30" spans="1:11">
      <c r="A30" s="60">
        <v>25</v>
      </c>
      <c r="C30" s="88">
        <v>97996</v>
      </c>
      <c r="D30" s="28">
        <f t="shared" si="0"/>
        <v>76</v>
      </c>
      <c r="E30" s="31">
        <f>SUMPRODUCT(D30:D$119*$A30:$A$119)/C30+0.5-$A30</f>
        <v>53.255876192275309</v>
      </c>
      <c r="F30" s="33">
        <f t="shared" si="1"/>
        <v>7.7554185885138165E-4</v>
      </c>
      <c r="G30" s="32"/>
      <c r="H30" s="40">
        <f>'HRQOL scores'!L$9</f>
        <v>0.82278628632905726</v>
      </c>
      <c r="I30" s="37">
        <f t="shared" si="2"/>
        <v>97958</v>
      </c>
      <c r="J30" s="37">
        <f t="shared" si="3"/>
        <v>80598.499036221794</v>
      </c>
      <c r="K30" s="40">
        <f>SUM(J30:J$119)/C30</f>
        <v>41.551857152280604</v>
      </c>
    </row>
    <row r="31" spans="1:11">
      <c r="A31" s="60">
        <v>26</v>
      </c>
      <c r="C31" s="88">
        <v>97920</v>
      </c>
      <c r="D31" s="28">
        <f t="shared" si="0"/>
        <v>80</v>
      </c>
      <c r="E31" s="31">
        <f>SUMPRODUCT(D31:D$119*$A31:$A$119)/C31+0.5-$A31</f>
        <v>52.296822338012774</v>
      </c>
      <c r="F31" s="33">
        <f t="shared" si="1"/>
        <v>8.1699346405228761E-4</v>
      </c>
      <c r="G31" s="32"/>
      <c r="H31" s="40">
        <f>'HRQOL scores'!L$9</f>
        <v>0.82278628632905726</v>
      </c>
      <c r="I31" s="37">
        <f t="shared" si="2"/>
        <v>97880</v>
      </c>
      <c r="J31" s="37">
        <f t="shared" si="3"/>
        <v>80534.321705888127</v>
      </c>
      <c r="K31" s="40">
        <f>SUM(J31:J$119)/C31</f>
        <v>40.761001781644893</v>
      </c>
    </row>
    <row r="32" spans="1:11">
      <c r="A32" s="60">
        <v>27</v>
      </c>
      <c r="C32" s="88">
        <v>97840</v>
      </c>
      <c r="D32" s="28">
        <f t="shared" si="0"/>
        <v>84</v>
      </c>
      <c r="E32" s="31">
        <f>SUMPRODUCT(D32:D$119*$A32:$A$119)/C32+0.5-$A32</f>
        <v>51.339174604846804</v>
      </c>
      <c r="F32" s="33">
        <f t="shared" si="1"/>
        <v>8.5854456255110383E-4</v>
      </c>
      <c r="G32" s="32"/>
      <c r="H32" s="40">
        <f>'HRQOL scores'!L$9</f>
        <v>0.82278628632905726</v>
      </c>
      <c r="I32" s="37">
        <f t="shared" si="2"/>
        <v>97798</v>
      </c>
      <c r="J32" s="37">
        <f t="shared" si="3"/>
        <v>80466.853230409135</v>
      </c>
      <c r="K32" s="40">
        <f>SUM(J32:J$119)/C32</f>
        <v>39.971207816361201</v>
      </c>
    </row>
    <row r="33" spans="1:11">
      <c r="A33" s="60">
        <v>28</v>
      </c>
      <c r="C33" s="88">
        <v>97756</v>
      </c>
      <c r="D33" s="28">
        <f t="shared" si="0"/>
        <v>90</v>
      </c>
      <c r="E33" s="31">
        <f>SUMPRODUCT(D33:D$119*$A33:$A$119)/C33+0.5-$A33</f>
        <v>50.382859807461543</v>
      </c>
      <c r="F33" s="33">
        <f t="shared" si="1"/>
        <v>9.2065960145668805E-4</v>
      </c>
      <c r="G33" s="32"/>
      <c r="H33" s="40">
        <f>'HRQOL scores'!L$9</f>
        <v>0.82278628632905726</v>
      </c>
      <c r="I33" s="37">
        <f t="shared" si="2"/>
        <v>97711</v>
      </c>
      <c r="J33" s="37">
        <f t="shared" si="3"/>
        <v>80395.270823498518</v>
      </c>
      <c r="K33" s="40">
        <f>SUM(J33:J$119)/C33</f>
        <v>39.182414578362156</v>
      </c>
    </row>
    <row r="34" spans="1:11">
      <c r="A34" s="60">
        <v>29</v>
      </c>
      <c r="C34" s="88">
        <v>97666</v>
      </c>
      <c r="D34" s="28">
        <f t="shared" si="0"/>
        <v>94</v>
      </c>
      <c r="E34" s="31">
        <f>SUMPRODUCT(D34:D$119*$A34:$A$119)/C34+0.5-$A34</f>
        <v>49.428827261669483</v>
      </c>
      <c r="F34" s="33">
        <f t="shared" si="1"/>
        <v>9.6246390760346492E-4</v>
      </c>
      <c r="G34" s="32"/>
      <c r="H34" s="40">
        <f>'HRQOL scores'!L$9</f>
        <v>0.82278628632905726</v>
      </c>
      <c r="I34" s="37">
        <f t="shared" si="2"/>
        <v>97619</v>
      </c>
      <c r="J34" s="37">
        <f t="shared" si="3"/>
        <v>80319.574485156234</v>
      </c>
      <c r="K34" s="40">
        <f>SUM(J34:J$119)/C34</f>
        <v>38.395356098323589</v>
      </c>
    </row>
    <row r="35" spans="1:11">
      <c r="A35" s="60">
        <v>30</v>
      </c>
      <c r="C35" s="88">
        <v>97572</v>
      </c>
      <c r="D35" s="28">
        <f t="shared" si="0"/>
        <v>99</v>
      </c>
      <c r="E35" s="31">
        <f>SUMPRODUCT(D35:D$119*$A35:$A$119)/C35+0.5-$A35</f>
        <v>48.47596486018746</v>
      </c>
      <c r="F35" s="33">
        <f t="shared" si="1"/>
        <v>1.0146353462058787E-3</v>
      </c>
      <c r="G35" s="32"/>
      <c r="H35" s="40">
        <f>'HRQOL scores'!L$9</f>
        <v>0.82278628632905726</v>
      </c>
      <c r="I35" s="37">
        <f t="shared" si="2"/>
        <v>97522.5</v>
      </c>
      <c r="J35" s="37">
        <f t="shared" si="3"/>
        <v>80240.175608525489</v>
      </c>
      <c r="K35" s="40">
        <f>SUM(J35:J$119)/C35</f>
        <v>37.609163225246128</v>
      </c>
    </row>
    <row r="36" spans="1:11">
      <c r="A36" s="60">
        <v>31</v>
      </c>
      <c r="C36" s="88">
        <v>97473</v>
      </c>
      <c r="D36" s="28">
        <f t="shared" si="0"/>
        <v>107</v>
      </c>
      <c r="E36" s="31">
        <f>SUMPRODUCT(D36:D$119*$A36:$A$119)/C36+0.5-$A36</f>
        <v>47.524692410597922</v>
      </c>
      <c r="F36" s="33">
        <f t="shared" si="1"/>
        <v>1.0977398869430508E-3</v>
      </c>
      <c r="G36" s="32"/>
      <c r="H36" s="40">
        <f>'HRQOL scores'!L$9</f>
        <v>0.82278628632905726</v>
      </c>
      <c r="I36" s="37">
        <f t="shared" si="2"/>
        <v>97419.5</v>
      </c>
      <c r="J36" s="37">
        <f t="shared" si="3"/>
        <v>80155.428621033599</v>
      </c>
      <c r="K36" s="40">
        <f>SUM(J36:J$119)/C36</f>
        <v>36.824157444678939</v>
      </c>
    </row>
    <row r="37" spans="1:11">
      <c r="A37" s="60">
        <v>32</v>
      </c>
      <c r="C37" s="88">
        <v>97366</v>
      </c>
      <c r="D37" s="28">
        <f t="shared" si="0"/>
        <v>115</v>
      </c>
      <c r="E37" s="31">
        <f>SUMPRODUCT(D37:D$119*$A37:$A$119)/C37+0.5-$A37</f>
        <v>46.576370019701031</v>
      </c>
      <c r="F37" s="33">
        <f t="shared" si="1"/>
        <v>1.1811104492327918E-3</v>
      </c>
      <c r="G37" s="32"/>
      <c r="H37" s="40">
        <f>'HRQOL scores'!L$9</f>
        <v>0.82278628632905726</v>
      </c>
      <c r="I37" s="37">
        <f t="shared" ref="I37:I68" si="4">(D37*0.5+C38)</f>
        <v>97308.5</v>
      </c>
      <c r="J37" s="37">
        <f t="shared" ref="J37:J68" si="5">I37*H37</f>
        <v>80064.099343251073</v>
      </c>
      <c r="K37" s="40">
        <f>SUM(J37:J$119)/C37</f>
        <v>36.041386828915186</v>
      </c>
    </row>
    <row r="38" spans="1:11">
      <c r="A38" s="60">
        <v>33</v>
      </c>
      <c r="C38" s="88">
        <v>97251</v>
      </c>
      <c r="D38" s="28">
        <f t="shared" si="0"/>
        <v>125</v>
      </c>
      <c r="E38" s="31">
        <f>SUMPRODUCT(D38:D$119*$A38:$A$119)/C38+0.5-$A38</f>
        <v>45.630855655347617</v>
      </c>
      <c r="F38" s="33">
        <f t="shared" si="1"/>
        <v>1.2853338269015228E-3</v>
      </c>
      <c r="G38" s="32"/>
      <c r="H38" s="40">
        <f>'HRQOL scores'!L$9</f>
        <v>0.82278628632905726</v>
      </c>
      <c r="I38" s="37">
        <f t="shared" si="4"/>
        <v>97188.5</v>
      </c>
      <c r="J38" s="37">
        <f t="shared" si="5"/>
        <v>79965.364988891582</v>
      </c>
      <c r="K38" s="40">
        <f>SUM(J38:J$119)/C38</f>
        <v>35.260733263831781</v>
      </c>
    </row>
    <row r="39" spans="1:11">
      <c r="A39" s="60">
        <v>34</v>
      </c>
      <c r="C39" s="88">
        <v>97126</v>
      </c>
      <c r="D39" s="28">
        <f t="shared" si="0"/>
        <v>136</v>
      </c>
      <c r="E39" s="31">
        <f>SUMPRODUCT(D39:D$119*$A39:$A$119)/C39+0.5-$A39</f>
        <v>44.688938526637671</v>
      </c>
      <c r="F39" s="33">
        <f t="shared" si="1"/>
        <v>1.4002429833412269E-3</v>
      </c>
      <c r="G39" s="32"/>
      <c r="H39" s="40">
        <f>'HRQOL scores'!L$9</f>
        <v>0.82278628632905726</v>
      </c>
      <c r="I39" s="37">
        <f t="shared" si="4"/>
        <v>97058</v>
      </c>
      <c r="J39" s="37">
        <f t="shared" si="5"/>
        <v>79857.991378525636</v>
      </c>
      <c r="K39" s="40">
        <f>SUM(J39:J$119)/C39</f>
        <v>34.482797661306066</v>
      </c>
    </row>
    <row r="40" spans="1:11">
      <c r="A40" s="60">
        <v>35</v>
      </c>
      <c r="C40" s="88">
        <v>96990</v>
      </c>
      <c r="D40" s="28">
        <f t="shared" si="0"/>
        <v>148</v>
      </c>
      <c r="E40" s="31">
        <f>SUMPRODUCT(D40:D$119*$A40:$A$119)/C40+0.5-$A40</f>
        <v>43.750900539624823</v>
      </c>
      <c r="F40" s="33">
        <f t="shared" si="1"/>
        <v>1.5259305082998248E-3</v>
      </c>
      <c r="G40" s="32"/>
      <c r="H40" s="40">
        <f>'HRQOL scores'!L$10</f>
        <v>0.81318381127717654</v>
      </c>
      <c r="I40" s="37">
        <f t="shared" si="4"/>
        <v>96916</v>
      </c>
      <c r="J40" s="37">
        <f t="shared" si="5"/>
        <v>78810.522253738847</v>
      </c>
      <c r="K40" s="40">
        <f>SUM(J40:J$119)/C40</f>
        <v>33.707786516893364</v>
      </c>
    </row>
    <row r="41" spans="1:11">
      <c r="A41" s="60">
        <v>36</v>
      </c>
      <c r="C41" s="88">
        <v>96842</v>
      </c>
      <c r="D41" s="28">
        <f t="shared" si="0"/>
        <v>161</v>
      </c>
      <c r="E41" s="31">
        <f>SUMPRODUCT(D41:D$119*$A41:$A$119)/C41+0.5-$A41</f>
        <v>42.816999270339423</v>
      </c>
      <c r="F41" s="33">
        <f t="shared" si="1"/>
        <v>1.6625018070671816E-3</v>
      </c>
      <c r="G41" s="32"/>
      <c r="H41" s="40">
        <f>'HRQOL scores'!L$10</f>
        <v>0.81318381127717654</v>
      </c>
      <c r="I41" s="37">
        <f t="shared" si="4"/>
        <v>96761.5</v>
      </c>
      <c r="J41" s="37">
        <f t="shared" si="5"/>
        <v>78684.885354896513</v>
      </c>
      <c r="K41" s="40">
        <f>SUM(J41:J$119)/C41</f>
        <v>32.945495673568786</v>
      </c>
    </row>
    <row r="42" spans="1:11">
      <c r="A42" s="60">
        <v>37</v>
      </c>
      <c r="C42" s="88">
        <v>96681</v>
      </c>
      <c r="D42" s="28">
        <f t="shared" si="0"/>
        <v>174</v>
      </c>
      <c r="E42" s="31">
        <f>SUMPRODUCT(D42:D$119*$A42:$A$119)/C42+0.5-$A42</f>
        <v>41.887468513339854</v>
      </c>
      <c r="F42" s="33">
        <f t="shared" si="1"/>
        <v>1.7997331430167252E-3</v>
      </c>
      <c r="G42" s="32"/>
      <c r="H42" s="40">
        <f>'HRQOL scores'!L$10</f>
        <v>0.81318381127717654</v>
      </c>
      <c r="I42" s="37">
        <f t="shared" si="4"/>
        <v>96594</v>
      </c>
      <c r="J42" s="37">
        <f t="shared" si="5"/>
        <v>78548.677066507589</v>
      </c>
      <c r="K42" s="40">
        <f>SUM(J42:J$119)/C42</f>
        <v>32.186497933046326</v>
      </c>
    </row>
    <row r="43" spans="1:11">
      <c r="A43" s="60">
        <v>38</v>
      </c>
      <c r="C43" s="88">
        <v>96507</v>
      </c>
      <c r="D43" s="28">
        <f t="shared" si="0"/>
        <v>188</v>
      </c>
      <c r="E43" s="31">
        <f>SUMPRODUCT(D43:D$119*$A43:$A$119)/C43+0.5-$A43</f>
        <v>40.962089209468857</v>
      </c>
      <c r="F43" s="33">
        <f t="shared" si="1"/>
        <v>1.9480452195177551E-3</v>
      </c>
      <c r="G43" s="32"/>
      <c r="H43" s="40">
        <f>'HRQOL scores'!L$10</f>
        <v>0.81318381127717654</v>
      </c>
      <c r="I43" s="37">
        <f t="shared" si="4"/>
        <v>96413</v>
      </c>
      <c r="J43" s="37">
        <f t="shared" si="5"/>
        <v>78401.490796666418</v>
      </c>
      <c r="K43" s="40">
        <f>SUM(J43:J$119)/C43</f>
        <v>31.430612593887947</v>
      </c>
    </row>
    <row r="44" spans="1:11">
      <c r="A44" s="60">
        <v>39</v>
      </c>
      <c r="C44" s="88">
        <v>96319</v>
      </c>
      <c r="D44" s="28">
        <f t="shared" si="0"/>
        <v>203</v>
      </c>
      <c r="E44" s="31">
        <f>SUMPRODUCT(D44:D$119*$A44:$A$119)/C44+0.5-$A44</f>
        <v>40.04106503740914</v>
      </c>
      <c r="F44" s="33">
        <f t="shared" si="1"/>
        <v>2.1075800205566917E-3</v>
      </c>
      <c r="G44" s="32"/>
      <c r="H44" s="40">
        <f>'HRQOL scores'!L$10</f>
        <v>0.81318381127717654</v>
      </c>
      <c r="I44" s="37">
        <f t="shared" si="4"/>
        <v>96217.5</v>
      </c>
      <c r="J44" s="37">
        <f t="shared" si="5"/>
        <v>78242.513361561738</v>
      </c>
      <c r="K44" s="40">
        <f>SUM(J44:J$119)/C44</f>
        <v>30.677982940039634</v>
      </c>
    </row>
    <row r="45" spans="1:11">
      <c r="A45" s="60">
        <v>40</v>
      </c>
      <c r="C45" s="88">
        <v>96116</v>
      </c>
      <c r="D45" s="28">
        <f t="shared" si="0"/>
        <v>220</v>
      </c>
      <c r="E45" s="31">
        <f>SUMPRODUCT(D45:D$119*$A45:$A$119)/C45+0.5-$A45</f>
        <v>39.124577004226254</v>
      </c>
      <c r="F45" s="33">
        <f t="shared" si="1"/>
        <v>2.2889009113987264E-3</v>
      </c>
      <c r="G45" s="32"/>
      <c r="H45" s="40">
        <f>'HRQOL scores'!L$10</f>
        <v>0.81318381127717654</v>
      </c>
      <c r="I45" s="37">
        <f t="shared" si="4"/>
        <v>96006</v>
      </c>
      <c r="J45" s="37">
        <f t="shared" si="5"/>
        <v>78070.524985476615</v>
      </c>
      <c r="K45" s="40">
        <f>SUM(J45:J$119)/C45</f>
        <v>29.928733253985975</v>
      </c>
    </row>
    <row r="46" spans="1:11">
      <c r="A46" s="60">
        <v>41</v>
      </c>
      <c r="C46" s="88">
        <v>95896</v>
      </c>
      <c r="D46" s="28">
        <f t="shared" si="0"/>
        <v>236</v>
      </c>
      <c r="E46" s="31">
        <f>SUMPRODUCT(D46:D$119*$A46:$A$119)/C46+0.5-$A46</f>
        <v>38.213187654732323</v>
      </c>
      <c r="F46" s="33">
        <f t="shared" si="1"/>
        <v>2.4609994160340368E-3</v>
      </c>
      <c r="G46" s="32"/>
      <c r="H46" s="40">
        <f>'HRQOL scores'!L$10</f>
        <v>0.81318381127717654</v>
      </c>
      <c r="I46" s="37">
        <f t="shared" si="4"/>
        <v>95778</v>
      </c>
      <c r="J46" s="37">
        <f t="shared" si="5"/>
        <v>77885.11907650542</v>
      </c>
      <c r="K46" s="40">
        <f>SUM(J46:J$119)/C46</f>
        <v>29.183277722268286</v>
      </c>
    </row>
    <row r="47" spans="1:11">
      <c r="A47" s="60">
        <v>42</v>
      </c>
      <c r="C47" s="88">
        <v>95660</v>
      </c>
      <c r="D47" s="28">
        <f t="shared" si="0"/>
        <v>258</v>
      </c>
      <c r="E47" s="31">
        <f>SUMPRODUCT(D47:D$119*$A47:$A$119)/C47+0.5-$A47</f>
        <v>37.306228761637158</v>
      </c>
      <c r="F47" s="33">
        <f t="shared" si="1"/>
        <v>2.6970520593769601E-3</v>
      </c>
      <c r="G47" s="32"/>
      <c r="H47" s="40">
        <f>'HRQOL scores'!L$10</f>
        <v>0.81318381127717654</v>
      </c>
      <c r="I47" s="37">
        <f t="shared" si="4"/>
        <v>95531</v>
      </c>
      <c r="J47" s="37">
        <f t="shared" si="5"/>
        <v>77684.262675119957</v>
      </c>
      <c r="K47" s="40">
        <f>SUM(J47:J$119)/C47</f>
        <v>28.441088034477669</v>
      </c>
    </row>
    <row r="48" spans="1:11">
      <c r="A48" s="60">
        <v>43</v>
      </c>
      <c r="C48" s="88">
        <v>95402</v>
      </c>
      <c r="D48" s="28">
        <f t="shared" si="0"/>
        <v>284</v>
      </c>
      <c r="E48" s="31">
        <f>SUMPRODUCT(D48:D$119*$A48:$A$119)/C48+0.5-$A48</f>
        <v>36.40576553256966</v>
      </c>
      <c r="F48" s="33">
        <f t="shared" si="1"/>
        <v>2.9768767950357437E-3</v>
      </c>
      <c r="G48" s="32"/>
      <c r="H48" s="40">
        <f>'HRQOL scores'!L$10</f>
        <v>0.81318381127717654</v>
      </c>
      <c r="I48" s="37">
        <f t="shared" si="4"/>
        <v>95260</v>
      </c>
      <c r="J48" s="37">
        <f t="shared" si="5"/>
        <v>77463.889862263837</v>
      </c>
      <c r="K48" s="40">
        <f>SUM(J48:J$119)/C48</f>
        <v>27.703719195645945</v>
      </c>
    </row>
    <row r="49" spans="1:11">
      <c r="A49" s="60">
        <v>44</v>
      </c>
      <c r="C49" s="88">
        <v>95118</v>
      </c>
      <c r="D49" s="28">
        <f t="shared" si="0"/>
        <v>315</v>
      </c>
      <c r="E49" s="31">
        <f>SUMPRODUCT(D49:D$119*$A49:$A$119)/C49+0.5-$A49</f>
        <v>35.512971712380534</v>
      </c>
      <c r="F49" s="33">
        <f t="shared" si="1"/>
        <v>3.3116760234655901E-3</v>
      </c>
      <c r="G49" s="32"/>
      <c r="H49" s="40">
        <f>'HRQOL scores'!L$10</f>
        <v>0.81318381127717654</v>
      </c>
      <c r="I49" s="37">
        <f t="shared" si="4"/>
        <v>94960.5</v>
      </c>
      <c r="J49" s="37">
        <f t="shared" si="5"/>
        <v>77220.341310786316</v>
      </c>
      <c r="K49" s="40">
        <f>SUM(J49:J$119)/C49</f>
        <v>26.972038192989238</v>
      </c>
    </row>
    <row r="50" spans="1:11">
      <c r="A50" s="60">
        <v>45</v>
      </c>
      <c r="C50" s="88">
        <v>94803</v>
      </c>
      <c r="D50" s="28">
        <f t="shared" si="0"/>
        <v>345</v>
      </c>
      <c r="E50" s="31">
        <f>SUMPRODUCT(D50:D$119*$A50:$A$119)/C50+0.5-$A50</f>
        <v>34.629308601396701</v>
      </c>
      <c r="F50" s="33">
        <f t="shared" si="1"/>
        <v>3.6391253441346791E-3</v>
      </c>
      <c r="G50" s="32"/>
      <c r="H50" s="40">
        <f>'HRQOL scores'!L$11</f>
        <v>0.79230317286199003</v>
      </c>
      <c r="I50" s="37">
        <f t="shared" si="4"/>
        <v>94630.5</v>
      </c>
      <c r="J50" s="37">
        <f t="shared" si="5"/>
        <v>74976.045399516544</v>
      </c>
      <c r="K50" s="40">
        <f>SUM(J50:J$119)/C50</f>
        <v>26.247122849803947</v>
      </c>
    </row>
    <row r="51" spans="1:11">
      <c r="A51" s="60">
        <v>46</v>
      </c>
      <c r="C51" s="88">
        <v>94458</v>
      </c>
      <c r="D51" s="28">
        <f t="shared" si="0"/>
        <v>377</v>
      </c>
      <c r="E51" s="31">
        <f>SUMPRODUCT(D51:D$119*$A51:$A$119)/C51+0.5-$A51</f>
        <v>33.753963066529153</v>
      </c>
      <c r="F51" s="33">
        <f t="shared" si="1"/>
        <v>3.9911918524635284E-3</v>
      </c>
      <c r="G51" s="32"/>
      <c r="H51" s="40">
        <f>'HRQOL scores'!L$11</f>
        <v>0.79230317286199003</v>
      </c>
      <c r="I51" s="37">
        <f t="shared" si="4"/>
        <v>94269.5</v>
      </c>
      <c r="J51" s="37">
        <f t="shared" si="5"/>
        <v>74690.023954113363</v>
      </c>
      <c r="K51" s="40">
        <f>SUM(J51:J$119)/C51</f>
        <v>25.549238202486258</v>
      </c>
    </row>
    <row r="52" spans="1:11">
      <c r="A52" s="60">
        <v>47</v>
      </c>
      <c r="C52" s="88">
        <v>94081</v>
      </c>
      <c r="D52" s="28">
        <f t="shared" si="0"/>
        <v>408</v>
      </c>
      <c r="E52" s="31">
        <f>SUMPRODUCT(D52:D$119*$A52:$A$119)/C52+0.5-$A52</f>
        <v>32.887217858422119</v>
      </c>
      <c r="F52" s="33">
        <f t="shared" si="1"/>
        <v>4.3366885981228941E-3</v>
      </c>
      <c r="G52" s="32"/>
      <c r="H52" s="40">
        <f>'HRQOL scores'!L$11</f>
        <v>0.79230317286199003</v>
      </c>
      <c r="I52" s="37">
        <f t="shared" si="4"/>
        <v>93877</v>
      </c>
      <c r="J52" s="37">
        <f t="shared" si="5"/>
        <v>74379.044958765036</v>
      </c>
      <c r="K52" s="40">
        <f>SUM(J52:J$119)/C52</f>
        <v>24.857728108505793</v>
      </c>
    </row>
    <row r="53" spans="1:11">
      <c r="A53" s="60">
        <v>48</v>
      </c>
      <c r="C53" s="88">
        <v>93673</v>
      </c>
      <c r="D53" s="28">
        <f t="shared" si="0"/>
        <v>444</v>
      </c>
      <c r="E53" s="31">
        <f>SUMPRODUCT(D53:D$119*$A53:$A$119)/C53+0.5-$A53</f>
        <v>32.028282891956181</v>
      </c>
      <c r="F53" s="33">
        <f t="shared" si="1"/>
        <v>4.7398930321437341E-3</v>
      </c>
      <c r="G53" s="32"/>
      <c r="H53" s="40">
        <f>'HRQOL scores'!L$11</f>
        <v>0.79230317286199003</v>
      </c>
      <c r="I53" s="37">
        <f t="shared" si="4"/>
        <v>93451</v>
      </c>
      <c r="J53" s="37">
        <f t="shared" si="5"/>
        <v>74041.523807125835</v>
      </c>
      <c r="K53" s="40">
        <f>SUM(J53:J$119)/C53</f>
        <v>24.171969225044233</v>
      </c>
    </row>
    <row r="54" spans="1:11">
      <c r="A54" s="60">
        <v>49</v>
      </c>
      <c r="C54" s="88">
        <v>93229</v>
      </c>
      <c r="D54" s="28">
        <f t="shared" si="0"/>
        <v>479</v>
      </c>
      <c r="E54" s="31">
        <f>SUMPRODUCT(D54:D$119*$A54:$A$119)/C54+0.5-$A54</f>
        <v>31.178435286640536</v>
      </c>
      <c r="F54" s="33">
        <f t="shared" si="1"/>
        <v>5.1378862800201654E-3</v>
      </c>
      <c r="G54" s="32"/>
      <c r="H54" s="40">
        <f>'HRQOL scores'!L$11</f>
        <v>0.79230317286199003</v>
      </c>
      <c r="I54" s="37">
        <f t="shared" si="4"/>
        <v>92989.5</v>
      </c>
      <c r="J54" s="37">
        <f t="shared" si="5"/>
        <v>73675.875892850017</v>
      </c>
      <c r="K54" s="40">
        <f>SUM(J54:J$119)/C54</f>
        <v>23.492897589917753</v>
      </c>
    </row>
    <row r="55" spans="1:11">
      <c r="A55" s="60">
        <v>50</v>
      </c>
      <c r="C55" s="88">
        <v>92750</v>
      </c>
      <c r="D55" s="28">
        <f t="shared" si="0"/>
        <v>520</v>
      </c>
      <c r="E55" s="31">
        <f>SUMPRODUCT(D55:D$119*$A55:$A$119)/C55+0.5-$A55</f>
        <v>30.336871626287987</v>
      </c>
      <c r="F55" s="33">
        <f t="shared" si="1"/>
        <v>5.6064690026954179E-3</v>
      </c>
      <c r="G55" s="32"/>
      <c r="H55" s="40">
        <f>'HRQOL scores'!L$11</f>
        <v>0.79230317286199003</v>
      </c>
      <c r="I55" s="37">
        <f t="shared" si="4"/>
        <v>92490</v>
      </c>
      <c r="J55" s="37">
        <f t="shared" si="5"/>
        <v>73280.120458005462</v>
      </c>
      <c r="K55" s="40">
        <f>SUM(J55:J$119)/C55</f>
        <v>22.819875725257063</v>
      </c>
    </row>
    <row r="56" spans="1:11">
      <c r="A56" s="60">
        <v>51</v>
      </c>
      <c r="C56" s="88">
        <v>92230</v>
      </c>
      <c r="D56" s="28">
        <f t="shared" si="0"/>
        <v>560</v>
      </c>
      <c r="E56" s="31">
        <f>SUMPRODUCT(D56:D$119*$A56:$A$119)/C56+0.5-$A56</f>
        <v>29.505094257163734</v>
      </c>
      <c r="F56" s="33">
        <f t="shared" si="1"/>
        <v>6.0717770790415264E-3</v>
      </c>
      <c r="G56" s="32"/>
      <c r="H56" s="40">
        <f>'HRQOL scores'!L$11</f>
        <v>0.79230317286199003</v>
      </c>
      <c r="I56" s="37">
        <f t="shared" si="4"/>
        <v>91950</v>
      </c>
      <c r="J56" s="37">
        <f t="shared" si="5"/>
        <v>72852.27674465999</v>
      </c>
      <c r="K56" s="40">
        <f>SUM(J56:J$119)/C56</f>
        <v>22.153999274201304</v>
      </c>
    </row>
    <row r="57" spans="1:11">
      <c r="A57" s="60">
        <v>52</v>
      </c>
      <c r="C57" s="88">
        <v>91670</v>
      </c>
      <c r="D57" s="28">
        <f t="shared" si="0"/>
        <v>600</v>
      </c>
      <c r="E57" s="31">
        <f>SUMPRODUCT(D57:D$119*$A57:$A$119)/C57+0.5-$A57</f>
        <v>28.682282571596062</v>
      </c>
      <c r="F57" s="33">
        <f t="shared" si="1"/>
        <v>6.5452165375804519E-3</v>
      </c>
      <c r="G57" s="32"/>
      <c r="H57" s="40">
        <f>'HRQOL scores'!L$11</f>
        <v>0.79230317286199003</v>
      </c>
      <c r="I57" s="37">
        <f t="shared" si="4"/>
        <v>91370</v>
      </c>
      <c r="J57" s="37">
        <f t="shared" si="5"/>
        <v>72392.740904400023</v>
      </c>
      <c r="K57" s="40">
        <f>SUM(J57:J$119)/C57</f>
        <v>21.494611937546921</v>
      </c>
    </row>
    <row r="58" spans="1:11">
      <c r="A58" s="60">
        <v>53</v>
      </c>
      <c r="C58" s="88">
        <v>91070</v>
      </c>
      <c r="D58" s="28">
        <f t="shared" si="0"/>
        <v>637</v>
      </c>
      <c r="E58" s="31">
        <f>SUMPRODUCT(D58:D$119*$A58:$A$119)/C58+0.5-$A58</f>
        <v>27.867956992842991</v>
      </c>
      <c r="F58" s="33">
        <f t="shared" si="1"/>
        <v>6.9946195234435052E-3</v>
      </c>
      <c r="G58" s="32"/>
      <c r="H58" s="40">
        <f>'HRQOL scores'!L$11</f>
        <v>0.79230317286199003</v>
      </c>
      <c r="I58" s="37">
        <f t="shared" si="4"/>
        <v>90751.5</v>
      </c>
      <c r="J58" s="37">
        <f t="shared" si="5"/>
        <v>71902.701391984883</v>
      </c>
      <c r="K58" s="40">
        <f>SUM(J58:J$119)/C58</f>
        <v>20.841312566273483</v>
      </c>
    </row>
    <row r="59" spans="1:11">
      <c r="A59" s="60">
        <v>54</v>
      </c>
      <c r="C59" s="88">
        <v>90433</v>
      </c>
      <c r="D59" s="28">
        <f t="shared" si="0"/>
        <v>670</v>
      </c>
      <c r="E59" s="31">
        <f>SUMPRODUCT(D59:D$119*$A59:$A$119)/C59+0.5-$A59</f>
        <v>27.060733839839557</v>
      </c>
      <c r="F59" s="33">
        <f t="shared" si="1"/>
        <v>7.4087998849977328E-3</v>
      </c>
      <c r="G59" s="32"/>
      <c r="H59" s="40">
        <f>'HRQOL scores'!L$11</f>
        <v>0.79230317286199003</v>
      </c>
      <c r="I59" s="37">
        <f t="shared" si="4"/>
        <v>90098</v>
      </c>
      <c r="J59" s="37">
        <f t="shared" si="5"/>
        <v>71384.931268519576</v>
      </c>
      <c r="K59" s="40">
        <f>SUM(J59:J$119)/C59</f>
        <v>20.193022834789744</v>
      </c>
    </row>
    <row r="60" spans="1:11">
      <c r="A60" s="60">
        <v>55</v>
      </c>
      <c r="C60" s="88">
        <v>89763</v>
      </c>
      <c r="D60" s="28">
        <f t="shared" si="0"/>
        <v>705</v>
      </c>
      <c r="E60" s="31">
        <f>SUMPRODUCT(D60:D$119*$A60:$A$119)/C60+0.5-$A60</f>
        <v>26.258985810837544</v>
      </c>
      <c r="F60" s="33">
        <f t="shared" si="1"/>
        <v>7.8540155743457764E-3</v>
      </c>
      <c r="G60" s="32"/>
      <c r="H60" s="40">
        <f>'HRQOL scores'!L$12</f>
        <v>0.78394131241216458</v>
      </c>
      <c r="I60" s="37">
        <f t="shared" si="4"/>
        <v>89410.5</v>
      </c>
      <c r="J60" s="37">
        <f t="shared" si="5"/>
        <v>70092.584713427845</v>
      </c>
      <c r="K60" s="40">
        <f>SUM(J60:J$119)/C60</f>
        <v>19.548485486782102</v>
      </c>
    </row>
    <row r="61" spans="1:11">
      <c r="A61" s="60">
        <v>56</v>
      </c>
      <c r="C61" s="88">
        <v>89058</v>
      </c>
      <c r="D61" s="28">
        <f t="shared" si="0"/>
        <v>743</v>
      </c>
      <c r="E61" s="31">
        <f>SUMPRODUCT(D61:D$119*$A61:$A$119)/C61+0.5-$A61</f>
        <v>25.462898822544986</v>
      </c>
      <c r="F61" s="33">
        <f t="shared" si="1"/>
        <v>8.3428776752228883E-3</v>
      </c>
      <c r="G61" s="32"/>
      <c r="H61" s="40">
        <f>'HRQOL scores'!L$12</f>
        <v>0.78394131241216458</v>
      </c>
      <c r="I61" s="37">
        <f t="shared" si="4"/>
        <v>88686.5</v>
      </c>
      <c r="J61" s="37">
        <f t="shared" si="5"/>
        <v>69525.011203241433</v>
      </c>
      <c r="K61" s="40">
        <f>SUM(J61:J$119)/C61</f>
        <v>18.916190774962317</v>
      </c>
    </row>
    <row r="62" spans="1:11">
      <c r="A62" s="60">
        <v>57</v>
      </c>
      <c r="C62" s="88">
        <v>88315</v>
      </c>
      <c r="D62" s="28">
        <f t="shared" si="0"/>
        <v>782</v>
      </c>
      <c r="E62" s="31">
        <f>SUMPRODUCT(D62:D$119*$A62:$A$119)/C62+0.5-$A62</f>
        <v>24.672913359431703</v>
      </c>
      <c r="F62" s="33">
        <f t="shared" si="1"/>
        <v>8.8546679499518777E-3</v>
      </c>
      <c r="G62" s="32"/>
      <c r="H62" s="40">
        <f>'HRQOL scores'!L$12</f>
        <v>0.78394131241216458</v>
      </c>
      <c r="I62" s="37">
        <f t="shared" si="4"/>
        <v>87924</v>
      </c>
      <c r="J62" s="37">
        <f t="shared" si="5"/>
        <v>68927.255952527164</v>
      </c>
      <c r="K62" s="40">
        <f>SUM(J62:J$119)/C62</f>
        <v>18.288094964992951</v>
      </c>
    </row>
    <row r="63" spans="1:11">
      <c r="A63" s="60">
        <v>58</v>
      </c>
      <c r="C63" s="88">
        <v>87533</v>
      </c>
      <c r="D63" s="28">
        <f t="shared" si="0"/>
        <v>826</v>
      </c>
      <c r="E63" s="31">
        <f>SUMPRODUCT(D63:D$119*$A63:$A$119)/C63+0.5-$A63</f>
        <v>23.888868693386627</v>
      </c>
      <c r="F63" s="33">
        <f t="shared" si="1"/>
        <v>9.4364411136371434E-3</v>
      </c>
      <c r="G63" s="32"/>
      <c r="H63" s="40">
        <f>'HRQOL scores'!L$12</f>
        <v>0.78394131241216458</v>
      </c>
      <c r="I63" s="37">
        <f t="shared" si="4"/>
        <v>87120</v>
      </c>
      <c r="J63" s="37">
        <f t="shared" si="5"/>
        <v>68296.967137347776</v>
      </c>
      <c r="K63" s="40">
        <f>SUM(J63:J$119)/C63</f>
        <v>17.664033574547034</v>
      </c>
    </row>
    <row r="64" spans="1:11">
      <c r="A64" s="60">
        <v>59</v>
      </c>
      <c r="C64" s="88">
        <v>86707</v>
      </c>
      <c r="D64" s="28">
        <f t="shared" si="0"/>
        <v>875</v>
      </c>
      <c r="E64" s="31">
        <f>SUMPRODUCT(D64:D$119*$A64:$A$119)/C64+0.5-$A64</f>
        <v>23.111678911024612</v>
      </c>
      <c r="F64" s="33">
        <f t="shared" si="1"/>
        <v>1.0091457437115803E-2</v>
      </c>
      <c r="G64" s="32"/>
      <c r="H64" s="40">
        <f>'HRQOL scores'!L$12</f>
        <v>0.78394131241216458</v>
      </c>
      <c r="I64" s="37">
        <f t="shared" si="4"/>
        <v>86269.5</v>
      </c>
      <c r="J64" s="37">
        <f t="shared" si="5"/>
        <v>67630.225051141228</v>
      </c>
      <c r="K64" s="40">
        <f>SUM(J64:J$119)/C64</f>
        <v>17.044631733810164</v>
      </c>
    </row>
    <row r="65" spans="1:11">
      <c r="A65" s="60">
        <v>60</v>
      </c>
      <c r="C65" s="88">
        <v>85832</v>
      </c>
      <c r="D65" s="28">
        <f t="shared" si="0"/>
        <v>933</v>
      </c>
      <c r="E65" s="31">
        <f>SUMPRODUCT(D65:D$119*$A65:$A$119)/C65+0.5-$A65</f>
        <v>22.342189898152327</v>
      </c>
      <c r="F65" s="33">
        <f t="shared" si="1"/>
        <v>1.0870071768105135E-2</v>
      </c>
      <c r="G65" s="32"/>
      <c r="H65" s="40">
        <f>'HRQOL scores'!L$12</f>
        <v>0.78394131241216458</v>
      </c>
      <c r="I65" s="37">
        <f t="shared" si="4"/>
        <v>85365.5</v>
      </c>
      <c r="J65" s="37">
        <f t="shared" si="5"/>
        <v>66921.542104720633</v>
      </c>
      <c r="K65" s="40">
        <f>SUM(J65:J$119)/C65</f>
        <v>16.430453195688514</v>
      </c>
    </row>
    <row r="66" spans="1:11">
      <c r="A66" s="60">
        <v>61</v>
      </c>
      <c r="C66" s="88">
        <v>84899</v>
      </c>
      <c r="D66" s="28">
        <f t="shared" si="0"/>
        <v>996</v>
      </c>
      <c r="E66" s="31">
        <f>SUMPRODUCT(D66:D$119*$A66:$A$119)/C66+0.5-$A66</f>
        <v>21.582225271654679</v>
      </c>
      <c r="F66" s="33">
        <f t="shared" si="1"/>
        <v>1.1731586944486979E-2</v>
      </c>
      <c r="G66" s="32"/>
      <c r="H66" s="40">
        <f>'HRQOL scores'!L$12</f>
        <v>0.78394131241216458</v>
      </c>
      <c r="I66" s="37">
        <f t="shared" si="4"/>
        <v>84401</v>
      </c>
      <c r="J66" s="37">
        <f t="shared" si="5"/>
        <v>66165.430708899105</v>
      </c>
      <c r="K66" s="40">
        <f>SUM(J66:J$119)/C66</f>
        <v>15.822767247996042</v>
      </c>
    </row>
    <row r="67" spans="1:11">
      <c r="A67" s="60">
        <v>62</v>
      </c>
      <c r="C67" s="88">
        <v>83903</v>
      </c>
      <c r="D67" s="28">
        <f t="shared" si="0"/>
        <v>1067</v>
      </c>
      <c r="E67" s="31">
        <f>SUMPRODUCT(D67:D$119*$A67:$A$119)/C67+0.5-$A67</f>
        <v>20.832489223725148</v>
      </c>
      <c r="F67" s="33">
        <f t="shared" si="1"/>
        <v>1.2717066135895022E-2</v>
      </c>
      <c r="G67" s="32"/>
      <c r="H67" s="40">
        <f>'HRQOL scores'!L$12</f>
        <v>0.78394131241216458</v>
      </c>
      <c r="I67" s="37">
        <f t="shared" si="4"/>
        <v>83369.5</v>
      </c>
      <c r="J67" s="37">
        <f t="shared" si="5"/>
        <v>65356.795245145957</v>
      </c>
      <c r="K67" s="40">
        <f>SUM(J67:J$119)/C67</f>
        <v>15.222002620629976</v>
      </c>
    </row>
    <row r="68" spans="1:11">
      <c r="A68" s="60">
        <v>63</v>
      </c>
      <c r="C68" s="88">
        <v>82836</v>
      </c>
      <c r="D68" s="28">
        <f t="shared" si="0"/>
        <v>1137</v>
      </c>
      <c r="E68" s="31">
        <f>SUMPRODUCT(D68:D$119*$A68:$A$119)/C68+0.5-$A68</f>
        <v>20.094389436213859</v>
      </c>
      <c r="F68" s="33">
        <f t="shared" si="1"/>
        <v>1.3725916268289149E-2</v>
      </c>
      <c r="G68" s="32"/>
      <c r="H68" s="40">
        <f>'HRQOL scores'!L$12</f>
        <v>0.78394131241216458</v>
      </c>
      <c r="I68" s="37">
        <f t="shared" si="4"/>
        <v>82267.5</v>
      </c>
      <c r="J68" s="37">
        <f t="shared" si="5"/>
        <v>64492.891918867746</v>
      </c>
      <c r="K68" s="40">
        <f>SUM(J68:J$119)/C68</f>
        <v>14.629085067284402</v>
      </c>
    </row>
    <row r="69" spans="1:11">
      <c r="A69" s="60">
        <v>64</v>
      </c>
      <c r="C69" s="88">
        <v>81699</v>
      </c>
      <c r="D69" s="28">
        <f t="shared" ref="D69:D119" si="6">C69-C70</f>
        <v>1205</v>
      </c>
      <c r="E69" s="31">
        <f>SUMPRODUCT(D69:D$119*$A69:$A$119)/C69+0.5-$A69</f>
        <v>19.36708335889314</v>
      </c>
      <c r="F69" s="33">
        <f t="shared" ref="F69:F116" si="7">D69/C69</f>
        <v>1.4749262536873156E-2</v>
      </c>
      <c r="G69" s="32"/>
      <c r="H69" s="40">
        <f>'HRQOL scores'!L$12</f>
        <v>0.78394131241216458</v>
      </c>
      <c r="I69" s="37">
        <f t="shared" ref="I69:I100" si="8">(D69*0.5+C70)</f>
        <v>81096.5</v>
      </c>
      <c r="J69" s="37">
        <f t="shared" ref="J69:J100" si="9">I69*H69</f>
        <v>63574.896642033105</v>
      </c>
      <c r="K69" s="40">
        <f>SUM(J69:J$119)/C69</f>
        <v>14.043280807778592</v>
      </c>
    </row>
    <row r="70" spans="1:11">
      <c r="A70" s="60">
        <v>65</v>
      </c>
      <c r="C70" s="88">
        <v>80494</v>
      </c>
      <c r="D70" s="28">
        <f t="shared" si="6"/>
        <v>1277</v>
      </c>
      <c r="E70" s="31">
        <f>SUMPRODUCT(D70:D$119*$A70:$A$119)/C70+0.5-$A70</f>
        <v>18.649524726541244</v>
      </c>
      <c r="F70" s="33">
        <f t="shared" si="7"/>
        <v>1.5864536487191591E-2</v>
      </c>
      <c r="G70" s="32"/>
      <c r="H70" s="40">
        <f>'HRQOL scores'!L$13</f>
        <v>0.765580243208</v>
      </c>
      <c r="I70" s="37">
        <f t="shared" si="8"/>
        <v>79855.5</v>
      </c>
      <c r="J70" s="37">
        <f t="shared" si="9"/>
        <v>61135.793111496445</v>
      </c>
      <c r="K70" s="40">
        <f>SUM(J70:J$119)/C70</f>
        <v>13.463700425779187</v>
      </c>
    </row>
    <row r="71" spans="1:11">
      <c r="A71" s="60">
        <v>66</v>
      </c>
      <c r="C71" s="88">
        <v>79217</v>
      </c>
      <c r="D71" s="28">
        <f t="shared" si="6"/>
        <v>1341</v>
      </c>
      <c r="E71" s="31">
        <f>SUMPRODUCT(D71:D$119*$A71:$A$119)/C71+0.5-$A71</f>
        <v>17.942100096421356</v>
      </c>
      <c r="F71" s="33">
        <f t="shared" si="7"/>
        <v>1.6928184606839442E-2</v>
      </c>
      <c r="G71" s="32"/>
      <c r="H71" s="40">
        <f>'HRQOL scores'!L$13</f>
        <v>0.765580243208</v>
      </c>
      <c r="I71" s="37">
        <f t="shared" si="8"/>
        <v>78546.5</v>
      </c>
      <c r="J71" s="37">
        <f t="shared" si="9"/>
        <v>60133.648573137172</v>
      </c>
      <c r="K71" s="40">
        <f>SUM(J71:J$119)/C71</f>
        <v>12.908988082875823</v>
      </c>
    </row>
    <row r="72" spans="1:11">
      <c r="A72" s="60">
        <v>67</v>
      </c>
      <c r="C72" s="88">
        <v>77876</v>
      </c>
      <c r="D72" s="28">
        <f t="shared" si="6"/>
        <v>1413</v>
      </c>
      <c r="E72" s="31">
        <f>SUMPRODUCT(D72:D$119*$A72:$A$119)/C72+0.5-$A72</f>
        <v>17.242447523475917</v>
      </c>
      <c r="F72" s="33">
        <f t="shared" si="7"/>
        <v>1.8144229287585391E-2</v>
      </c>
      <c r="G72" s="32"/>
      <c r="H72" s="40">
        <f>'HRQOL scores'!L$13</f>
        <v>0.765580243208</v>
      </c>
      <c r="I72" s="37">
        <f t="shared" si="8"/>
        <v>77169.5</v>
      </c>
      <c r="J72" s="37">
        <f t="shared" si="9"/>
        <v>59079.444578239752</v>
      </c>
      <c r="K72" s="40">
        <f>SUM(J72:J$119)/C72</f>
        <v>12.359104992398645</v>
      </c>
    </row>
    <row r="73" spans="1:11">
      <c r="A73" s="60">
        <v>68</v>
      </c>
      <c r="C73" s="88">
        <v>76463</v>
      </c>
      <c r="D73" s="28">
        <f t="shared" si="6"/>
        <v>1488</v>
      </c>
      <c r="E73" s="31">
        <f>SUMPRODUCT(D73:D$119*$A73:$A$119)/C73+0.5-$A73</f>
        <v>16.551840018547679</v>
      </c>
      <c r="F73" s="33">
        <f t="shared" si="7"/>
        <v>1.9460392608189582E-2</v>
      </c>
      <c r="G73" s="32"/>
      <c r="H73" s="40">
        <f>'HRQOL scores'!L$13</f>
        <v>0.765580243208</v>
      </c>
      <c r="I73" s="37">
        <f t="shared" si="8"/>
        <v>75719</v>
      </c>
      <c r="J73" s="37">
        <f t="shared" si="9"/>
        <v>57968.970435466552</v>
      </c>
      <c r="K73" s="40">
        <f>SUM(J73:J$119)/C73</f>
        <v>11.81484137177193</v>
      </c>
    </row>
    <row r="74" spans="1:11">
      <c r="A74" s="60">
        <v>69</v>
      </c>
      <c r="C74" s="88">
        <v>74975</v>
      </c>
      <c r="D74" s="28">
        <f t="shared" si="6"/>
        <v>1571</v>
      </c>
      <c r="E74" s="31">
        <f>SUMPRODUCT(D74:D$119*$A74:$A$119)/C74+0.5-$A74</f>
        <v>15.870414716081513</v>
      </c>
      <c r="F74" s="33">
        <f t="shared" si="7"/>
        <v>2.0953651217072357E-2</v>
      </c>
      <c r="G74" s="32"/>
      <c r="H74" s="40">
        <f>'HRQOL scores'!L$13</f>
        <v>0.765580243208</v>
      </c>
      <c r="I74" s="37">
        <f t="shared" si="8"/>
        <v>74189.5</v>
      </c>
      <c r="J74" s="37">
        <f t="shared" si="9"/>
        <v>56798.015453479915</v>
      </c>
      <c r="K74" s="40">
        <f>SUM(J74:J$119)/C74</f>
        <v>11.276148654542588</v>
      </c>
    </row>
    <row r="75" spans="1:11">
      <c r="A75" s="60">
        <v>70</v>
      </c>
      <c r="C75" s="88">
        <v>73404</v>
      </c>
      <c r="D75" s="28">
        <f t="shared" si="6"/>
        <v>1661</v>
      </c>
      <c r="E75" s="31">
        <f>SUMPRODUCT(D75:D$119*$A75:$A$119)/C75+0.5-$A75</f>
        <v>15.19937392156028</v>
      </c>
      <c r="F75" s="33">
        <f t="shared" si="7"/>
        <v>2.2628194648792982E-2</v>
      </c>
      <c r="G75" s="32"/>
      <c r="H75" s="40">
        <f>'HRQOL scores'!L$13</f>
        <v>0.765580243208</v>
      </c>
      <c r="I75" s="37">
        <f t="shared" si="8"/>
        <v>72573.5</v>
      </c>
      <c r="J75" s="37">
        <f t="shared" si="9"/>
        <v>55560.837780455789</v>
      </c>
      <c r="K75" s="40">
        <f>SUM(J75:J$119)/C75</f>
        <v>10.743709197330535</v>
      </c>
    </row>
    <row r="76" spans="1:11">
      <c r="A76" s="60">
        <v>71</v>
      </c>
      <c r="C76" s="88">
        <v>71743</v>
      </c>
      <c r="D76" s="28">
        <f t="shared" si="6"/>
        <v>1758</v>
      </c>
      <c r="E76" s="31">
        <f>SUMPRODUCT(D76:D$119*$A76:$A$119)/C76+0.5-$A76</f>
        <v>14.539695069041031</v>
      </c>
      <c r="F76" s="33">
        <f t="shared" si="7"/>
        <v>2.4504132807381906E-2</v>
      </c>
      <c r="G76" s="32"/>
      <c r="H76" s="40">
        <f>'HRQOL scores'!L$13</f>
        <v>0.765580243208</v>
      </c>
      <c r="I76" s="37">
        <f t="shared" si="8"/>
        <v>70864</v>
      </c>
      <c r="J76" s="37">
        <f t="shared" si="9"/>
        <v>54252.078354691716</v>
      </c>
      <c r="K76" s="40">
        <f>SUM(J76:J$119)/C76</f>
        <v>10.218005828309312</v>
      </c>
    </row>
    <row r="77" spans="1:11">
      <c r="A77" s="60">
        <v>72</v>
      </c>
      <c r="C77" s="88">
        <v>69985</v>
      </c>
      <c r="D77" s="28">
        <f t="shared" si="6"/>
        <v>1870</v>
      </c>
      <c r="E77" s="31">
        <f>SUMPRODUCT(D77:D$119*$A77:$A$119)/C77+0.5-$A77</f>
        <v>13.892367555021949</v>
      </c>
      <c r="F77" s="33">
        <f t="shared" si="7"/>
        <v>2.6720011431020933E-2</v>
      </c>
      <c r="G77" s="32"/>
      <c r="H77" s="40">
        <f>'HRQOL scores'!L$13</f>
        <v>0.765580243208</v>
      </c>
      <c r="I77" s="37">
        <f t="shared" si="8"/>
        <v>69050</v>
      </c>
      <c r="J77" s="37">
        <f t="shared" si="9"/>
        <v>52863.315793512404</v>
      </c>
      <c r="K77" s="40">
        <f>SUM(J77:J$119)/C77</f>
        <v>9.6994829432836074</v>
      </c>
    </row>
    <row r="78" spans="1:11">
      <c r="A78" s="60">
        <v>73</v>
      </c>
      <c r="C78" s="88">
        <v>68115</v>
      </c>
      <c r="D78" s="28">
        <f t="shared" si="6"/>
        <v>1992</v>
      </c>
      <c r="E78" s="31">
        <f>SUMPRODUCT(D78:D$119*$A78:$A$119)/C78+0.5-$A78</f>
        <v>13.260035870780456</v>
      </c>
      <c r="F78" s="33">
        <f t="shared" si="7"/>
        <v>2.924465976657124E-2</v>
      </c>
      <c r="G78" s="32"/>
      <c r="H78" s="40">
        <f>'HRQOL scores'!L$13</f>
        <v>0.765580243208</v>
      </c>
      <c r="I78" s="37">
        <f t="shared" si="8"/>
        <v>67119</v>
      </c>
      <c r="J78" s="37">
        <f t="shared" si="9"/>
        <v>51384.980343877753</v>
      </c>
      <c r="K78" s="40">
        <f>SUM(J78:J$119)/C78</f>
        <v>9.1896791894911658</v>
      </c>
    </row>
    <row r="79" spans="1:11">
      <c r="A79" s="60">
        <v>74</v>
      </c>
      <c r="C79" s="88">
        <v>66123</v>
      </c>
      <c r="D79" s="28">
        <f t="shared" si="6"/>
        <v>2121</v>
      </c>
      <c r="E79" s="31">
        <f>SUMPRODUCT(D79:D$119*$A79:$A$119)/C79+0.5-$A79</f>
        <v>12.644440562863323</v>
      </c>
      <c r="F79" s="33">
        <f t="shared" si="7"/>
        <v>3.2076584546980626E-2</v>
      </c>
      <c r="G79" s="32"/>
      <c r="H79" s="40">
        <f>'HRQOL scores'!L$13</f>
        <v>0.765580243208</v>
      </c>
      <c r="I79" s="37">
        <f t="shared" si="8"/>
        <v>65062.5</v>
      </c>
      <c r="J79" s="37">
        <f t="shared" si="9"/>
        <v>49810.564573720498</v>
      </c>
      <c r="K79" s="40">
        <f>SUM(J79:J$119)/C79</f>
        <v>8.6894124230345415</v>
      </c>
    </row>
    <row r="80" spans="1:11">
      <c r="A80" s="60">
        <v>75</v>
      </c>
      <c r="C80" s="88">
        <v>64002</v>
      </c>
      <c r="D80" s="28">
        <f t="shared" si="6"/>
        <v>2253</v>
      </c>
      <c r="E80" s="31">
        <f>SUMPRODUCT(D80:D$119*$A80:$A$119)/C80+0.5-$A80</f>
        <v>12.046902336461528</v>
      </c>
      <c r="F80" s="33">
        <f t="shared" si="7"/>
        <v>3.5202024936720727E-2</v>
      </c>
      <c r="G80" s="32"/>
      <c r="H80" s="40">
        <f>'HRQOL scores'!L$14</f>
        <v>0.71720823025660008</v>
      </c>
      <c r="I80" s="37">
        <f t="shared" si="8"/>
        <v>62875.5</v>
      </c>
      <c r="J80" s="37">
        <f t="shared" si="9"/>
        <v>45094.826081498861</v>
      </c>
      <c r="K80" s="40">
        <f>SUM(J80:J$119)/C80</f>
        <v>8.1991102320957534</v>
      </c>
    </row>
    <row r="81" spans="1:11">
      <c r="A81" s="60">
        <v>76</v>
      </c>
      <c r="C81" s="88">
        <v>61749</v>
      </c>
      <c r="D81" s="28">
        <f t="shared" si="6"/>
        <v>2374</v>
      </c>
      <c r="E81" s="31">
        <f>SUMPRODUCT(D81:D$119*$A81:$A$119)/C81+0.5-$A81</f>
        <v>11.468207474424062</v>
      </c>
      <c r="F81" s="33">
        <f t="shared" si="7"/>
        <v>3.8445966736303419E-2</v>
      </c>
      <c r="G81" s="32"/>
      <c r="H81" s="40">
        <f>'HRQOL scores'!L$14</f>
        <v>0.71720823025660008</v>
      </c>
      <c r="I81" s="37">
        <f t="shared" si="8"/>
        <v>60562</v>
      </c>
      <c r="J81" s="37">
        <f t="shared" si="9"/>
        <v>43435.564840800216</v>
      </c>
      <c r="K81" s="40">
        <f>SUM(J81:J$119)/C81</f>
        <v>7.767974007564395</v>
      </c>
    </row>
    <row r="82" spans="1:11">
      <c r="A82" s="60">
        <v>77</v>
      </c>
      <c r="C82" s="88">
        <v>59375</v>
      </c>
      <c r="D82" s="28">
        <f t="shared" si="6"/>
        <v>2492</v>
      </c>
      <c r="E82" s="31">
        <f>SUMPRODUCT(D82:D$119*$A82:$A$119)/C82+0.5-$A82</f>
        <v>10.906751045696183</v>
      </c>
      <c r="F82" s="33">
        <f t="shared" si="7"/>
        <v>4.1970526315789472E-2</v>
      </c>
      <c r="G82" s="32"/>
      <c r="H82" s="40">
        <f>'HRQOL scores'!L$14</f>
        <v>0.71720823025660008</v>
      </c>
      <c r="I82" s="37">
        <f t="shared" si="8"/>
        <v>58129</v>
      </c>
      <c r="J82" s="37">
        <f t="shared" si="9"/>
        <v>41690.597216585906</v>
      </c>
      <c r="K82" s="40">
        <f>SUM(J82:J$119)/C82</f>
        <v>7.347015783617576</v>
      </c>
    </row>
    <row r="83" spans="1:11">
      <c r="A83" s="60">
        <v>78</v>
      </c>
      <c r="C83" s="88">
        <v>56883</v>
      </c>
      <c r="D83" s="28">
        <f t="shared" si="6"/>
        <v>2605</v>
      </c>
      <c r="E83" s="31">
        <f>SUMPRODUCT(D83:D$119*$A83:$A$119)/C83+0.5-$A83</f>
        <v>10.36266271712482</v>
      </c>
      <c r="F83" s="33">
        <f t="shared" si="7"/>
        <v>4.5795756201325526E-2</v>
      </c>
      <c r="G83" s="32"/>
      <c r="H83" s="40">
        <f>'HRQOL scores'!L$14</f>
        <v>0.71720823025660008</v>
      </c>
      <c r="I83" s="37">
        <f t="shared" si="8"/>
        <v>55580.5</v>
      </c>
      <c r="J83" s="37">
        <f t="shared" si="9"/>
        <v>39862.792041776964</v>
      </c>
      <c r="K83" s="40">
        <f>SUM(J83:J$119)/C83</f>
        <v>6.9359644346414164</v>
      </c>
    </row>
    <row r="84" spans="1:11">
      <c r="A84" s="60">
        <v>79</v>
      </c>
      <c r="C84" s="88">
        <v>54278</v>
      </c>
      <c r="D84" s="28">
        <f t="shared" si="6"/>
        <v>2713</v>
      </c>
      <c r="E84" s="31">
        <f>SUMPRODUCT(D84:D$119*$A84:$A$119)/C84+0.5-$A84</f>
        <v>9.8360080205278564</v>
      </c>
      <c r="F84" s="33">
        <f t="shared" si="7"/>
        <v>4.9983418696341056E-2</v>
      </c>
      <c r="G84" s="32"/>
      <c r="H84" s="40">
        <f>'HRQOL scores'!L$14</f>
        <v>0.71720823025660008</v>
      </c>
      <c r="I84" s="37">
        <f t="shared" si="8"/>
        <v>52921.5</v>
      </c>
      <c r="J84" s="37">
        <f t="shared" si="9"/>
        <v>37955.73535752466</v>
      </c>
      <c r="K84" s="40">
        <f>SUM(J84:J$119)/C84</f>
        <v>6.5344278141038847</v>
      </c>
    </row>
    <row r="85" spans="1:11">
      <c r="A85" s="60">
        <v>80</v>
      </c>
      <c r="C85" s="88">
        <v>51565</v>
      </c>
      <c r="D85" s="28">
        <f t="shared" si="6"/>
        <v>2810</v>
      </c>
      <c r="E85" s="31">
        <f>SUMPRODUCT(D85:D$119*$A85:$A$119)/C85+0.5-$A85</f>
        <v>9.3272053396336929</v>
      </c>
      <c r="F85" s="33">
        <f t="shared" si="7"/>
        <v>5.449432754775526E-2</v>
      </c>
      <c r="G85" s="32"/>
      <c r="H85" s="40">
        <f>'HRQOL scores'!L$14</f>
        <v>0.71720823025660008</v>
      </c>
      <c r="I85" s="37">
        <f t="shared" si="8"/>
        <v>50160</v>
      </c>
      <c r="J85" s="37">
        <f t="shared" si="9"/>
        <v>35975.164829671063</v>
      </c>
      <c r="K85" s="40">
        <f>SUM(J85:J$119)/C85</f>
        <v>6.1421494722467962</v>
      </c>
    </row>
    <row r="86" spans="1:11">
      <c r="A86" s="60">
        <v>81</v>
      </c>
      <c r="C86" s="88">
        <v>48755</v>
      </c>
      <c r="D86" s="28">
        <f t="shared" si="6"/>
        <v>2896</v>
      </c>
      <c r="E86" s="31">
        <f>SUMPRODUCT(D86:D$119*$A86:$A$119)/C86+0.5-$A86</f>
        <v>8.8359623287501137</v>
      </c>
      <c r="F86" s="33">
        <f t="shared" si="7"/>
        <v>5.9399035996308074E-2</v>
      </c>
      <c r="G86" s="32"/>
      <c r="H86" s="40">
        <f>'HRQOL scores'!L$14</f>
        <v>0.71720823025660008</v>
      </c>
      <c r="I86" s="37">
        <f t="shared" si="8"/>
        <v>47307</v>
      </c>
      <c r="J86" s="37">
        <f t="shared" si="9"/>
        <v>33928.969748748983</v>
      </c>
      <c r="K86" s="40">
        <f>SUM(J86:J$119)/C86</f>
        <v>5.7582765399802076</v>
      </c>
    </row>
    <row r="87" spans="1:11">
      <c r="A87" s="60">
        <v>82</v>
      </c>
      <c r="C87" s="88">
        <v>45859</v>
      </c>
      <c r="D87" s="28">
        <f t="shared" si="6"/>
        <v>2968</v>
      </c>
      <c r="E87" s="31">
        <f>SUMPRODUCT(D87:D$119*$A87:$A$119)/C87+0.5-$A87</f>
        <v>8.3623791041718079</v>
      </c>
      <c r="F87" s="33">
        <f t="shared" si="7"/>
        <v>6.4720120368957024E-2</v>
      </c>
      <c r="G87" s="32"/>
      <c r="H87" s="40">
        <f>'HRQOL scores'!L$14</f>
        <v>0.71720823025660008</v>
      </c>
      <c r="I87" s="37">
        <f t="shared" si="8"/>
        <v>44375</v>
      </c>
      <c r="J87" s="37">
        <f t="shared" si="9"/>
        <v>31826.115217636627</v>
      </c>
      <c r="K87" s="40">
        <f>SUM(J87:J$119)/C87</f>
        <v>5.3820581119951578</v>
      </c>
    </row>
    <row r="88" spans="1:11">
      <c r="A88" s="60">
        <v>83</v>
      </c>
      <c r="C88" s="88">
        <v>42891</v>
      </c>
      <c r="D88" s="28">
        <f t="shared" si="6"/>
        <v>3023</v>
      </c>
      <c r="E88" s="31">
        <f>SUMPRODUCT(D88:D$119*$A88:$A$119)/C88+0.5-$A88</f>
        <v>7.9064452528086377</v>
      </c>
      <c r="F88" s="33">
        <f t="shared" si="7"/>
        <v>7.0480986687183791E-2</v>
      </c>
      <c r="G88" s="32"/>
      <c r="H88" s="40">
        <f>'HRQOL scores'!L$14</f>
        <v>0.71720823025660008</v>
      </c>
      <c r="I88" s="37">
        <f t="shared" si="8"/>
        <v>41379.5</v>
      </c>
      <c r="J88" s="37">
        <f t="shared" si="9"/>
        <v>29677.717963902982</v>
      </c>
      <c r="K88" s="40">
        <f>SUM(J88:J$119)/C88</f>
        <v>5.0124661989776254</v>
      </c>
    </row>
    <row r="89" spans="1:11">
      <c r="A89" s="60">
        <v>84</v>
      </c>
      <c r="C89" s="88">
        <v>39868</v>
      </c>
      <c r="D89" s="28">
        <f t="shared" si="6"/>
        <v>3059</v>
      </c>
      <c r="E89" s="31">
        <f>SUMPRODUCT(D89:D$119*$A89:$A$119)/C89+0.5-$A89</f>
        <v>7.4680406174931022</v>
      </c>
      <c r="F89" s="33">
        <f t="shared" si="7"/>
        <v>7.6728203070131437E-2</v>
      </c>
      <c r="G89" s="32"/>
      <c r="H89" s="40">
        <f>'HRQOL scores'!L$14</f>
        <v>0.71720823025660008</v>
      </c>
      <c r="I89" s="37">
        <f t="shared" si="8"/>
        <v>38338.5</v>
      </c>
      <c r="J89" s="37">
        <f t="shared" si="9"/>
        <v>27496.687735692663</v>
      </c>
      <c r="K89" s="40">
        <f>SUM(J89:J$119)/C89</f>
        <v>4.6481381001416251</v>
      </c>
    </row>
    <row r="90" spans="1:11">
      <c r="A90" s="60">
        <v>85</v>
      </c>
      <c r="C90" s="88">
        <v>36809</v>
      </c>
      <c r="D90" s="28">
        <f t="shared" si="6"/>
        <v>3071</v>
      </c>
      <c r="E90" s="31">
        <f>SUMPRODUCT(D90:D$119*$A90:$A$119)/C90+0.5-$A90</f>
        <v>7.0471173717899234</v>
      </c>
      <c r="F90" s="33">
        <f t="shared" si="7"/>
        <v>8.3430682713466819E-2</v>
      </c>
      <c r="G90" s="32"/>
      <c r="H90" s="40">
        <f>'HRQOL scores'!L$15</f>
        <v>0.60839205216911996</v>
      </c>
      <c r="I90" s="37">
        <f t="shared" si="8"/>
        <v>35273.5</v>
      </c>
      <c r="J90" s="37">
        <f t="shared" si="9"/>
        <v>21460.117052187452</v>
      </c>
      <c r="K90" s="40">
        <f>IF(C90=0,0,SUM(J90:J$119)/C90)</f>
        <v>4.2874101996999014</v>
      </c>
    </row>
    <row r="91" spans="1:11">
      <c r="A91" s="60">
        <v>86</v>
      </c>
      <c r="C91" s="88">
        <v>33738</v>
      </c>
      <c r="D91" s="28">
        <f t="shared" si="6"/>
        <v>3061</v>
      </c>
      <c r="E91" s="31">
        <f>SUMPRODUCT(D91:D$119*$A91:$A$119)/C91+0.5-$A91</f>
        <v>6.6430684491734979</v>
      </c>
      <c r="F91" s="33">
        <f t="shared" si="7"/>
        <v>9.0728555338194322E-2</v>
      </c>
      <c r="G91" s="32"/>
      <c r="H91" s="40">
        <f>'HRQOL scores'!L$15</f>
        <v>0.60839205216911996</v>
      </c>
      <c r="I91" s="37">
        <f t="shared" si="8"/>
        <v>32207.5</v>
      </c>
      <c r="J91" s="37">
        <f t="shared" si="9"/>
        <v>19594.78702023693</v>
      </c>
      <c r="K91" s="40">
        <f>IF(C91=0,0,SUM(J91:J$119)/C91)</f>
        <v>4.0415900464925665</v>
      </c>
    </row>
    <row r="92" spans="1:11">
      <c r="A92" s="60">
        <v>87</v>
      </c>
      <c r="C92" s="88">
        <v>30677</v>
      </c>
      <c r="D92" s="28">
        <f t="shared" si="6"/>
        <v>3023</v>
      </c>
      <c r="E92" s="31">
        <f>SUMPRODUCT(D92:D$119*$A92:$A$119)/C92+0.5-$A92</f>
        <v>6.2560336192657502</v>
      </c>
      <c r="F92" s="33">
        <f t="shared" si="7"/>
        <v>9.8542882289663264E-2</v>
      </c>
      <c r="G92" s="32"/>
      <c r="H92" s="40">
        <f>'HRQOL scores'!L$15</f>
        <v>0.60839205216911996</v>
      </c>
      <c r="I92" s="37">
        <f t="shared" si="8"/>
        <v>29165.5</v>
      </c>
      <c r="J92" s="37">
        <f t="shared" si="9"/>
        <v>17744.058397538469</v>
      </c>
      <c r="K92" s="40">
        <f>IF(C92=0,0,SUM(J92:J$119)/C92)</f>
        <v>3.8061211320640642</v>
      </c>
    </row>
    <row r="93" spans="1:11">
      <c r="A93" s="60">
        <v>88</v>
      </c>
      <c r="C93" s="88">
        <v>27654</v>
      </c>
      <c r="D93" s="28">
        <f t="shared" si="6"/>
        <v>2958</v>
      </c>
      <c r="E93" s="31">
        <f>SUMPRODUCT(D93:D$119*$A93:$A$119)/C93+0.5-$A93</f>
        <v>5.885255056708445</v>
      </c>
      <c r="F93" s="33">
        <f t="shared" si="7"/>
        <v>0.10696463441093512</v>
      </c>
      <c r="G93" s="32"/>
      <c r="H93" s="40">
        <f>'HRQOL scores'!L$15</f>
        <v>0.60839205216911996</v>
      </c>
      <c r="I93" s="37">
        <f t="shared" si="8"/>
        <v>26175</v>
      </c>
      <c r="J93" s="37">
        <f t="shared" si="9"/>
        <v>15924.661965526715</v>
      </c>
      <c r="K93" s="40">
        <f>IF(C93=0,0,SUM(J93:J$119)/C93)</f>
        <v>3.5805424014895073</v>
      </c>
    </row>
    <row r="94" spans="1:11">
      <c r="A94" s="60">
        <v>89</v>
      </c>
      <c r="C94" s="88">
        <v>24696</v>
      </c>
      <c r="D94" s="28">
        <f t="shared" si="6"/>
        <v>2865</v>
      </c>
      <c r="E94" s="31">
        <f>SUMPRODUCT(D94:D$119*$A94:$A$119)/C94+0.5-$A94</f>
        <v>5.5302819621888091</v>
      </c>
      <c r="F94" s="33">
        <f t="shared" si="7"/>
        <v>0.11601068999028183</v>
      </c>
      <c r="G94" s="32"/>
      <c r="H94" s="40">
        <f>'HRQOL scores'!L$15</f>
        <v>0.60839205216911996</v>
      </c>
      <c r="I94" s="37">
        <f t="shared" si="8"/>
        <v>23263.5</v>
      </c>
      <c r="J94" s="37">
        <f t="shared" si="9"/>
        <v>14153.328505636322</v>
      </c>
      <c r="K94" s="40">
        <f>IF(C94=0,0,SUM(J94:J$119)/C94)</f>
        <v>3.3645795920498913</v>
      </c>
    </row>
    <row r="95" spans="1:11">
      <c r="A95" s="60">
        <v>90</v>
      </c>
      <c r="B95" s="66" t="s">
        <v>30</v>
      </c>
      <c r="C95" s="88">
        <v>21831</v>
      </c>
      <c r="D95" s="28">
        <f t="shared" si="6"/>
        <v>2745</v>
      </c>
      <c r="E95" s="31">
        <f>SUMPRODUCT(D95:D$119*$A95:$A$119)/C95+0.5-$A95</f>
        <v>5.1904330236000931</v>
      </c>
      <c r="F95" s="33">
        <f t="shared" si="7"/>
        <v>0.12573862855572351</v>
      </c>
      <c r="G95" s="32"/>
      <c r="H95" s="40">
        <f>'HRQOL scores'!L$15</f>
        <v>0.60839205216911996</v>
      </c>
      <c r="I95" s="37">
        <f t="shared" si="8"/>
        <v>20458.5</v>
      </c>
      <c r="J95" s="37">
        <f t="shared" si="9"/>
        <v>12446.788799301941</v>
      </c>
      <c r="K95" s="40">
        <f>IF(C95=0,0,SUM(J95:J$119)/C95)</f>
        <v>3.1578181988744349</v>
      </c>
    </row>
    <row r="96" spans="1:11">
      <c r="A96" s="60">
        <v>91</v>
      </c>
      <c r="B96" s="66" t="s">
        <v>31</v>
      </c>
      <c r="C96" s="88">
        <v>19086</v>
      </c>
      <c r="D96" s="28">
        <f t="shared" si="6"/>
        <v>2598</v>
      </c>
      <c r="E96" s="31">
        <f>SUMPRODUCT(D96:D$119*$A96:$A$119)/C96+0.5-$A96</f>
        <v>4.8650237523951461</v>
      </c>
      <c r="F96" s="33">
        <f t="shared" si="7"/>
        <v>0.1361207167557372</v>
      </c>
      <c r="G96" s="32"/>
      <c r="H96" s="40">
        <f>'HRQOL scores'!L$15</f>
        <v>0.60839205216911996</v>
      </c>
      <c r="I96" s="37">
        <f t="shared" si="8"/>
        <v>17787</v>
      </c>
      <c r="J96" s="37">
        <f t="shared" si="9"/>
        <v>10821.469431932137</v>
      </c>
      <c r="K96" s="40">
        <f>IF(C96=0,0,SUM(J96:J$119)/C96)</f>
        <v>2.9598417845711955</v>
      </c>
    </row>
    <row r="97" spans="1:11">
      <c r="A97" s="60">
        <v>92</v>
      </c>
      <c r="B97" s="66" t="s">
        <v>19</v>
      </c>
      <c r="C97" s="88">
        <v>16488</v>
      </c>
      <c r="D97" s="28">
        <f t="shared" si="6"/>
        <v>2428</v>
      </c>
      <c r="E97" s="31">
        <f>SUMPRODUCT(D97:D$119*$A97:$A$119)/C97+0.5-$A97</f>
        <v>4.5528167963496884</v>
      </c>
      <c r="F97" s="33">
        <f t="shared" si="7"/>
        <v>0.1472586123241145</v>
      </c>
      <c r="G97" s="32"/>
      <c r="H97" s="40">
        <f>'HRQOL scores'!L$15</f>
        <v>0.60839205216911996</v>
      </c>
      <c r="I97" s="37">
        <f t="shared" si="8"/>
        <v>15274</v>
      </c>
      <c r="J97" s="37">
        <f t="shared" si="9"/>
        <v>9292.580204831138</v>
      </c>
      <c r="K97" s="40">
        <f>IF(C97=0,0,SUM(J97:J$119)/C97)</f>
        <v>2.7698975538812292</v>
      </c>
    </row>
    <row r="98" spans="1:11">
      <c r="A98" s="60">
        <v>93</v>
      </c>
      <c r="B98" s="72" t="s">
        <v>32</v>
      </c>
      <c r="C98" s="88">
        <v>14060</v>
      </c>
      <c r="D98" s="28">
        <f t="shared" si="6"/>
        <v>2237</v>
      </c>
      <c r="E98" s="31">
        <f>SUMPRODUCT(D98:D$119*$A98:$A$119)/C98+0.5-$A98</f>
        <v>4.2526915603281452</v>
      </c>
      <c r="F98" s="33">
        <f t="shared" si="7"/>
        <v>0.15910384068278804</v>
      </c>
      <c r="G98" s="32"/>
      <c r="H98" s="40">
        <f>'HRQOL scores'!L$15</f>
        <v>0.60839205216911996</v>
      </c>
      <c r="I98" s="37">
        <f t="shared" si="8"/>
        <v>12941.5</v>
      </c>
      <c r="J98" s="37">
        <f t="shared" si="9"/>
        <v>7873.5057431466657</v>
      </c>
      <c r="K98" s="40">
        <f>IF(C98=0,0,SUM(J98:J$119)/C98)</f>
        <v>2.5873037456303392</v>
      </c>
    </row>
    <row r="99" spans="1:11">
      <c r="A99" s="60">
        <v>94</v>
      </c>
      <c r="B99" s="72" t="s">
        <v>33</v>
      </c>
      <c r="C99" s="88">
        <v>11823</v>
      </c>
      <c r="D99" s="28">
        <f t="shared" si="6"/>
        <v>2030</v>
      </c>
      <c r="E99" s="31">
        <f>SUMPRODUCT(D99:D$119*$A99:$A$119)/C99+0.5-$A99</f>
        <v>3.9627288622358066</v>
      </c>
      <c r="F99" s="33">
        <f t="shared" si="7"/>
        <v>0.17169923031379514</v>
      </c>
      <c r="G99" s="32"/>
      <c r="H99" s="40">
        <f>'HRQOL scores'!L$15</f>
        <v>0.60839205216911996</v>
      </c>
      <c r="I99" s="37">
        <f t="shared" si="8"/>
        <v>10808</v>
      </c>
      <c r="J99" s="37">
        <f t="shared" si="9"/>
        <v>6575.5012998438488</v>
      </c>
      <c r="K99" s="40">
        <f>IF(C99=0,0,SUM(J99:J$119)/C99)</f>
        <v>2.4108927446854356</v>
      </c>
    </row>
    <row r="100" spans="1:11">
      <c r="A100" s="60">
        <v>95</v>
      </c>
      <c r="B100" s="72" t="s">
        <v>2</v>
      </c>
      <c r="C100" s="88">
        <v>9793</v>
      </c>
      <c r="D100" s="28">
        <f t="shared" si="6"/>
        <v>1813</v>
      </c>
      <c r="E100" s="31">
        <f>SUMPRODUCT(D100:D$119*$A100:$A$119)/C100+0.5-$A100</f>
        <v>3.6805211210266151</v>
      </c>
      <c r="F100" s="33">
        <f t="shared" si="7"/>
        <v>0.18513223731236597</v>
      </c>
      <c r="G100" s="32"/>
      <c r="H100" s="40">
        <f>'HRQOL scores'!L$15</f>
        <v>0.60839205216911996</v>
      </c>
      <c r="I100" s="37">
        <f t="shared" si="8"/>
        <v>8886.5</v>
      </c>
      <c r="J100" s="37">
        <f t="shared" si="9"/>
        <v>5406.4759716008848</v>
      </c>
      <c r="K100" s="40">
        <f>IF(C100=0,0,SUM(J100:J$119)/C100)</f>
        <v>2.2391997978731797</v>
      </c>
    </row>
    <row r="101" spans="1:11">
      <c r="A101" s="60">
        <v>96</v>
      </c>
      <c r="B101" s="72" t="s">
        <v>45</v>
      </c>
      <c r="C101" s="88">
        <v>7980</v>
      </c>
      <c r="D101" s="28">
        <f t="shared" si="6"/>
        <v>1590</v>
      </c>
      <c r="E101" s="31">
        <f>SUMPRODUCT(D101:D$119*$A101:$A$119)/C101+0.5-$A101</f>
        <v>3.4031132002774029</v>
      </c>
      <c r="F101" s="33">
        <f t="shared" si="7"/>
        <v>0.19924812030075187</v>
      </c>
      <c r="G101" s="32"/>
      <c r="H101" s="40">
        <f>'HRQOL scores'!L$15</f>
        <v>0.60839205216911996</v>
      </c>
      <c r="I101" s="37">
        <f t="shared" ref="I101:I119" si="10">(D101*0.5+C102)</f>
        <v>7185</v>
      </c>
      <c r="J101" s="37">
        <f t="shared" ref="J101:J119" si="11">I101*H101</f>
        <v>4371.2968948351272</v>
      </c>
      <c r="K101" s="40">
        <f>IF(C101=0,0,SUM(J101:J$119)/C101)</f>
        <v>2.0704270236805971</v>
      </c>
    </row>
    <row r="102" spans="1:11">
      <c r="A102" s="60">
        <v>97</v>
      </c>
      <c r="C102" s="88">
        <v>6390</v>
      </c>
      <c r="D102" s="28">
        <f t="shared" si="6"/>
        <v>1370</v>
      </c>
      <c r="E102" s="31">
        <f>SUMPRODUCT(D102:D$119*$A102:$A$119)/C102+0.5-$A102</f>
        <v>3.1254840904872623</v>
      </c>
      <c r="F102" s="33">
        <f t="shared" si="7"/>
        <v>0.21439749608763695</v>
      </c>
      <c r="G102" s="32"/>
      <c r="H102" s="40">
        <f>'HRQOL scores'!L$15</f>
        <v>0.60839205216911996</v>
      </c>
      <c r="I102" s="37">
        <f t="shared" si="10"/>
        <v>5705</v>
      </c>
      <c r="J102" s="37">
        <f t="shared" si="11"/>
        <v>3470.8766576248295</v>
      </c>
      <c r="K102" s="40">
        <f>IF(C102=0,0,SUM(J102:J$119)/C102)</f>
        <v>1.9015196798334959</v>
      </c>
    </row>
    <row r="103" spans="1:11">
      <c r="A103" s="60">
        <v>98</v>
      </c>
      <c r="B103" s="9"/>
      <c r="C103" s="88">
        <v>5020</v>
      </c>
      <c r="D103" s="28">
        <f t="shared" si="6"/>
        <v>1155</v>
      </c>
      <c r="E103" s="31">
        <f>SUMPRODUCT(D103:D$119*$A103:$A$119)/C103+0.5-$A103</f>
        <v>2.8420006649828196</v>
      </c>
      <c r="F103" s="33">
        <f t="shared" si="7"/>
        <v>0.23007968127490039</v>
      </c>
      <c r="G103" s="32"/>
      <c r="H103" s="40">
        <f>'HRQOL scores'!L$15</f>
        <v>0.60839205216911996</v>
      </c>
      <c r="I103" s="37">
        <f t="shared" si="10"/>
        <v>4442.5</v>
      </c>
      <c r="J103" s="37">
        <f t="shared" si="11"/>
        <v>2702.7816917613154</v>
      </c>
      <c r="K103" s="40">
        <f>IF(C103=0,0,SUM(J103:J$119)/C103)</f>
        <v>1.7290506168349022</v>
      </c>
    </row>
    <row r="104" spans="1:11">
      <c r="A104" s="60">
        <v>99</v>
      </c>
      <c r="B104" s="28">
        <v>3415</v>
      </c>
      <c r="C104" s="88">
        <v>3865</v>
      </c>
      <c r="D104" s="28">
        <f t="shared" si="6"/>
        <v>1136.2986822840412</v>
      </c>
      <c r="E104" s="31">
        <f>SUMPRODUCT(D104:D$119*$A104:$A$119)/C104+0.5-$A104</f>
        <v>2.541874084919499</v>
      </c>
      <c r="F104" s="33">
        <f t="shared" si="7"/>
        <v>0.29399707174231338</v>
      </c>
      <c r="G104" s="32"/>
      <c r="H104" s="40">
        <f>'HRQOL scores'!L$15</f>
        <v>0.60839205216911996</v>
      </c>
      <c r="I104" s="37">
        <f t="shared" si="10"/>
        <v>3296.8506588579794</v>
      </c>
      <c r="J104" s="37">
        <f t="shared" si="11"/>
        <v>2005.7777380377213</v>
      </c>
      <c r="K104" s="40">
        <f>IF(C104=0,0,SUM(J104:J$119)/C104)</f>
        <v>1.546455990879662</v>
      </c>
    </row>
    <row r="105" spans="1:11">
      <c r="A105" s="60">
        <v>100</v>
      </c>
      <c r="B105" s="28">
        <v>2411</v>
      </c>
      <c r="C105" s="86">
        <f t="shared" ref="C105:C119" si="12">C104*IF(B105=0,0,(B105/B104))</f>
        <v>2728.7013177159588</v>
      </c>
      <c r="D105" s="28">
        <f t="shared" si="6"/>
        <v>851.09224011713036</v>
      </c>
      <c r="E105" s="31">
        <f>SUMPRODUCT(D105:D$119*$A105:$A$119)/C105+0.5-$A105</f>
        <v>2.3921609290750752</v>
      </c>
      <c r="F105" s="33">
        <f t="shared" si="7"/>
        <v>0.3119037743674824</v>
      </c>
      <c r="G105" s="32"/>
      <c r="H105" s="40">
        <f>'HRQOL scores'!L$15</f>
        <v>0.60839205216911996</v>
      </c>
      <c r="I105" s="37">
        <f t="shared" si="10"/>
        <v>2303.1551976573937</v>
      </c>
      <c r="J105" s="37">
        <f t="shared" si="11"/>
        <v>1401.2213171667568</v>
      </c>
      <c r="K105" s="40">
        <f>IF(C105=0,0,SUM(J105:J$119)/C105)</f>
        <v>1.455371696758772</v>
      </c>
    </row>
    <row r="106" spans="1:11">
      <c r="A106" s="60">
        <v>101</v>
      </c>
      <c r="B106" s="28">
        <v>1659</v>
      </c>
      <c r="C106" s="86">
        <f t="shared" si="12"/>
        <v>1877.6090775988284</v>
      </c>
      <c r="D106" s="28">
        <f t="shared" si="6"/>
        <v>620.21083455344069</v>
      </c>
      <c r="E106" s="31">
        <f>SUMPRODUCT(D106:D$119*$A106:$A$119)/C106+0.5-$A106</f>
        <v>2.2498493068112992</v>
      </c>
      <c r="F106" s="33">
        <f t="shared" si="7"/>
        <v>0.33031946955997593</v>
      </c>
      <c r="G106" s="32"/>
      <c r="H106" s="40">
        <f>'HRQOL scores'!L$15</f>
        <v>0.60839205216911996</v>
      </c>
      <c r="I106" s="37">
        <f t="shared" si="10"/>
        <v>1567.5036603221081</v>
      </c>
      <c r="J106" s="37">
        <f t="shared" si="11"/>
        <v>953.6567686859745</v>
      </c>
      <c r="K106" s="40">
        <f>IF(C106=0,0,SUM(J106:J$119)/C106)</f>
        <v>1.3687904368422183</v>
      </c>
    </row>
    <row r="107" spans="1:11">
      <c r="A107" s="60">
        <v>102</v>
      </c>
      <c r="B107" s="28">
        <v>1111</v>
      </c>
      <c r="C107" s="86">
        <f t="shared" si="12"/>
        <v>1257.3982430453877</v>
      </c>
      <c r="D107" s="28">
        <f t="shared" si="6"/>
        <v>440.25915080527079</v>
      </c>
      <c r="E107" s="31">
        <f>SUMPRODUCT(D107:D$119*$A107:$A$119)/C107+0.5-$A107</f>
        <v>2.112961296129626</v>
      </c>
      <c r="F107" s="33">
        <f t="shared" si="7"/>
        <v>0.35013501350135012</v>
      </c>
      <c r="G107" s="32"/>
      <c r="H107" s="40">
        <f>'HRQOL scores'!L$15</f>
        <v>0.60839205216911996</v>
      </c>
      <c r="I107" s="37">
        <f t="shared" si="10"/>
        <v>1037.2686676427525</v>
      </c>
      <c r="J107" s="37">
        <f t="shared" si="11"/>
        <v>631.06601335790299</v>
      </c>
      <c r="K107" s="40">
        <f>IF(C107=0,0,SUM(J107:J$119)/C107)</f>
        <v>1.2855088591062187</v>
      </c>
    </row>
    <row r="108" spans="1:11">
      <c r="A108" s="60">
        <v>103</v>
      </c>
      <c r="B108" s="28">
        <v>722</v>
      </c>
      <c r="C108" s="86">
        <f t="shared" si="12"/>
        <v>817.13909224011695</v>
      </c>
      <c r="D108" s="28">
        <f t="shared" si="6"/>
        <v>303.31478770131764</v>
      </c>
      <c r="E108" s="31">
        <f>SUMPRODUCT(D108:D$119*$A108:$A$119)/C108+0.5-$A108</f>
        <v>1.9819944598338139</v>
      </c>
      <c r="F108" s="33">
        <f t="shared" si="7"/>
        <v>0.37119113573407203</v>
      </c>
      <c r="G108" s="32"/>
      <c r="H108" s="40">
        <f>'HRQOL scores'!L$15</f>
        <v>0.60839205216911996</v>
      </c>
      <c r="I108" s="37">
        <f t="shared" si="10"/>
        <v>665.48169838945819</v>
      </c>
      <c r="J108" s="37">
        <f t="shared" si="11"/>
        <v>404.87377616415381</v>
      </c>
      <c r="K108" s="40">
        <f>IF(C108=0,0,SUM(J108:J$119)/C108)</f>
        <v>1.2058296768061092</v>
      </c>
    </row>
    <row r="109" spans="1:11">
      <c r="A109" s="60">
        <v>104</v>
      </c>
      <c r="B109" s="28">
        <v>454</v>
      </c>
      <c r="C109" s="86">
        <f t="shared" si="12"/>
        <v>513.82430453879931</v>
      </c>
      <c r="D109" s="28">
        <f t="shared" si="6"/>
        <v>202.58711566617853</v>
      </c>
      <c r="E109" s="31">
        <f>SUMPRODUCT(D109:D$119*$A109:$A$119)/C109+0.5-$A109</f>
        <v>1.8568281938325981</v>
      </c>
      <c r="F109" s="33">
        <f t="shared" si="7"/>
        <v>0.39427312775330386</v>
      </c>
      <c r="G109" s="32"/>
      <c r="H109" s="40">
        <f>'HRQOL scores'!L$15</f>
        <v>0.60839205216911996</v>
      </c>
      <c r="I109" s="37">
        <f t="shared" si="10"/>
        <v>412.53074670571004</v>
      </c>
      <c r="J109" s="37">
        <f t="shared" si="11"/>
        <v>250.98042757114635</v>
      </c>
      <c r="K109" s="40">
        <f>IF(C109=0,0,SUM(J109:J$119)/C109)</f>
        <v>1.1296795153712957</v>
      </c>
    </row>
    <row r="110" spans="1:11">
      <c r="A110" s="60">
        <v>105</v>
      </c>
      <c r="B110" s="28">
        <v>275</v>
      </c>
      <c r="C110" s="86">
        <f t="shared" si="12"/>
        <v>311.23718887262078</v>
      </c>
      <c r="D110" s="28">
        <f t="shared" si="6"/>
        <v>130.1537335285505</v>
      </c>
      <c r="E110" s="31">
        <f>SUMPRODUCT(D110:D$119*$A110:$A$119)/C110+0.5-$A110</f>
        <v>1.7399999999999949</v>
      </c>
      <c r="F110" s="33">
        <f t="shared" si="7"/>
        <v>0.41818181818181815</v>
      </c>
      <c r="G110" s="32"/>
      <c r="H110" s="40">
        <f>'HRQOL scores'!L$15</f>
        <v>0.60839205216911996</v>
      </c>
      <c r="I110" s="37">
        <f t="shared" si="10"/>
        <v>246.16032210834553</v>
      </c>
      <c r="J110" s="37">
        <f t="shared" si="11"/>
        <v>149.76198353010793</v>
      </c>
      <c r="K110" s="40">
        <f>IF(C110=0,0,SUM(J110:J$119)/C110)</f>
        <v>1.0586021707742688</v>
      </c>
    </row>
    <row r="111" spans="1:11">
      <c r="A111" s="60">
        <v>106</v>
      </c>
      <c r="B111" s="28">
        <v>160</v>
      </c>
      <c r="C111" s="86">
        <f t="shared" si="12"/>
        <v>181.08345534407027</v>
      </c>
      <c r="D111" s="28">
        <f t="shared" si="6"/>
        <v>79.224011713030748</v>
      </c>
      <c r="E111" s="31">
        <f>SUMPRODUCT(D111:D$119*$A111:$A$119)/C111+0.5-$A111</f>
        <v>1.6312500000000085</v>
      </c>
      <c r="F111" s="33">
        <f t="shared" si="7"/>
        <v>0.4375</v>
      </c>
      <c r="G111" s="32"/>
      <c r="H111" s="40">
        <f>'HRQOL scores'!L$15</f>
        <v>0.60839205216911996</v>
      </c>
      <c r="I111" s="37">
        <f t="shared" si="10"/>
        <v>141.47144948755491</v>
      </c>
      <c r="J111" s="37">
        <f t="shared" si="11"/>
        <v>86.070105477073525</v>
      </c>
      <c r="K111" s="40">
        <f>IF(C111=0,0,SUM(J111:J$119)/C111)</f>
        <v>0.99243953510087668</v>
      </c>
    </row>
    <row r="112" spans="1:11">
      <c r="A112" s="60">
        <v>107</v>
      </c>
      <c r="B112" s="28">
        <v>90</v>
      </c>
      <c r="C112" s="86">
        <f t="shared" si="12"/>
        <v>101.85944363103953</v>
      </c>
      <c r="D112" s="28">
        <f t="shared" si="6"/>
        <v>47.534407027818446</v>
      </c>
      <c r="E112" s="31">
        <f>SUMPRODUCT(D112:D$119*$A112:$A$119)/C112+0.5-$A112</f>
        <v>1.51111111111112</v>
      </c>
      <c r="F112" s="33">
        <f t="shared" si="7"/>
        <v>0.46666666666666667</v>
      </c>
      <c r="G112" s="32"/>
      <c r="H112" s="40">
        <f>'HRQOL scores'!L$15</f>
        <v>0.60839205216911996</v>
      </c>
      <c r="I112" s="37">
        <f t="shared" si="10"/>
        <v>78.092240117130302</v>
      </c>
      <c r="J112" s="37">
        <f t="shared" si="11"/>
        <v>47.510698223344583</v>
      </c>
      <c r="K112" s="40">
        <f>IF(C112=0,0,SUM(J112:J$119)/C112)</f>
        <v>0.91934798994444811</v>
      </c>
    </row>
    <row r="113" spans="1:11">
      <c r="A113" s="60">
        <v>108</v>
      </c>
      <c r="B113" s="28">
        <v>48</v>
      </c>
      <c r="C113" s="86">
        <f t="shared" si="12"/>
        <v>54.325036603221079</v>
      </c>
      <c r="D113" s="28">
        <f t="shared" si="6"/>
        <v>27.16251830161054</v>
      </c>
      <c r="E113" s="31">
        <f>SUMPRODUCT(D113:D$119*$A113:$A$119)/C113+0.5-$A113</f>
        <v>1.3958333333333144</v>
      </c>
      <c r="F113" s="33">
        <f t="shared" si="7"/>
        <v>0.5</v>
      </c>
      <c r="G113" s="32"/>
      <c r="H113" s="40">
        <f>'HRQOL scores'!L$15</f>
        <v>0.60839205216911996</v>
      </c>
      <c r="I113" s="37">
        <f t="shared" si="10"/>
        <v>40.743777452415813</v>
      </c>
      <c r="J113" s="37">
        <f t="shared" si="11"/>
        <v>24.788190377397175</v>
      </c>
      <c r="K113" s="40">
        <f>IF(C113=0,0,SUM(J113:J$119)/C113)</f>
        <v>0.84921390615272996</v>
      </c>
    </row>
    <row r="114" spans="1:11">
      <c r="A114" s="60">
        <v>109</v>
      </c>
      <c r="B114" s="28">
        <v>24</v>
      </c>
      <c r="C114" s="86">
        <f t="shared" si="12"/>
        <v>27.16251830161054</v>
      </c>
      <c r="D114" s="28">
        <f t="shared" si="6"/>
        <v>14.713030746705709</v>
      </c>
      <c r="E114" s="31">
        <f>SUMPRODUCT(D114:D$119*$A114:$A$119)/C114+0.5-$A114</f>
        <v>1.2916666666666714</v>
      </c>
      <c r="F114" s="33">
        <f t="shared" si="7"/>
        <v>0.54166666666666663</v>
      </c>
      <c r="G114" s="32"/>
      <c r="H114" s="40">
        <f>'HRQOL scores'!L$15</f>
        <v>0.60839205216911996</v>
      </c>
      <c r="I114" s="37">
        <f t="shared" si="10"/>
        <v>19.806002928257683</v>
      </c>
      <c r="J114" s="37">
        <f t="shared" si="11"/>
        <v>12.049814766790291</v>
      </c>
      <c r="K114" s="40">
        <f>IF(C114=0,0,SUM(J114:J$119)/C114)</f>
        <v>0.78583973405177987</v>
      </c>
    </row>
    <row r="115" spans="1:11">
      <c r="A115" s="60">
        <v>110</v>
      </c>
      <c r="B115" s="28">
        <v>11</v>
      </c>
      <c r="C115" s="86">
        <f t="shared" si="12"/>
        <v>12.449487554904831</v>
      </c>
      <c r="D115" s="28">
        <f t="shared" si="6"/>
        <v>6.7906295754026349</v>
      </c>
      <c r="E115" s="31">
        <f>SUMPRODUCT(D115:D$119*$A115:$A$119)/C115+0.5-$A115</f>
        <v>1.2272727272727337</v>
      </c>
      <c r="F115" s="33">
        <f t="shared" si="7"/>
        <v>0.54545454545454541</v>
      </c>
      <c r="G115" s="32"/>
      <c r="H115" s="40">
        <f>'HRQOL scores'!L$15</f>
        <v>0.60839205216911996</v>
      </c>
      <c r="I115" s="37">
        <f t="shared" si="10"/>
        <v>9.0541727672035144</v>
      </c>
      <c r="J115" s="37">
        <f t="shared" si="11"/>
        <v>5.5084867505327058</v>
      </c>
      <c r="K115" s="40">
        <f>IF(C115=0,0,SUM(J115:J$119)/C115)</f>
        <v>0.74666297311664731</v>
      </c>
    </row>
    <row r="116" spans="1:11">
      <c r="A116" s="60">
        <v>111</v>
      </c>
      <c r="B116" s="28">
        <v>5</v>
      </c>
      <c r="C116" s="86">
        <f t="shared" si="12"/>
        <v>5.658857979502196</v>
      </c>
      <c r="D116" s="28">
        <f t="shared" si="6"/>
        <v>3.3953147877013174</v>
      </c>
      <c r="E116" s="31">
        <f>SUMPRODUCT(D116:D$119*$A116:$A$119)/C116+0.5-$A116</f>
        <v>1.0999999999999943</v>
      </c>
      <c r="F116" s="33">
        <f t="shared" si="7"/>
        <v>0.6</v>
      </c>
      <c r="G116" s="32"/>
      <c r="H116" s="40">
        <f>'HRQOL scores'!L$15</f>
        <v>0.60839205216911996</v>
      </c>
      <c r="I116" s="37">
        <f t="shared" si="10"/>
        <v>3.9612005856515373</v>
      </c>
      <c r="J116" s="37">
        <f t="shared" si="11"/>
        <v>2.4099629533580584</v>
      </c>
      <c r="K116" s="40">
        <f>IF(C116=0,0,SUM(J116:J$119)/C116)</f>
        <v>0.66923125738603195</v>
      </c>
    </row>
    <row r="117" spans="1:11">
      <c r="A117" s="60">
        <v>112</v>
      </c>
      <c r="B117" s="28">
        <v>2</v>
      </c>
      <c r="C117" s="86">
        <f t="shared" si="12"/>
        <v>2.2635431918008786</v>
      </c>
      <c r="D117" s="28">
        <f t="shared" si="6"/>
        <v>1.1317715959004393</v>
      </c>
      <c r="E117" s="31">
        <f>IF($C117=0,0,SUMPRODUCT(D117:D$119*$A117:$A$119)/C117+0.5-$A117)</f>
        <v>1</v>
      </c>
      <c r="F117" s="33">
        <f>IF(D117=0,0,D117/C117)</f>
        <v>0.5</v>
      </c>
      <c r="G117" s="32"/>
      <c r="H117" s="40">
        <f>'HRQOL scores'!L$15</f>
        <v>0.60839205216911996</v>
      </c>
      <c r="I117" s="37">
        <f t="shared" si="10"/>
        <v>1.6976573938506589</v>
      </c>
      <c r="J117" s="37">
        <f t="shared" si="11"/>
        <v>1.0328412657248822</v>
      </c>
      <c r="K117" s="40">
        <f>IF(C117=0,0,SUM(J117:J$119)/C117)</f>
        <v>0.60839205216911996</v>
      </c>
    </row>
    <row r="118" spans="1:11">
      <c r="A118" s="60">
        <v>113</v>
      </c>
      <c r="B118" s="28">
        <v>1</v>
      </c>
      <c r="C118" s="86">
        <f t="shared" si="12"/>
        <v>1.1317715959004393</v>
      </c>
      <c r="D118" s="28">
        <f t="shared" si="6"/>
        <v>1.1317715959004393</v>
      </c>
      <c r="E118" s="31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scores'!L$15</f>
        <v>0.60839205216911996</v>
      </c>
      <c r="I118" s="37">
        <f t="shared" si="10"/>
        <v>0.56588579795021965</v>
      </c>
      <c r="J118" s="37">
        <f t="shared" si="11"/>
        <v>0.34428042190829411</v>
      </c>
      <c r="K118" s="40">
        <f>IF(C118=0,0,SUM(J118:J$119)/C118)</f>
        <v>0.30419602608455998</v>
      </c>
    </row>
    <row r="119" spans="1:11">
      <c r="A119" s="60">
        <v>114</v>
      </c>
      <c r="B119" s="28">
        <v>0</v>
      </c>
      <c r="C119" s="86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scores'!L$15</f>
        <v>0.60839205216911996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A120" s="60"/>
      <c r="B120" s="28"/>
    </row>
    <row r="121" spans="1:11">
      <c r="A121" s="60"/>
      <c r="E121" s="31"/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24"/>
  <sheetViews>
    <sheetView workbookViewId="0">
      <pane xSplit="5" topLeftCell="F1" activePane="topRight" state="frozen"/>
      <selection activeCell="C104" sqref="C104"/>
      <selection pane="topRight" activeCell="P39" sqref="P39"/>
    </sheetView>
  </sheetViews>
  <sheetFormatPr defaultColWidth="8.85546875" defaultRowHeight="12.75"/>
  <cols>
    <col min="1" max="1" width="9.140625" style="51" customWidth="1"/>
    <col min="2" max="2" width="7.85546875" style="51" customWidth="1"/>
    <col min="3" max="3" width="9.85546875" style="51" customWidth="1"/>
    <col min="4" max="5" width="9.140625" style="51" customWidth="1"/>
    <col min="6" max="6" width="9.140625" style="8" customWidth="1"/>
    <col min="7" max="7" width="5.85546875" style="51" customWidth="1"/>
    <col min="8" max="8" width="12.42578125" style="51" customWidth="1"/>
    <col min="9" max="9" width="8.85546875" style="51"/>
    <col min="10" max="10" width="9.140625" style="51" customWidth="1"/>
    <col min="11" max="11" width="13" style="67" customWidth="1"/>
    <col min="12" max="45" width="8.42578125" style="51" customWidth="1"/>
    <col min="46" max="47" width="12.140625" style="51" customWidth="1"/>
    <col min="48" max="48" width="9.140625" style="51" customWidth="1"/>
    <col min="49" max="49" width="10" style="51" customWidth="1"/>
    <col min="50" max="50" width="8.42578125" style="51" customWidth="1"/>
    <col min="51" max="52" width="12.140625" style="51" customWidth="1"/>
    <col min="53" max="53" width="9.140625" style="51" customWidth="1"/>
    <col min="54" max="54" width="10" style="51" customWidth="1"/>
    <col min="55" max="55" width="8.42578125" style="51" customWidth="1"/>
    <col min="56" max="57" width="12.140625" style="51" customWidth="1"/>
    <col min="58" max="58" width="9.140625" style="51" customWidth="1"/>
    <col min="59" max="59" width="10" style="51" customWidth="1"/>
    <col min="60" max="60" width="8.42578125" style="51" customWidth="1"/>
    <col min="61" max="62" width="12.140625" style="51" customWidth="1"/>
    <col min="63" max="63" width="9.140625" style="51" customWidth="1"/>
    <col min="64" max="64" width="10" style="51" customWidth="1"/>
    <col min="65" max="65" width="8.42578125" style="51" customWidth="1"/>
    <col min="66" max="67" width="12.140625" style="51" customWidth="1"/>
    <col min="68" max="68" width="9.140625" style="51" customWidth="1"/>
    <col min="69" max="69" width="10" style="51" customWidth="1"/>
    <col min="70" max="70" width="8.42578125" style="51" customWidth="1"/>
    <col min="71" max="72" width="12.140625" style="51" customWidth="1"/>
    <col min="73" max="73" width="9.140625" style="51" customWidth="1"/>
    <col min="74" max="74" width="10" style="51" customWidth="1"/>
    <col min="75" max="75" width="8.42578125" style="51" customWidth="1"/>
    <col min="76" max="77" width="12.140625" style="51" customWidth="1"/>
    <col min="78" max="78" width="9.140625" style="51" customWidth="1"/>
    <col min="79" max="79" width="10" style="51" customWidth="1"/>
    <col min="80" max="80" width="8.42578125" style="51" customWidth="1"/>
    <col min="81" max="82" width="12.140625" style="51" customWidth="1"/>
    <col min="83" max="83" width="9.140625" style="51" customWidth="1"/>
    <col min="84" max="84" width="10" style="51" customWidth="1"/>
    <col min="85" max="85" width="8.42578125" style="51" customWidth="1"/>
    <col min="86" max="87" width="12.140625" style="51" customWidth="1"/>
    <col min="88" max="88" width="9.140625" style="51" customWidth="1"/>
    <col min="89" max="89" width="10" style="51" customWidth="1"/>
    <col min="90" max="90" width="8.42578125" style="51" customWidth="1"/>
    <col min="91" max="92" width="12.140625" style="51" customWidth="1"/>
    <col min="93" max="93" width="9.140625" style="51" customWidth="1"/>
    <col min="94" max="94" width="10" style="51" customWidth="1"/>
    <col min="95" max="95" width="8.42578125" style="51" customWidth="1"/>
    <col min="96" max="97" width="12.140625" style="51" customWidth="1"/>
    <col min="98" max="98" width="9.140625" style="51" customWidth="1"/>
    <col min="99" max="99" width="10" style="51" customWidth="1"/>
    <col min="100" max="100" width="8.42578125" style="51" customWidth="1"/>
    <col min="101" max="102" width="12.140625" style="51" customWidth="1"/>
    <col min="103" max="103" width="9.140625" style="51" customWidth="1"/>
    <col min="104" max="104" width="10" style="51" customWidth="1"/>
    <col min="105" max="109" width="8.42578125" style="51" customWidth="1"/>
    <col min="110" max="110" width="8.85546875" style="51"/>
    <col min="111" max="114" width="8.42578125" style="51" customWidth="1"/>
    <col min="115" max="115" width="9.140625" style="51" customWidth="1"/>
    <col min="116" max="116" width="6.7109375" style="51" customWidth="1"/>
    <col min="117" max="120" width="9.140625" style="51" customWidth="1"/>
    <col min="121" max="121" width="8.85546875" style="51"/>
    <col min="122" max="122" width="12.140625" style="51" customWidth="1"/>
    <col min="123" max="123" width="2.7109375" style="51" customWidth="1"/>
    <col min="124" max="124" width="9.140625" style="51" customWidth="1"/>
    <col min="125" max="125" width="6.7109375" style="51" customWidth="1"/>
    <col min="126" max="129" width="9.140625" style="51" customWidth="1"/>
    <col min="130" max="130" width="10" style="51" customWidth="1"/>
    <col min="131" max="131" width="12.140625" style="51" customWidth="1"/>
    <col min="132" max="132" width="8.85546875" style="51"/>
    <col min="133" max="133" width="9.140625" style="51" customWidth="1"/>
    <col min="134" max="134" width="6.7109375" style="51" customWidth="1"/>
    <col min="135" max="138" width="9.140625" style="51" customWidth="1"/>
    <col min="139" max="139" width="8.85546875" style="51"/>
    <col min="140" max="140" width="12.140625" style="51" customWidth="1"/>
    <col min="141" max="141" width="2.7109375" style="51" customWidth="1"/>
    <col min="142" max="142" width="9.140625" style="51" customWidth="1"/>
    <col min="143" max="143" width="6.7109375" style="51" customWidth="1"/>
    <col min="144" max="147" width="9.140625" style="51" customWidth="1"/>
    <col min="148" max="148" width="10" style="51" customWidth="1"/>
    <col min="149" max="149" width="12.140625" style="51" customWidth="1"/>
    <col min="150" max="150" width="8.85546875" style="51"/>
    <col min="151" max="151" width="9.140625" style="51" customWidth="1"/>
    <col min="152" max="152" width="6.7109375" style="51" customWidth="1"/>
    <col min="153" max="156" width="9.140625" style="51" customWidth="1"/>
    <col min="157" max="157" width="8.85546875" style="51"/>
    <col min="158" max="158" width="12.140625" style="51" customWidth="1"/>
    <col min="159" max="159" width="2.7109375" style="51" customWidth="1"/>
    <col min="160" max="160" width="9.140625" style="51" customWidth="1"/>
    <col min="161" max="161" width="6.7109375" style="51" customWidth="1"/>
    <col min="162" max="165" width="9.140625" style="51" customWidth="1"/>
    <col min="166" max="166" width="10" style="51" customWidth="1"/>
    <col min="167" max="167" width="12.140625" style="51" customWidth="1"/>
    <col min="168" max="16384" width="8.85546875" style="51"/>
  </cols>
  <sheetData>
    <row r="1" spans="1:11" ht="13.5">
      <c r="A1" s="51" t="s">
        <v>56</v>
      </c>
      <c r="C1" s="55"/>
      <c r="D1" s="9"/>
      <c r="F1" s="65"/>
    </row>
    <row r="2" spans="1:11" s="66" customFormat="1" ht="13.5">
      <c r="C2" s="62"/>
      <c r="D2" s="9"/>
      <c r="F2" s="65"/>
      <c r="K2" s="67"/>
    </row>
    <row r="3" spans="1:11">
      <c r="C3" s="67" t="s">
        <v>23</v>
      </c>
      <c r="D3" s="67" t="s">
        <v>23</v>
      </c>
      <c r="E3" s="67" t="s">
        <v>19</v>
      </c>
      <c r="F3" s="33" t="s">
        <v>21</v>
      </c>
      <c r="G3" s="53"/>
      <c r="H3" s="66" t="s">
        <v>26</v>
      </c>
      <c r="I3" s="51" t="s">
        <v>16</v>
      </c>
      <c r="J3" s="34"/>
      <c r="K3" s="67" t="s">
        <v>28</v>
      </c>
    </row>
    <row r="4" spans="1:11">
      <c r="A4" s="52" t="s">
        <v>3</v>
      </c>
      <c r="B4" s="52"/>
      <c r="C4" s="67" t="s">
        <v>25</v>
      </c>
      <c r="D4" s="67" t="s">
        <v>24</v>
      </c>
      <c r="E4" s="67" t="s">
        <v>20</v>
      </c>
      <c r="F4" s="70" t="s">
        <v>22</v>
      </c>
      <c r="H4" s="71" t="s">
        <v>27</v>
      </c>
      <c r="I4" s="53" t="s">
        <v>17</v>
      </c>
      <c r="J4" s="33"/>
      <c r="K4" s="71" t="s">
        <v>29</v>
      </c>
    </row>
    <row r="5" spans="1:11">
      <c r="A5" s="52">
        <v>0</v>
      </c>
      <c r="C5" s="89">
        <v>100000</v>
      </c>
      <c r="D5" s="28">
        <f t="shared" ref="D5:D68" si="0">C5-C6</f>
        <v>1149.2265625</v>
      </c>
      <c r="E5" s="40">
        <f>SUMPRODUCT(D5:D$119*$A5:$A$119)/C5+0.5-$A5</f>
        <v>77.162035188379321</v>
      </c>
      <c r="F5" s="33">
        <f t="shared" ref="F5:F68" si="1">D5/C5</f>
        <v>1.1492265624999999E-2</v>
      </c>
      <c r="G5" s="50"/>
      <c r="H5" s="40">
        <f>'HRQOL scores'!M$6</f>
        <v>0.91803103902775562</v>
      </c>
      <c r="I5" s="37">
        <f t="shared" ref="I5:I36" si="2">(D5*0.5+C6)</f>
        <v>99425.38671875</v>
      </c>
      <c r="J5" s="37">
        <f t="shared" ref="J5:J36" si="3">I5*H5</f>
        <v>91275.591075150471</v>
      </c>
      <c r="K5" s="40">
        <f>SUM(J5:J$119)/C5</f>
        <v>63.12960713546655</v>
      </c>
    </row>
    <row r="6" spans="1:11">
      <c r="A6" s="52">
        <v>1</v>
      </c>
      <c r="C6" s="89">
        <v>98850.7734375</v>
      </c>
      <c r="D6" s="28">
        <f t="shared" si="0"/>
        <v>54.140625</v>
      </c>
      <c r="E6" s="40">
        <f>SUMPRODUCT(D6:D$119*$A6:$A$119)/C6+0.5-$A6</f>
        <v>77.053298292451032</v>
      </c>
      <c r="F6" s="33">
        <f t="shared" si="1"/>
        <v>5.4770057043844261E-4</v>
      </c>
      <c r="G6" s="32"/>
      <c r="H6" s="40">
        <f>'HRQOL scores'!M$6</f>
        <v>0.91803103902775562</v>
      </c>
      <c r="I6" s="37">
        <f t="shared" si="2"/>
        <v>98823.703125</v>
      </c>
      <c r="J6" s="37">
        <f t="shared" si="3"/>
        <v>90723.226860414215</v>
      </c>
      <c r="K6" s="40">
        <f>SUM(J6:J$119)/C6</f>
        <v>62.940176450974015</v>
      </c>
    </row>
    <row r="7" spans="1:11">
      <c r="A7" s="52">
        <v>2</v>
      </c>
      <c r="C7" s="89">
        <v>98796.6328125</v>
      </c>
      <c r="D7" s="28">
        <f t="shared" si="0"/>
        <v>34.554687500014552</v>
      </c>
      <c r="E7" s="40">
        <f>SUMPRODUCT(D7:D$119*$A7:$A$119)/C7+0.5-$A7</f>
        <v>76.095249554324809</v>
      </c>
      <c r="F7" s="33">
        <f t="shared" si="1"/>
        <v>3.4975572057798518E-4</v>
      </c>
      <c r="G7" s="32"/>
      <c r="H7" s="40">
        <f>'HRQOL scores'!M$6</f>
        <v>0.91803103902775562</v>
      </c>
      <c r="I7" s="37">
        <f t="shared" si="2"/>
        <v>98779.35546875</v>
      </c>
      <c r="J7" s="37">
        <f t="shared" si="3"/>
        <v>90682.514335468572</v>
      </c>
      <c r="K7" s="40">
        <f>SUM(J7:J$119)/C7</f>
        <v>62.056385132544584</v>
      </c>
    </row>
    <row r="8" spans="1:11">
      <c r="A8" s="52">
        <v>3</v>
      </c>
      <c r="C8" s="89">
        <v>98762.078124999985</v>
      </c>
      <c r="D8" s="28">
        <f t="shared" si="0"/>
        <v>31.851562499985448</v>
      </c>
      <c r="E8" s="40">
        <f>SUMPRODUCT(D8:D$119*$A8:$A$119)/C8+0.5-$A8</f>
        <v>75.121698676036573</v>
      </c>
      <c r="F8" s="33">
        <f t="shared" si="1"/>
        <v>3.2250802235724474E-4</v>
      </c>
      <c r="G8" s="32"/>
      <c r="H8" s="40">
        <f>'HRQOL scores'!M$6</f>
        <v>0.91803103902775562</v>
      </c>
      <c r="I8" s="37">
        <f t="shared" si="2"/>
        <v>98746.15234375</v>
      </c>
      <c r="J8" s="37">
        <f t="shared" si="3"/>
        <v>90652.032836125858</v>
      </c>
      <c r="K8" s="40">
        <f>SUM(J8:J$119)/C8</f>
        <v>61.159905663696506</v>
      </c>
    </row>
    <row r="9" spans="1:11">
      <c r="A9" s="52">
        <v>4</v>
      </c>
      <c r="B9" s="9"/>
      <c r="C9" s="89">
        <v>98730.2265625</v>
      </c>
      <c r="D9" s="28">
        <f t="shared" si="0"/>
        <v>20.437500000014552</v>
      </c>
      <c r="E9" s="40">
        <f>SUMPRODUCT(D9:D$119*$A9:$A$119)/C9+0.5-$A9</f>
        <v>74.145772536514656</v>
      </c>
      <c r="F9" s="33">
        <f t="shared" si="1"/>
        <v>2.0700347514220313E-4</v>
      </c>
      <c r="G9" s="32"/>
      <c r="H9" s="40">
        <f>'HRQOL scores'!M$6</f>
        <v>0.91803103902775562</v>
      </c>
      <c r="I9" s="37">
        <f t="shared" si="2"/>
        <v>98720.0078125</v>
      </c>
      <c r="J9" s="37">
        <f t="shared" si="3"/>
        <v>90628.031344937524</v>
      </c>
      <c r="K9" s="40">
        <f>SUM(J9:J$119)/C9</f>
        <v>60.261457464327357</v>
      </c>
    </row>
    <row r="10" spans="1:11">
      <c r="A10" s="52">
        <v>5</v>
      </c>
      <c r="C10" s="89">
        <v>98709.789062499985</v>
      </c>
      <c r="D10" s="28">
        <f t="shared" si="0"/>
        <v>18.765624999985448</v>
      </c>
      <c r="E10" s="40">
        <f>SUMPRODUCT(D10:D$119*$A10:$A$119)/C10+0.5-$A10</f>
        <v>73.161020623766305</v>
      </c>
      <c r="F10" s="33">
        <f t="shared" si="1"/>
        <v>1.9010905785751031E-4</v>
      </c>
      <c r="G10" s="32"/>
      <c r="H10" s="40">
        <f>'HRQOL scores'!M$7</f>
        <v>0.90727135056056629</v>
      </c>
      <c r="I10" s="37">
        <f t="shared" si="2"/>
        <v>98700.40625</v>
      </c>
      <c r="J10" s="37">
        <f t="shared" si="3"/>
        <v>89548.050879314062</v>
      </c>
      <c r="K10" s="40">
        <f>SUM(J10:J$119)/C10</f>
        <v>59.355808301695618</v>
      </c>
    </row>
    <row r="11" spans="1:11">
      <c r="A11" s="52">
        <v>6</v>
      </c>
      <c r="C11" s="89">
        <v>98691.0234375</v>
      </c>
      <c r="D11" s="28">
        <f t="shared" si="0"/>
        <v>15.6796875</v>
      </c>
      <c r="E11" s="40">
        <f>SUMPRODUCT(D11:D$119*$A11:$A$119)/C11+0.5-$A11</f>
        <v>72.174836768514311</v>
      </c>
      <c r="F11" s="33">
        <f t="shared" si="1"/>
        <v>1.5887653156145231E-4</v>
      </c>
      <c r="G11" s="32"/>
      <c r="H11" s="40">
        <f>'HRQOL scores'!M$7</f>
        <v>0.90727135056056629</v>
      </c>
      <c r="I11" s="37">
        <f t="shared" si="2"/>
        <v>98683.18359375</v>
      </c>
      <c r="J11" s="37">
        <f t="shared" si="3"/>
        <v>89532.425256717877</v>
      </c>
      <c r="K11" s="40">
        <f>SUM(J11:J$119)/C11</f>
        <v>58.459736916893767</v>
      </c>
    </row>
    <row r="12" spans="1:11">
      <c r="A12" s="52">
        <v>7</v>
      </c>
      <c r="C12" s="89">
        <v>98675.34375</v>
      </c>
      <c r="D12" s="28">
        <f t="shared" si="0"/>
        <v>13.640625000014552</v>
      </c>
      <c r="E12" s="40">
        <f>SUMPRODUCT(D12:D$119*$A12:$A$119)/C12+0.5-$A12</f>
        <v>71.18622602746629</v>
      </c>
      <c r="F12" s="33">
        <f t="shared" si="1"/>
        <v>1.3823742063239129E-4</v>
      </c>
      <c r="G12" s="32"/>
      <c r="H12" s="40">
        <f>'HRQOL scores'!M$7</f>
        <v>0.90727135056056629</v>
      </c>
      <c r="I12" s="37">
        <f t="shared" si="2"/>
        <v>98668.5234375</v>
      </c>
      <c r="J12" s="37">
        <f t="shared" si="3"/>
        <v>89519.124516957512</v>
      </c>
      <c r="K12" s="40">
        <f>SUM(J12:J$119)/C12</f>
        <v>57.561682838916155</v>
      </c>
    </row>
    <row r="13" spans="1:11">
      <c r="A13" s="52">
        <v>8</v>
      </c>
      <c r="C13" s="89">
        <v>98661.703124999985</v>
      </c>
      <c r="D13" s="28">
        <f t="shared" si="0"/>
        <v>12.492187499985448</v>
      </c>
      <c r="E13" s="40">
        <f>SUMPRODUCT(D13:D$119*$A13:$A$119)/C13+0.5-$A13</f>
        <v>70.195998859997715</v>
      </c>
      <c r="F13" s="33">
        <f t="shared" si="1"/>
        <v>1.2661637803027182E-4</v>
      </c>
      <c r="G13" s="32"/>
      <c r="H13" s="40">
        <f>'HRQOL scores'!M$7</f>
        <v>0.90727135056056629</v>
      </c>
      <c r="I13" s="37">
        <f t="shared" si="2"/>
        <v>98655.45703125</v>
      </c>
      <c r="J13" s="37">
        <f t="shared" si="3"/>
        <v>89507.269740912103</v>
      </c>
      <c r="K13" s="40">
        <f>SUM(J13:J$119)/C13</f>
        <v>56.66230704895478</v>
      </c>
    </row>
    <row r="14" spans="1:11">
      <c r="A14" s="52">
        <v>9</v>
      </c>
      <c r="C14" s="89">
        <v>98649.2109375</v>
      </c>
      <c r="D14" s="28">
        <f t="shared" si="0"/>
        <v>12.15625</v>
      </c>
      <c r="E14" s="40">
        <f>SUMPRODUCT(D14:D$119*$A14:$A$119)/C14+0.5-$A14</f>
        <v>69.204824632423907</v>
      </c>
      <c r="F14" s="33">
        <f t="shared" si="1"/>
        <v>1.2322703734246482E-4</v>
      </c>
      <c r="G14" s="32"/>
      <c r="H14" s="40">
        <f>'HRQOL scores'!M$7</f>
        <v>0.90727135056056629</v>
      </c>
      <c r="I14" s="37">
        <f t="shared" si="2"/>
        <v>98643.1328125</v>
      </c>
      <c r="J14" s="37">
        <f t="shared" si="3"/>
        <v>89496.088330322193</v>
      </c>
      <c r="K14" s="40">
        <f>SUM(J14:J$119)/C14</f>
        <v>55.76215353801252</v>
      </c>
    </row>
    <row r="15" spans="1:11">
      <c r="A15" s="52">
        <v>10</v>
      </c>
      <c r="C15" s="89">
        <v>98637.0546875</v>
      </c>
      <c r="D15" s="28">
        <f t="shared" si="0"/>
        <v>12.671875</v>
      </c>
      <c r="E15" s="40">
        <f>SUMPRODUCT(D15:D$119*$A15:$A$119)/C15+0.5-$A15</f>
        <v>68.21329196781916</v>
      </c>
      <c r="F15" s="33">
        <f t="shared" si="1"/>
        <v>1.2846972205472667E-4</v>
      </c>
      <c r="G15" s="32"/>
      <c r="H15" s="40">
        <f>'HRQOL scores'!M$7</f>
        <v>0.90727135056056629</v>
      </c>
      <c r="I15" s="37">
        <f t="shared" si="2"/>
        <v>98630.71875</v>
      </c>
      <c r="J15" s="37">
        <f t="shared" si="3"/>
        <v>89484.825407071869</v>
      </c>
      <c r="K15" s="40">
        <f>SUM(J15:J$119)/C15</f>
        <v>54.861698532205949</v>
      </c>
    </row>
    <row r="16" spans="1:11">
      <c r="A16" s="52">
        <v>11</v>
      </c>
      <c r="C16" s="89">
        <v>98624.3828125</v>
      </c>
      <c r="D16" s="28">
        <f t="shared" si="0"/>
        <v>14.1640625</v>
      </c>
      <c r="E16" s="40">
        <f>SUMPRODUCT(D16:D$119*$A16:$A$119)/C16+0.5-$A16</f>
        <v>67.221992193333222</v>
      </c>
      <c r="F16" s="33">
        <f t="shared" si="1"/>
        <v>1.4361623460729833E-4</v>
      </c>
      <c r="G16" s="32"/>
      <c r="H16" s="40">
        <f>'HRQOL scores'!M$7</f>
        <v>0.90727135056056629</v>
      </c>
      <c r="I16" s="37">
        <f t="shared" si="2"/>
        <v>98617.30078125</v>
      </c>
      <c r="J16" s="37">
        <f t="shared" si="3"/>
        <v>89472.651668442282</v>
      </c>
      <c r="K16" s="40">
        <f>SUM(J16:J$119)/C16</f>
        <v>53.961417868449736</v>
      </c>
    </row>
    <row r="17" spans="1:11">
      <c r="A17" s="52">
        <v>12</v>
      </c>
      <c r="C17" s="89">
        <v>98610.21875</v>
      </c>
      <c r="D17" s="28">
        <f t="shared" si="0"/>
        <v>16.734375</v>
      </c>
      <c r="E17" s="40">
        <f>SUMPRODUCT(D17:D$119*$A17:$A$119)/C17+0.5-$A17</f>
        <v>66.231575930997849</v>
      </c>
      <c r="F17" s="33">
        <f t="shared" si="1"/>
        <v>1.6970223991111469E-4</v>
      </c>
      <c r="G17" s="32"/>
      <c r="H17" s="40">
        <f>'HRQOL scores'!M$7</f>
        <v>0.90727135056056629</v>
      </c>
      <c r="I17" s="37">
        <f t="shared" si="2"/>
        <v>98601.8515625</v>
      </c>
      <c r="J17" s="37">
        <f t="shared" si="3"/>
        <v>89458.635034881852</v>
      </c>
      <c r="K17" s="40">
        <f>SUM(J17:J$119)/C17</f>
        <v>53.061832207879796</v>
      </c>
    </row>
    <row r="18" spans="1:11">
      <c r="A18" s="52">
        <v>13</v>
      </c>
      <c r="C18" s="89">
        <v>98593.484375</v>
      </c>
      <c r="D18" s="28">
        <f t="shared" si="0"/>
        <v>20.320312500014552</v>
      </c>
      <c r="E18" s="40">
        <f>SUMPRODUCT(D18:D$119*$A18:$A$119)/C18+0.5-$A18</f>
        <v>65.242732619981339</v>
      </c>
      <c r="F18" s="33">
        <f t="shared" si="1"/>
        <v>2.0610198157442443E-4</v>
      </c>
      <c r="G18" s="32"/>
      <c r="H18" s="40">
        <f>'HRQOL scores'!M$7</f>
        <v>0.90727135056056629</v>
      </c>
      <c r="I18" s="37">
        <f t="shared" si="2"/>
        <v>98583.32421875</v>
      </c>
      <c r="J18" s="37">
        <f t="shared" si="3"/>
        <v>89441.825706695498</v>
      </c>
      <c r="K18" s="40">
        <f>SUM(J18:J$119)/C18</f>
        <v>52.163490101421203</v>
      </c>
    </row>
    <row r="19" spans="1:11">
      <c r="A19" s="52">
        <v>14</v>
      </c>
      <c r="C19" s="89">
        <v>98573.164062499985</v>
      </c>
      <c r="D19" s="28">
        <f t="shared" si="0"/>
        <v>24.515624999985448</v>
      </c>
      <c r="E19" s="40">
        <f>SUMPRODUCT(D19:D$119*$A19:$A$119)/C19+0.5-$A19</f>
        <v>64.256078976177321</v>
      </c>
      <c r="F19" s="33">
        <f t="shared" si="1"/>
        <v>2.4870486032528484E-4</v>
      </c>
      <c r="G19" s="32"/>
      <c r="H19" s="40">
        <f>'HRQOL scores'!M$7</f>
        <v>0.90727135056056629</v>
      </c>
      <c r="I19" s="37">
        <f t="shared" si="2"/>
        <v>98560.90625</v>
      </c>
      <c r="J19" s="37">
        <f t="shared" si="3"/>
        <v>89421.486525910863</v>
      </c>
      <c r="K19" s="40">
        <f>SUM(J19:J$119)/C19</f>
        <v>51.26687845131017</v>
      </c>
    </row>
    <row r="20" spans="1:11">
      <c r="A20" s="52">
        <v>15</v>
      </c>
      <c r="C20" s="89">
        <v>98548.6484375</v>
      </c>
      <c r="D20" s="28">
        <f t="shared" si="0"/>
        <v>28.976562500014552</v>
      </c>
      <c r="E20" s="40">
        <f>SUMPRODUCT(D20:D$119*$A20:$A$119)/C20+0.5-$A20</f>
        <v>63.271939367450372</v>
      </c>
      <c r="F20" s="33">
        <f t="shared" si="1"/>
        <v>2.9403307868186156E-4</v>
      </c>
      <c r="G20" s="32"/>
      <c r="H20" s="40">
        <f>'HRQOL scores'!M$8</f>
        <v>0.87354017295085251</v>
      </c>
      <c r="I20" s="37">
        <f t="shared" si="2"/>
        <v>98534.16015625</v>
      </c>
      <c r="J20" s="37">
        <f t="shared" si="3"/>
        <v>86073.547304457621</v>
      </c>
      <c r="K20" s="40">
        <f>SUM(J20:J$119)/C20</f>
        <v>50.372247744986559</v>
      </c>
    </row>
    <row r="21" spans="1:11">
      <c r="A21" s="52">
        <v>16</v>
      </c>
      <c r="C21" s="89">
        <v>98519.671874999985</v>
      </c>
      <c r="D21" s="28">
        <f t="shared" si="0"/>
        <v>33.390624999985448</v>
      </c>
      <c r="E21" s="40">
        <f>SUMPRODUCT(D21:D$119*$A21:$A$119)/C21+0.5-$A21</f>
        <v>62.290401822609951</v>
      </c>
      <c r="F21" s="33">
        <f t="shared" si="1"/>
        <v>3.389234288391752E-4</v>
      </c>
      <c r="G21" s="32"/>
      <c r="H21" s="40">
        <f>'HRQOL scores'!M$8</f>
        <v>0.87354017295085251</v>
      </c>
      <c r="I21" s="37">
        <f t="shared" si="2"/>
        <v>98502.9765625</v>
      </c>
      <c r="J21" s="37">
        <f t="shared" si="3"/>
        <v>86046.307182580014</v>
      </c>
      <c r="K21" s="40">
        <f>SUM(J21:J$119)/C21</f>
        <v>49.513394572731109</v>
      </c>
    </row>
    <row r="22" spans="1:11">
      <c r="A22" s="52">
        <v>17</v>
      </c>
      <c r="C22" s="89">
        <v>98486.28125</v>
      </c>
      <c r="D22" s="28">
        <f t="shared" si="0"/>
        <v>37.796875</v>
      </c>
      <c r="E22" s="40">
        <f>SUMPRODUCT(D22:D$119*$A22:$A$119)/C22+0.5-$A22</f>
        <v>61.311351137678699</v>
      </c>
      <c r="F22" s="33">
        <f t="shared" si="1"/>
        <v>3.8377807061326115E-4</v>
      </c>
      <c r="G22" s="32"/>
      <c r="H22" s="40">
        <f>'HRQOL scores'!M$8</f>
        <v>0.87354017295085251</v>
      </c>
      <c r="I22" s="37">
        <f t="shared" si="2"/>
        <v>98467.3828125</v>
      </c>
      <c r="J22" s="37">
        <f t="shared" si="3"/>
        <v>86015.214612049051</v>
      </c>
      <c r="K22" s="40">
        <f>SUM(J22:J$119)/C22</f>
        <v>48.656493256925515</v>
      </c>
    </row>
    <row r="23" spans="1:11">
      <c r="A23" s="52">
        <v>18</v>
      </c>
      <c r="C23" s="89">
        <v>98448.484375</v>
      </c>
      <c r="D23" s="28">
        <f t="shared" si="0"/>
        <v>42.343750000014552</v>
      </c>
      <c r="E23" s="40">
        <f>SUMPRODUCT(D23:D$119*$A23:$A$119)/C23+0.5-$A23</f>
        <v>60.334698160765186</v>
      </c>
      <c r="F23" s="33">
        <f t="shared" si="1"/>
        <v>4.3011073526254631E-4</v>
      </c>
      <c r="G23" s="32"/>
      <c r="H23" s="40">
        <f>'HRQOL scores'!M$8</f>
        <v>0.87354017295085251</v>
      </c>
      <c r="I23" s="37">
        <f t="shared" si="2"/>
        <v>98427.3125</v>
      </c>
      <c r="J23" s="37">
        <f t="shared" si="3"/>
        <v>85980.211584337609</v>
      </c>
      <c r="K23" s="40">
        <f>SUM(J23:J$119)/C23</f>
        <v>47.80146586109641</v>
      </c>
    </row>
    <row r="24" spans="1:11">
      <c r="A24" s="52">
        <v>19</v>
      </c>
      <c r="C24" s="89">
        <v>98406.140624999985</v>
      </c>
      <c r="D24" s="28">
        <f t="shared" si="0"/>
        <v>47.210937499985448</v>
      </c>
      <c r="E24" s="40">
        <f>SUMPRODUCT(D24:D$119*$A24:$A$119)/C24+0.5-$A24</f>
        <v>59.360444780682954</v>
      </c>
      <c r="F24" s="33">
        <f t="shared" si="1"/>
        <v>4.7975601116086809E-4</v>
      </c>
      <c r="G24" s="32"/>
      <c r="H24" s="40">
        <f>'HRQOL scores'!M$8</f>
        <v>0.87354017295085251</v>
      </c>
      <c r="I24" s="37">
        <f t="shared" si="2"/>
        <v>98382.53515625</v>
      </c>
      <c r="J24" s="37">
        <f t="shared" si="3"/>
        <v>85941.096775733953</v>
      </c>
      <c r="K24" s="40">
        <f>SUM(J24:J$119)/C24</f>
        <v>46.948306518284504</v>
      </c>
    </row>
    <row r="25" spans="1:11">
      <c r="A25" s="52">
        <v>20</v>
      </c>
      <c r="C25" s="89">
        <v>98358.9296875</v>
      </c>
      <c r="D25" s="28">
        <f t="shared" si="0"/>
        <v>52.789062500014552</v>
      </c>
      <c r="E25" s="40">
        <f>SUMPRODUCT(D25:D$119*$A25:$A$119)/C25+0.5-$A25</f>
        <v>58.388696987051915</v>
      </c>
      <c r="F25" s="33">
        <f t="shared" si="1"/>
        <v>5.366982201588889E-4</v>
      </c>
      <c r="G25" s="32"/>
      <c r="H25" s="40">
        <f>'HRQOL scores'!M$8</f>
        <v>0.87354017295085251</v>
      </c>
      <c r="I25" s="37">
        <f t="shared" si="2"/>
        <v>98332.53515625</v>
      </c>
      <c r="J25" s="37">
        <f t="shared" si="3"/>
        <v>85897.419767086409</v>
      </c>
      <c r="K25" s="40">
        <f>SUM(J25:J$119)/C25</f>
        <v>46.097091245029972</v>
      </c>
    </row>
    <row r="26" spans="1:11">
      <c r="A26" s="52">
        <v>21</v>
      </c>
      <c r="C26" s="89">
        <v>98306.140624999985</v>
      </c>
      <c r="D26" s="28">
        <f t="shared" si="0"/>
        <v>58.671874999985448</v>
      </c>
      <c r="E26" s="40">
        <f>SUMPRODUCT(D26:D$119*$A26:$A$119)/C26+0.5-$A26</f>
        <v>57.419782431194733</v>
      </c>
      <c r="F26" s="33">
        <f t="shared" si="1"/>
        <v>5.9682818008079499E-4</v>
      </c>
      <c r="G26" s="32"/>
      <c r="H26" s="40">
        <f>'HRQOL scores'!M$8</f>
        <v>0.87354017295085251</v>
      </c>
      <c r="I26" s="37">
        <f t="shared" si="2"/>
        <v>98276.8046875</v>
      </c>
      <c r="J26" s="37">
        <f t="shared" si="3"/>
        <v>85848.736963775897</v>
      </c>
      <c r="K26" s="40">
        <f>SUM(J26:J$119)/C26</f>
        <v>45.248070044465649</v>
      </c>
    </row>
    <row r="27" spans="1:11">
      <c r="A27" s="52">
        <v>22</v>
      </c>
      <c r="C27" s="89">
        <v>98247.46875</v>
      </c>
      <c r="D27" s="28">
        <f t="shared" si="0"/>
        <v>63.890625000014552</v>
      </c>
      <c r="E27" s="40">
        <f>SUMPRODUCT(D27:D$119*$A27:$A$119)/C27+0.5-$A27</f>
        <v>56.453774048508834</v>
      </c>
      <c r="F27" s="33">
        <f t="shared" si="1"/>
        <v>6.5030301353198529E-4</v>
      </c>
      <c r="G27" s="32"/>
      <c r="H27" s="40">
        <f>'HRQOL scores'!M$8</f>
        <v>0.87354017295085251</v>
      </c>
      <c r="I27" s="37">
        <f t="shared" si="2"/>
        <v>98215.5234375</v>
      </c>
      <c r="J27" s="37">
        <f t="shared" si="3"/>
        <v>85795.205330052253</v>
      </c>
      <c r="K27" s="40">
        <f>SUM(J27:J$119)/C27</f>
        <v>44.401290489606779</v>
      </c>
    </row>
    <row r="28" spans="1:11">
      <c r="A28" s="52">
        <v>23</v>
      </c>
      <c r="C28" s="89">
        <v>98183.578124999985</v>
      </c>
      <c r="D28" s="28">
        <f t="shared" si="0"/>
        <v>67.703125</v>
      </c>
      <c r="E28" s="40">
        <f>SUMPRODUCT(D28:D$119*$A28:$A$119)/C28+0.5-$A28</f>
        <v>55.49018463430474</v>
      </c>
      <c r="F28" s="33">
        <f t="shared" si="1"/>
        <v>6.8955650520095575E-4</v>
      </c>
      <c r="G28" s="32"/>
      <c r="H28" s="40">
        <f>'HRQOL scores'!M$8</f>
        <v>0.87354017295085251</v>
      </c>
      <c r="I28" s="37">
        <f t="shared" si="2"/>
        <v>98149.726562499985</v>
      </c>
      <c r="J28" s="37">
        <f t="shared" si="3"/>
        <v>85737.729116485119</v>
      </c>
      <c r="K28" s="40">
        <f>SUM(J28:J$119)/C28</f>
        <v>43.556359181193393</v>
      </c>
    </row>
    <row r="29" spans="1:11">
      <c r="A29" s="52">
        <v>24</v>
      </c>
      <c r="C29" s="89">
        <v>98115.874999999985</v>
      </c>
      <c r="D29" s="28">
        <f t="shared" si="0"/>
        <v>70.406249999985448</v>
      </c>
      <c r="E29" s="40">
        <f>SUMPRODUCT(D29:D$119*$A29:$A$119)/C29+0.5-$A29</f>
        <v>54.528129639066393</v>
      </c>
      <c r="F29" s="33">
        <f t="shared" si="1"/>
        <v>7.1758265418297963E-4</v>
      </c>
      <c r="G29" s="32"/>
      <c r="H29" s="40">
        <f>'HRQOL scores'!M$8</f>
        <v>0.87354017295085251</v>
      </c>
      <c r="I29" s="37">
        <f t="shared" si="2"/>
        <v>98080.671875</v>
      </c>
      <c r="J29" s="37">
        <f t="shared" si="3"/>
        <v>85677.40707282332</v>
      </c>
      <c r="K29" s="40">
        <f>SUM(J29:J$119)/C29</f>
        <v>42.712572918406735</v>
      </c>
    </row>
    <row r="30" spans="1:11">
      <c r="A30" s="52">
        <v>25</v>
      </c>
      <c r="C30" s="89">
        <v>98045.46875</v>
      </c>
      <c r="D30" s="28">
        <f t="shared" si="0"/>
        <v>73.0078125</v>
      </c>
      <c r="E30" s="40">
        <f>SUMPRODUCT(D30:D$119*$A30:$A$119)/C30+0.5-$A30</f>
        <v>53.566927128138516</v>
      </c>
      <c r="F30" s="33">
        <f t="shared" si="1"/>
        <v>7.4463219392788109E-4</v>
      </c>
      <c r="G30" s="32"/>
      <c r="H30" s="40">
        <f>'HRQOL scores'!M$9</f>
        <v>0.82240996769533226</v>
      </c>
      <c r="I30" s="37">
        <f t="shared" si="2"/>
        <v>98008.96484375</v>
      </c>
      <c r="J30" s="37">
        <f t="shared" si="3"/>
        <v>80603.549611001392</v>
      </c>
      <c r="K30" s="40">
        <f>SUM(J30:J$119)/C30</f>
        <v>41.869390912754</v>
      </c>
    </row>
    <row r="31" spans="1:11">
      <c r="A31" s="52">
        <v>26</v>
      </c>
      <c r="C31" s="89">
        <v>97972.4609375</v>
      </c>
      <c r="D31" s="28">
        <f t="shared" si="0"/>
        <v>76.1640625</v>
      </c>
      <c r="E31" s="40">
        <f>SUMPRODUCT(D31:D$119*$A31:$A$119)/C31+0.5-$A31</f>
        <v>52.606471916833726</v>
      </c>
      <c r="F31" s="33">
        <f t="shared" si="1"/>
        <v>7.7740276983128635E-4</v>
      </c>
      <c r="G31" s="32"/>
      <c r="H31" s="40">
        <f>'HRQOL scores'!M$9</f>
        <v>0.82240996769533226</v>
      </c>
      <c r="I31" s="37">
        <f t="shared" si="2"/>
        <v>97934.37890625</v>
      </c>
      <c r="J31" s="37">
        <f t="shared" si="3"/>
        <v>80542.209392551493</v>
      </c>
      <c r="K31" s="40">
        <f>SUM(J31:J$119)/C31</f>
        <v>41.077875049748137</v>
      </c>
    </row>
    <row r="32" spans="1:11">
      <c r="A32" s="52">
        <v>27</v>
      </c>
      <c r="C32" s="89">
        <v>97896.296875</v>
      </c>
      <c r="D32" s="28">
        <f t="shared" si="0"/>
        <v>79.687500000014552</v>
      </c>
      <c r="E32" s="40">
        <f>SUMPRODUCT(D32:D$119*$A32:$A$119)/C32+0.5-$A32</f>
        <v>51.647011147738397</v>
      </c>
      <c r="F32" s="33">
        <f t="shared" si="1"/>
        <v>8.1399912503089312E-4</v>
      </c>
      <c r="G32" s="32"/>
      <c r="H32" s="40">
        <f>'HRQOL scores'!M$9</f>
        <v>0.82240996769533226</v>
      </c>
      <c r="I32" s="37">
        <f t="shared" si="2"/>
        <v>97856.453125</v>
      </c>
      <c r="J32" s="37">
        <f t="shared" si="3"/>
        <v>80478.122453311051</v>
      </c>
      <c r="K32" s="40">
        <f>SUM(J32:J$119)/C32</f>
        <v>40.287104060231115</v>
      </c>
    </row>
    <row r="33" spans="1:11">
      <c r="A33" s="52">
        <v>28</v>
      </c>
      <c r="C33" s="89">
        <v>97816.609374999985</v>
      </c>
      <c r="D33" s="28">
        <f t="shared" si="0"/>
        <v>83.96875</v>
      </c>
      <c r="E33" s="40">
        <f>SUMPRODUCT(D33:D$119*$A33:$A$119)/C33+0.5-$A33</f>
        <v>50.688678687401435</v>
      </c>
      <c r="F33" s="33">
        <f t="shared" si="1"/>
        <v>8.5843038862744281E-4</v>
      </c>
      <c r="G33" s="32"/>
      <c r="H33" s="40">
        <f>'HRQOL scores'!M$9</f>
        <v>0.82240996769533226</v>
      </c>
      <c r="I33" s="37">
        <f t="shared" si="2"/>
        <v>97774.624999999985</v>
      </c>
      <c r="J33" s="37">
        <f t="shared" si="3"/>
        <v>80410.826187673214</v>
      </c>
      <c r="K33" s="40">
        <f>SUM(J33:J$119)/C33</f>
        <v>39.49717948257284</v>
      </c>
    </row>
    <row r="34" spans="1:11">
      <c r="A34" s="52">
        <v>29</v>
      </c>
      <c r="C34" s="89">
        <v>97732.640624999985</v>
      </c>
      <c r="D34" s="28">
        <f t="shared" si="0"/>
        <v>89.257812499985448</v>
      </c>
      <c r="E34" s="40">
        <f>SUMPRODUCT(D34:D$119*$A34:$A$119)/C34+0.5-$A34</f>
        <v>49.731799190301814</v>
      </c>
      <c r="F34" s="33">
        <f t="shared" si="1"/>
        <v>9.1328559147877276E-4</v>
      </c>
      <c r="G34" s="32"/>
      <c r="H34" s="40">
        <f>'HRQOL scores'!M$9</f>
        <v>0.82240996769533226</v>
      </c>
      <c r="I34" s="37">
        <f t="shared" si="2"/>
        <v>97688.01171875</v>
      </c>
      <c r="J34" s="37">
        <f t="shared" si="3"/>
        <v>80339.594561838428</v>
      </c>
      <c r="K34" s="40">
        <f>SUM(J34:J$119)/C34</f>
        <v>38.708350930463972</v>
      </c>
    </row>
    <row r="35" spans="1:11">
      <c r="A35" s="52">
        <v>30</v>
      </c>
      <c r="C35" s="89">
        <v>97643.3828125</v>
      </c>
      <c r="D35" s="28">
        <f t="shared" si="0"/>
        <v>95.8203125</v>
      </c>
      <c r="E35" s="40">
        <f>SUMPRODUCT(D35:D$119*$A35:$A$119)/C35+0.5-$A35</f>
        <v>48.776802984461668</v>
      </c>
      <c r="F35" s="33">
        <f t="shared" si="1"/>
        <v>9.8132929994856118E-4</v>
      </c>
      <c r="G35" s="32"/>
      <c r="H35" s="40">
        <f>'HRQOL scores'!M$9</f>
        <v>0.82240996769533226</v>
      </c>
      <c r="I35" s="37">
        <f t="shared" si="2"/>
        <v>97595.47265625</v>
      </c>
      <c r="J35" s="37">
        <f t="shared" si="3"/>
        <v>80263.489514437242</v>
      </c>
      <c r="K35" s="40">
        <f>SUM(J35:J$119)/C35</f>
        <v>37.920949166844814</v>
      </c>
    </row>
    <row r="36" spans="1:11">
      <c r="A36" s="52">
        <v>31</v>
      </c>
      <c r="C36" s="89">
        <v>97547.5625</v>
      </c>
      <c r="D36" s="28">
        <f t="shared" si="0"/>
        <v>103.4296875</v>
      </c>
      <c r="E36" s="40">
        <f>SUMPRODUCT(D36:D$119*$A36:$A$119)/C36+0.5-$A36</f>
        <v>47.824224962314489</v>
      </c>
      <c r="F36" s="33">
        <f t="shared" si="1"/>
        <v>1.0603000715676519E-3</v>
      </c>
      <c r="G36" s="32"/>
      <c r="H36" s="40">
        <f>'HRQOL scores'!M$9</f>
        <v>0.82240996769533226</v>
      </c>
      <c r="I36" s="37">
        <f t="shared" si="2"/>
        <v>97495.84765625</v>
      </c>
      <c r="J36" s="37">
        <f t="shared" si="3"/>
        <v>80181.556921405601</v>
      </c>
      <c r="K36" s="40">
        <f>SUM(J36:J$119)/C36</f>
        <v>37.135384767785901</v>
      </c>
    </row>
    <row r="37" spans="1:11">
      <c r="A37" s="52">
        <v>32</v>
      </c>
      <c r="C37" s="89">
        <v>97444.1328125</v>
      </c>
      <c r="D37" s="28">
        <f t="shared" si="0"/>
        <v>111.93750000001455</v>
      </c>
      <c r="E37" s="40">
        <f>SUMPRODUCT(D37:D$119*$A37:$A$119)/C37+0.5-$A37</f>
        <v>46.874456101509395</v>
      </c>
      <c r="F37" s="33">
        <f t="shared" si="1"/>
        <v>1.1487351446331038E-3</v>
      </c>
      <c r="G37" s="32"/>
      <c r="H37" s="40">
        <f>'HRQOL scores'!M$9</f>
        <v>0.82240996769533226</v>
      </c>
      <c r="I37" s="37">
        <f t="shared" ref="I37:I68" si="4">(D37*0.5+C38)</f>
        <v>97388.1640625</v>
      </c>
      <c r="J37" s="37">
        <f t="shared" ref="J37:J68" si="5">I37*H37</f>
        <v>80092.996860548345</v>
      </c>
      <c r="K37" s="40">
        <f>SUM(J37:J$119)/C37</f>
        <v>36.351954781020311</v>
      </c>
    </row>
    <row r="38" spans="1:11">
      <c r="A38" s="52">
        <v>33</v>
      </c>
      <c r="C38" s="89">
        <v>97332.195312499985</v>
      </c>
      <c r="D38" s="28">
        <f t="shared" si="0"/>
        <v>119.70312499998545</v>
      </c>
      <c r="E38" s="40">
        <f>SUMPRODUCT(D38:D$119*$A38:$A$119)/C38+0.5-$A38</f>
        <v>45.927789334805908</v>
      </c>
      <c r="F38" s="33">
        <f t="shared" si="1"/>
        <v>1.2298410060069039E-3</v>
      </c>
      <c r="G38" s="32"/>
      <c r="H38" s="40">
        <f>'HRQOL scores'!M$9</f>
        <v>0.82240996769533226</v>
      </c>
      <c r="I38" s="37">
        <f t="shared" si="4"/>
        <v>97272.34375</v>
      </c>
      <c r="J38" s="37">
        <f t="shared" si="5"/>
        <v>79997.745081086759</v>
      </c>
      <c r="K38" s="40">
        <f>SUM(J38:J$119)/C38</f>
        <v>35.570878697426785</v>
      </c>
    </row>
    <row r="39" spans="1:11">
      <c r="A39" s="52">
        <v>34</v>
      </c>
      <c r="C39" s="89">
        <v>97212.4921875</v>
      </c>
      <c r="D39" s="28">
        <f t="shared" si="0"/>
        <v>127.84375</v>
      </c>
      <c r="E39" s="40">
        <f>SUMPRODUCT(D39:D$119*$A39:$A$119)/C39+0.5-$A39</f>
        <v>44.983727087484127</v>
      </c>
      <c r="F39" s="33">
        <f t="shared" si="1"/>
        <v>1.3150959009817331E-3</v>
      </c>
      <c r="G39" s="32"/>
      <c r="H39" s="40">
        <f>'HRQOL scores'!M$9</f>
        <v>0.82240996769533226</v>
      </c>
      <c r="I39" s="37">
        <f t="shared" si="4"/>
        <v>97148.5703125</v>
      </c>
      <c r="J39" s="37">
        <f t="shared" si="5"/>
        <v>79895.952572350841</v>
      </c>
      <c r="K39" s="40">
        <f>SUM(J39:J$119)/C39</f>
        <v>34.791762783024289</v>
      </c>
    </row>
    <row r="40" spans="1:11">
      <c r="A40" s="52">
        <v>35</v>
      </c>
      <c r="C40" s="89">
        <v>97084.6484375</v>
      </c>
      <c r="D40" s="28">
        <f t="shared" si="0"/>
        <v>136.46093750001455</v>
      </c>
      <c r="E40" s="40">
        <f>SUMPRODUCT(D40:D$119*$A40:$A$119)/C40+0.5-$A40</f>
        <v>44.042304489538594</v>
      </c>
      <c r="F40" s="33">
        <f t="shared" si="1"/>
        <v>1.4055871828990939E-3</v>
      </c>
      <c r="G40" s="32"/>
      <c r="H40" s="40">
        <f>'HRQOL scores'!M$10</f>
        <v>0.81001636411684241</v>
      </c>
      <c r="I40" s="37">
        <f t="shared" si="4"/>
        <v>97016.41796875</v>
      </c>
      <c r="J40" s="37">
        <f t="shared" si="5"/>
        <v>78584.886142686766</v>
      </c>
      <c r="K40" s="40">
        <f>SUM(J40:J$119)/C40</f>
        <v>34.014626084655035</v>
      </c>
    </row>
    <row r="41" spans="1:11">
      <c r="A41" s="52">
        <v>36</v>
      </c>
      <c r="C41" s="89">
        <v>96948.187499999985</v>
      </c>
      <c r="D41" s="28">
        <f t="shared" si="0"/>
        <v>146.65624999998545</v>
      </c>
      <c r="E41" s="40">
        <f>SUMPRODUCT(D41:D$119*$A41:$A$119)/C41+0.5-$A41</f>
        <v>43.103593141186195</v>
      </c>
      <c r="F41" s="33">
        <f t="shared" si="1"/>
        <v>1.512728126041402E-3</v>
      </c>
      <c r="G41" s="32"/>
      <c r="H41" s="40">
        <f>'HRQOL scores'!M$10</f>
        <v>0.81001636411684241</v>
      </c>
      <c r="I41" s="37">
        <f t="shared" si="4"/>
        <v>96874.859375</v>
      </c>
      <c r="J41" s="37">
        <f t="shared" si="5"/>
        <v>78470.221365267906</v>
      </c>
      <c r="K41" s="40">
        <f>SUM(J41:J$119)/C41</f>
        <v>33.251917463841849</v>
      </c>
    </row>
    <row r="42" spans="1:11">
      <c r="A42" s="52">
        <v>37</v>
      </c>
      <c r="C42" s="89">
        <v>96801.53125</v>
      </c>
      <c r="D42" s="28">
        <f t="shared" si="0"/>
        <v>159.24218750001455</v>
      </c>
      <c r="E42" s="40">
        <f>SUMPRODUCT(D42:D$119*$A42:$A$119)/C42+0.5-$A42</f>
        <v>42.168138434281559</v>
      </c>
      <c r="F42" s="33">
        <f t="shared" si="1"/>
        <v>1.6450378980964163E-3</v>
      </c>
      <c r="G42" s="32"/>
      <c r="H42" s="40">
        <f>'HRQOL scores'!M$10</f>
        <v>0.81001636411684241</v>
      </c>
      <c r="I42" s="37">
        <f t="shared" si="4"/>
        <v>96721.91015625</v>
      </c>
      <c r="J42" s="37">
        <f t="shared" si="5"/>
        <v>78346.329995201522</v>
      </c>
      <c r="K42" s="40">
        <f>SUM(J42:J$119)/C42</f>
        <v>32.491664822231797</v>
      </c>
    </row>
    <row r="43" spans="1:11">
      <c r="A43" s="52">
        <v>38</v>
      </c>
      <c r="C43" s="89">
        <v>96642.289062499985</v>
      </c>
      <c r="D43" s="28">
        <f t="shared" si="0"/>
        <v>175.07031249998545</v>
      </c>
      <c r="E43" s="40">
        <f>SUMPRODUCT(D43:D$119*$A43:$A$119)/C43+0.5-$A43</f>
        <v>41.236797047169318</v>
      </c>
      <c r="F43" s="33">
        <f t="shared" si="1"/>
        <v>1.8115290334934525E-3</v>
      </c>
      <c r="G43" s="32"/>
      <c r="H43" s="40">
        <f>'HRQOL scores'!M$10</f>
        <v>0.81001636411684241</v>
      </c>
      <c r="I43" s="37">
        <f t="shared" si="4"/>
        <v>96554.75390625</v>
      </c>
      <c r="J43" s="37">
        <f t="shared" si="5"/>
        <v>78210.930697337113</v>
      </c>
      <c r="K43" s="40">
        <f>SUM(J43:J$119)/C43</f>
        <v>31.734519198683177</v>
      </c>
    </row>
    <row r="44" spans="1:11">
      <c r="A44" s="52">
        <v>39</v>
      </c>
      <c r="C44" s="89">
        <v>96467.21875</v>
      </c>
      <c r="D44" s="28">
        <f t="shared" si="0"/>
        <v>193.95312500001455</v>
      </c>
      <c r="E44" s="40">
        <f>SUMPRODUCT(D44:D$119*$A44:$A$119)/C44+0.5-$A44</f>
        <v>40.310726863760991</v>
      </c>
      <c r="F44" s="33">
        <f t="shared" si="1"/>
        <v>2.0105599343820052E-3</v>
      </c>
      <c r="G44" s="32"/>
      <c r="H44" s="40">
        <f>'HRQOL scores'!M$10</f>
        <v>0.81001636411684241</v>
      </c>
      <c r="I44" s="37">
        <f t="shared" si="4"/>
        <v>96370.2421875</v>
      </c>
      <c r="J44" s="37">
        <f t="shared" si="5"/>
        <v>78061.47318577829</v>
      </c>
      <c r="K44" s="40">
        <f>SUM(J44:J$119)/C44</f>
        <v>30.981360152059509</v>
      </c>
    </row>
    <row r="45" spans="1:11">
      <c r="A45" s="52">
        <v>40</v>
      </c>
      <c r="C45" s="89">
        <v>96273.265624999985</v>
      </c>
      <c r="D45" s="28">
        <f t="shared" si="0"/>
        <v>214.21874999998545</v>
      </c>
      <c r="E45" s="40">
        <f>SUMPRODUCT(D45:D$119*$A45:$A$119)/C45+0.5-$A45</f>
        <v>39.390929969302505</v>
      </c>
      <c r="F45" s="33">
        <f t="shared" si="1"/>
        <v>2.2251114949647837E-3</v>
      </c>
      <c r="G45" s="32"/>
      <c r="H45" s="40">
        <f>'HRQOL scores'!M$10</f>
        <v>0.81001636411684241</v>
      </c>
      <c r="I45" s="37">
        <f t="shared" si="4"/>
        <v>96166.15625</v>
      </c>
      <c r="J45" s="37">
        <f t="shared" si="5"/>
        <v>77896.160236717158</v>
      </c>
      <c r="K45" s="40">
        <f>SUM(J45:J$119)/C45</f>
        <v>30.232943225514276</v>
      </c>
    </row>
    <row r="46" spans="1:11">
      <c r="A46" s="52">
        <v>41</v>
      </c>
      <c r="C46" s="89">
        <v>96059.046875</v>
      </c>
      <c r="D46" s="28">
        <f t="shared" si="0"/>
        <v>235.6171875</v>
      </c>
      <c r="E46" s="40">
        <f>SUMPRODUCT(D46:D$119*$A46:$A$119)/C46+0.5-$A46</f>
        <v>38.47765960774251</v>
      </c>
      <c r="F46" s="33">
        <f t="shared" si="1"/>
        <v>2.452837032690993E-3</v>
      </c>
      <c r="G46" s="32"/>
      <c r="H46" s="40">
        <f>'HRQOL scores'!M$10</f>
        <v>0.81001636411684241</v>
      </c>
      <c r="I46" s="37">
        <f t="shared" si="4"/>
        <v>95941.23828125</v>
      </c>
      <c r="J46" s="37">
        <f t="shared" si="5"/>
        <v>77713.973001445745</v>
      </c>
      <c r="K46" s="40">
        <f>SUM(J46:J$119)/C46</f>
        <v>29.489445353595308</v>
      </c>
    </row>
    <row r="47" spans="1:11">
      <c r="A47" s="52">
        <v>42</v>
      </c>
      <c r="C47" s="89">
        <v>95823.4296875</v>
      </c>
      <c r="D47" s="28">
        <f t="shared" si="0"/>
        <v>259.53906250001455</v>
      </c>
      <c r="E47" s="40">
        <f>SUMPRODUCT(D47:D$119*$A47:$A$119)/C47+0.5-$A47</f>
        <v>37.571041668620424</v>
      </c>
      <c r="F47" s="33">
        <f t="shared" si="1"/>
        <v>2.7085135999246222E-3</v>
      </c>
      <c r="G47" s="32"/>
      <c r="H47" s="40">
        <f>'HRQOL scores'!M$10</f>
        <v>0.81001636411684241</v>
      </c>
      <c r="I47" s="37">
        <f t="shared" si="4"/>
        <v>95693.66015625</v>
      </c>
      <c r="J47" s="37">
        <f t="shared" si="5"/>
        <v>77513.430668798377</v>
      </c>
      <c r="K47" s="40">
        <f>SUM(J47:J$119)/C47</f>
        <v>28.750943788194462</v>
      </c>
    </row>
    <row r="48" spans="1:11">
      <c r="A48" s="52">
        <v>43</v>
      </c>
      <c r="C48" s="89">
        <v>95563.890624999985</v>
      </c>
      <c r="D48" s="28">
        <f t="shared" si="0"/>
        <v>285.79687499998545</v>
      </c>
      <c r="E48" s="40">
        <f>SUMPRODUCT(D48:D$119*$A48:$A$119)/C48+0.5-$A48</f>
        <v>36.671721782601225</v>
      </c>
      <c r="F48" s="33">
        <f t="shared" si="1"/>
        <v>2.9906366633969963E-3</v>
      </c>
      <c r="G48" s="32"/>
      <c r="H48" s="40">
        <f>'HRQOL scores'!M$10</f>
        <v>0.81001636411684241</v>
      </c>
      <c r="I48" s="37">
        <f t="shared" si="4"/>
        <v>95420.9921875</v>
      </c>
      <c r="J48" s="37">
        <f t="shared" si="5"/>
        <v>77292.565152140378</v>
      </c>
      <c r="K48" s="40">
        <f>SUM(J48:J$119)/C48</f>
        <v>28.017911288011867</v>
      </c>
    </row>
    <row r="49" spans="1:11">
      <c r="A49" s="52">
        <v>44</v>
      </c>
      <c r="C49" s="89">
        <v>95278.09375</v>
      </c>
      <c r="D49" s="28">
        <f t="shared" si="0"/>
        <v>313.5</v>
      </c>
      <c r="E49" s="40">
        <f>SUMPRODUCT(D49:D$119*$A49:$A$119)/C49+0.5-$A49</f>
        <v>35.780222746904329</v>
      </c>
      <c r="F49" s="33">
        <f t="shared" si="1"/>
        <v>3.2903680968113407E-3</v>
      </c>
      <c r="G49" s="32"/>
      <c r="H49" s="40">
        <f>'HRQOL scores'!M$10</f>
        <v>0.81001636411684241</v>
      </c>
      <c r="I49" s="37">
        <f t="shared" si="4"/>
        <v>95121.34375</v>
      </c>
      <c r="J49" s="37">
        <f t="shared" si="5"/>
        <v>77049.845014283332</v>
      </c>
      <c r="K49" s="40">
        <f>SUM(J49:J$119)/C49</f>
        <v>27.290722792366722</v>
      </c>
    </row>
    <row r="50" spans="1:11">
      <c r="A50" s="52">
        <v>45</v>
      </c>
      <c r="C50" s="89">
        <v>94964.59375</v>
      </c>
      <c r="D50" s="28">
        <f t="shared" si="0"/>
        <v>341.1328125</v>
      </c>
      <c r="E50" s="40">
        <f>SUMPRODUCT(D50:D$119*$A50:$A$119)/C50+0.5-$A50</f>
        <v>34.896690889339297</v>
      </c>
      <c r="F50" s="33">
        <f t="shared" si="1"/>
        <v>3.592210517933164E-3</v>
      </c>
      <c r="G50" s="32"/>
      <c r="H50" s="40">
        <f>'HRQOL scores'!M$11</f>
        <v>0.79166097165667115</v>
      </c>
      <c r="I50" s="37">
        <f t="shared" si="4"/>
        <v>94794.02734375</v>
      </c>
      <c r="J50" s="37">
        <f t="shared" si="5"/>
        <v>75044.731794202176</v>
      </c>
      <c r="K50" s="40">
        <f>SUM(J50:J$119)/C50</f>
        <v>26.569462365568164</v>
      </c>
    </row>
    <row r="51" spans="1:11">
      <c r="A51" s="52">
        <v>46</v>
      </c>
      <c r="C51" s="89">
        <v>94623.4609375</v>
      </c>
      <c r="D51" s="28">
        <f t="shared" si="0"/>
        <v>369</v>
      </c>
      <c r="E51" s="40">
        <f>SUMPRODUCT(D51:D$119*$A51:$A$119)/C51+0.5-$A51</f>
        <v>34.020696498387181</v>
      </c>
      <c r="F51" s="33">
        <f t="shared" si="1"/>
        <v>3.8996671263560015E-3</v>
      </c>
      <c r="G51" s="32"/>
      <c r="H51" s="40">
        <f>'HRQOL scores'!M$11</f>
        <v>0.79166097165667115</v>
      </c>
      <c r="I51" s="37">
        <f t="shared" si="4"/>
        <v>94438.9609375</v>
      </c>
      <c r="J51" s="37">
        <f t="shared" si="5"/>
        <v>74763.639578027665</v>
      </c>
      <c r="K51" s="40">
        <f>SUM(J51:J$119)/C51</f>
        <v>25.872161551191862</v>
      </c>
    </row>
    <row r="52" spans="1:11">
      <c r="A52" s="52">
        <v>47</v>
      </c>
      <c r="C52" s="89">
        <v>94254.4609375</v>
      </c>
      <c r="D52" s="28">
        <f t="shared" si="0"/>
        <v>398.90625</v>
      </c>
      <c r="E52" s="40">
        <f>SUMPRODUCT(D52:D$119*$A52:$A$119)/C52+0.5-$A52</f>
        <v>33.151927815025942</v>
      </c>
      <c r="F52" s="33">
        <f t="shared" si="1"/>
        <v>4.232226740594423E-3</v>
      </c>
      <c r="G52" s="32"/>
      <c r="H52" s="40">
        <f>'HRQOL scores'!M$11</f>
        <v>0.79166097165667115</v>
      </c>
      <c r="I52" s="37">
        <f t="shared" si="4"/>
        <v>94055.0078125</v>
      </c>
      <c r="J52" s="37">
        <f t="shared" si="5"/>
        <v>74459.678874019548</v>
      </c>
      <c r="K52" s="40">
        <f>SUM(J52:J$119)/C52</f>
        <v>25.180238735900573</v>
      </c>
    </row>
    <row r="53" spans="1:11">
      <c r="A53" s="52">
        <v>48</v>
      </c>
      <c r="C53" s="89">
        <v>93855.5546875</v>
      </c>
      <c r="D53" s="28">
        <f t="shared" si="0"/>
        <v>432.0703125</v>
      </c>
      <c r="E53" s="40">
        <f>SUMPRODUCT(D53:D$119*$A53:$A$119)/C53+0.5-$A53</f>
        <v>32.290705515752663</v>
      </c>
      <c r="F53" s="33">
        <f t="shared" si="1"/>
        <v>4.6035667674504148E-3</v>
      </c>
      <c r="G53" s="32"/>
      <c r="H53" s="40">
        <f>'HRQOL scores'!M$11</f>
        <v>0.79166097165667115</v>
      </c>
      <c r="I53" s="37">
        <f t="shared" si="4"/>
        <v>93639.51953125</v>
      </c>
      <c r="J53" s="37">
        <f t="shared" si="5"/>
        <v>74130.75301757321</v>
      </c>
      <c r="K53" s="40">
        <f>SUM(J53:J$119)/C53</f>
        <v>24.493916818351288</v>
      </c>
    </row>
    <row r="54" spans="1:11">
      <c r="A54" s="52">
        <v>49</v>
      </c>
      <c r="C54" s="89">
        <v>93423.484375</v>
      </c>
      <c r="D54" s="28">
        <f t="shared" si="0"/>
        <v>468.32031250001455</v>
      </c>
      <c r="E54" s="40">
        <f>SUMPRODUCT(D54:D$119*$A54:$A$119)/C54+0.5-$A54</f>
        <v>31.437733002028509</v>
      </c>
      <c r="F54" s="33">
        <f t="shared" si="1"/>
        <v>5.012875677171129E-3</v>
      </c>
      <c r="G54" s="32"/>
      <c r="H54" s="40">
        <f>'HRQOL scores'!M$11</f>
        <v>0.79166097165667115</v>
      </c>
      <c r="I54" s="37">
        <f t="shared" si="4"/>
        <v>93189.32421875</v>
      </c>
      <c r="J54" s="37">
        <f t="shared" si="5"/>
        <v>73774.350959044183</v>
      </c>
      <c r="K54" s="40">
        <f>SUM(J54:J$119)/C54</f>
        <v>23.813706064613609</v>
      </c>
    </row>
    <row r="55" spans="1:11">
      <c r="A55" s="52">
        <v>50</v>
      </c>
      <c r="C55" s="89">
        <v>92955.164062499985</v>
      </c>
      <c r="D55" s="28">
        <f t="shared" si="0"/>
        <v>507.41406249998545</v>
      </c>
      <c r="E55" s="40">
        <f>SUMPRODUCT(D55:D$119*$A55:$A$119)/C55+0.5-$A55</f>
        <v>30.593601360001728</v>
      </c>
      <c r="F55" s="33">
        <f t="shared" si="1"/>
        <v>5.458696863348194E-3</v>
      </c>
      <c r="G55" s="32"/>
      <c r="H55" s="40">
        <f>'HRQOL scores'!M$11</f>
        <v>0.79166097165667115</v>
      </c>
      <c r="I55" s="37">
        <f t="shared" si="4"/>
        <v>92701.45703125</v>
      </c>
      <c r="J55" s="37">
        <f t="shared" si="5"/>
        <v>73388.125547348522</v>
      </c>
      <c r="K55" s="40">
        <f>SUM(J55:J$119)/C55</f>
        <v>23.140027422607488</v>
      </c>
    </row>
    <row r="56" spans="1:11">
      <c r="A56" s="52">
        <v>51</v>
      </c>
      <c r="C56" s="89">
        <v>92447.75</v>
      </c>
      <c r="D56" s="28">
        <f t="shared" si="0"/>
        <v>547.0390625</v>
      </c>
      <c r="E56" s="40">
        <f>SUMPRODUCT(D56:D$119*$A56:$A$119)/C56+0.5-$A56</f>
        <v>29.758774839305801</v>
      </c>
      <c r="F56" s="33">
        <f t="shared" si="1"/>
        <v>5.9172782734030847E-3</v>
      </c>
      <c r="G56" s="32"/>
      <c r="H56" s="40">
        <f>'HRQOL scores'!M$11</f>
        <v>0.79166097165667115</v>
      </c>
      <c r="I56" s="37">
        <f t="shared" si="4"/>
        <v>92174.23046875</v>
      </c>
      <c r="J56" s="37">
        <f t="shared" si="5"/>
        <v>72970.740854596574</v>
      </c>
      <c r="K56" s="40">
        <f>SUM(J56:J$119)/C56</f>
        <v>22.473201564471594</v>
      </c>
    </row>
    <row r="57" spans="1:11">
      <c r="A57" s="52">
        <v>52</v>
      </c>
      <c r="C57" s="89">
        <v>91900.7109375</v>
      </c>
      <c r="D57" s="28">
        <f t="shared" si="0"/>
        <v>585.10937500001455</v>
      </c>
      <c r="E57" s="40">
        <f>SUMPRODUCT(D57:D$119*$A57:$A$119)/C57+0.5-$A57</f>
        <v>28.932937722211875</v>
      </c>
      <c r="F57" s="33">
        <f t="shared" si="1"/>
        <v>6.366755697874163E-3</v>
      </c>
      <c r="G57" s="32"/>
      <c r="H57" s="40">
        <f>'HRQOL scores'!M$11</f>
        <v>0.79166097165667115</v>
      </c>
      <c r="I57" s="37">
        <f t="shared" si="4"/>
        <v>91608.15625</v>
      </c>
      <c r="J57" s="37">
        <f t="shared" si="5"/>
        <v>72522.601988551149</v>
      </c>
      <c r="K57" s="40">
        <f>SUM(J57:J$119)/C57</f>
        <v>21.812956163533837</v>
      </c>
    </row>
    <row r="58" spans="1:11">
      <c r="A58" s="52">
        <v>53</v>
      </c>
      <c r="C58" s="89">
        <v>91315.601562499985</v>
      </c>
      <c r="D58" s="28">
        <f t="shared" si="0"/>
        <v>619.921875</v>
      </c>
      <c r="E58" s="40">
        <f>SUMPRODUCT(D58:D$119*$A58:$A$119)/C58+0.5-$A58</f>
        <v>28.115123221024703</v>
      </c>
      <c r="F58" s="33">
        <f t="shared" si="1"/>
        <v>6.7887837827548137E-3</v>
      </c>
      <c r="G58" s="32"/>
      <c r="H58" s="40">
        <f>'HRQOL scores'!M$11</f>
        <v>0.79166097165667115</v>
      </c>
      <c r="I58" s="37">
        <f t="shared" si="4"/>
        <v>91005.640624999985</v>
      </c>
      <c r="J58" s="37">
        <f t="shared" si="5"/>
        <v>72045.613883425322</v>
      </c>
      <c r="K58" s="40">
        <f>SUM(J58:J$119)/C58</f>
        <v>21.15852651713983</v>
      </c>
    </row>
    <row r="59" spans="1:11">
      <c r="A59" s="52">
        <v>54</v>
      </c>
      <c r="C59" s="89">
        <v>90695.679687499985</v>
      </c>
      <c r="D59" s="28">
        <f t="shared" si="0"/>
        <v>652.65624999998545</v>
      </c>
      <c r="E59" s="40">
        <f>SUMPRODUCT(D59:D$119*$A59:$A$119)/C59+0.5-$A59</f>
        <v>27.303877735291749</v>
      </c>
      <c r="F59" s="33">
        <f t="shared" si="1"/>
        <v>7.1961117910882911E-3</v>
      </c>
      <c r="G59" s="32"/>
      <c r="H59" s="40">
        <f>'HRQOL scores'!M$11</f>
        <v>0.79166097165667115</v>
      </c>
      <c r="I59" s="37">
        <f t="shared" si="4"/>
        <v>90369.3515625</v>
      </c>
      <c r="J59" s="37">
        <f t="shared" si="5"/>
        <v>71541.888665952065</v>
      </c>
      <c r="K59" s="40">
        <f>SUM(J59:J$119)/C59</f>
        <v>20.508782442717234</v>
      </c>
    </row>
    <row r="60" spans="1:11">
      <c r="A60" s="52">
        <v>55</v>
      </c>
      <c r="C60" s="89">
        <v>90043.0234375</v>
      </c>
      <c r="D60" s="28">
        <f t="shared" si="0"/>
        <v>686.3046875</v>
      </c>
      <c r="E60" s="40">
        <f>SUMPRODUCT(D60:D$119*$A60:$A$119)/C60+0.5-$A60</f>
        <v>26.498159509274117</v>
      </c>
      <c r="F60" s="33">
        <f t="shared" si="1"/>
        <v>7.6219640489568049E-3</v>
      </c>
      <c r="G60" s="32"/>
      <c r="H60" s="40">
        <f>'HRQOL scores'!M$12</f>
        <v>0.78019447591839119</v>
      </c>
      <c r="I60" s="37">
        <f t="shared" si="4"/>
        <v>89699.87109375</v>
      </c>
      <c r="J60" s="37">
        <f t="shared" si="5"/>
        <v>69983.343917935534</v>
      </c>
      <c r="K60" s="40">
        <f>SUM(J60:J$119)/C60</f>
        <v>19.862905600685266</v>
      </c>
    </row>
    <row r="61" spans="1:11">
      <c r="A61" s="52">
        <v>56</v>
      </c>
      <c r="C61" s="89">
        <v>89356.71875</v>
      </c>
      <c r="D61" s="28">
        <f t="shared" si="0"/>
        <v>723.28125</v>
      </c>
      <c r="E61" s="40">
        <f>SUMPRODUCT(D61:D$119*$A61:$A$119)/C61+0.5-$A61</f>
        <v>25.697838492423756</v>
      </c>
      <c r="F61" s="33">
        <f t="shared" si="1"/>
        <v>8.0943129975886673E-3</v>
      </c>
      <c r="G61" s="32"/>
      <c r="H61" s="40">
        <f>'HRQOL scores'!M$12</f>
        <v>0.78019447591839119</v>
      </c>
      <c r="I61" s="37">
        <f t="shared" si="4"/>
        <v>88995.078125</v>
      </c>
      <c r="J61" s="37">
        <f t="shared" si="5"/>
        <v>69433.468337050654</v>
      </c>
      <c r="K61" s="40">
        <f>SUM(J61:J$119)/C61</f>
        <v>19.232272118557603</v>
      </c>
    </row>
    <row r="62" spans="1:11">
      <c r="A62" s="52">
        <v>57</v>
      </c>
      <c r="C62" s="89">
        <v>88633.4375</v>
      </c>
      <c r="D62" s="28">
        <f t="shared" si="0"/>
        <v>763.82812500001455</v>
      </c>
      <c r="E62" s="40">
        <f>SUMPRODUCT(D62:D$119*$A62:$A$119)/C62+0.5-$A62</f>
        <v>24.903462065605126</v>
      </c>
      <c r="F62" s="33">
        <f t="shared" si="1"/>
        <v>8.6178325758832774E-3</v>
      </c>
      <c r="G62" s="32"/>
      <c r="H62" s="40">
        <f>'HRQOL scores'!M$12</f>
        <v>0.78019447591839119</v>
      </c>
      <c r="I62" s="37">
        <f t="shared" si="4"/>
        <v>88251.5234375</v>
      </c>
      <c r="J62" s="37">
        <f t="shared" si="5"/>
        <v>68853.351077319923</v>
      </c>
      <c r="K62" s="40">
        <f>SUM(J62:J$119)/C62</f>
        <v>18.605836677431899</v>
      </c>
    </row>
    <row r="63" spans="1:11">
      <c r="A63" s="52">
        <v>58</v>
      </c>
      <c r="C63" s="89">
        <v>87869.609374999985</v>
      </c>
      <c r="D63" s="28">
        <f t="shared" si="0"/>
        <v>809.9375</v>
      </c>
      <c r="E63" s="40">
        <f>SUMPRODUCT(D63:D$119*$A63:$A$119)/C63+0.5-$A63</f>
        <v>24.115595143305868</v>
      </c>
      <c r="F63" s="33">
        <f t="shared" si="1"/>
        <v>9.2174928938563994E-3</v>
      </c>
      <c r="G63" s="32"/>
      <c r="H63" s="40">
        <f>'HRQOL scores'!M$12</f>
        <v>0.78019447591839119</v>
      </c>
      <c r="I63" s="37">
        <f t="shared" si="4"/>
        <v>87464.640624999985</v>
      </c>
      <c r="J63" s="37">
        <f t="shared" si="5"/>
        <v>68239.429453812292</v>
      </c>
      <c r="K63" s="40">
        <f>SUM(J63:J$119)/C63</f>
        <v>17.983986983065474</v>
      </c>
    </row>
    <row r="64" spans="1:11">
      <c r="A64" s="52">
        <v>59</v>
      </c>
      <c r="C64" s="89">
        <v>87059.671874999985</v>
      </c>
      <c r="D64" s="28">
        <f t="shared" si="0"/>
        <v>862.484375</v>
      </c>
      <c r="E64" s="40">
        <f>SUMPRODUCT(D64:D$119*$A64:$A$119)/C64+0.5-$A64</f>
        <v>23.335296822389196</v>
      </c>
      <c r="F64" s="33">
        <f t="shared" si="1"/>
        <v>9.9068185811491734E-3</v>
      </c>
      <c r="G64" s="32"/>
      <c r="H64" s="40">
        <f>'HRQOL scores'!M$12</f>
        <v>0.78019447591839119</v>
      </c>
      <c r="I64" s="37">
        <f t="shared" si="4"/>
        <v>86628.429687499985</v>
      </c>
      <c r="J64" s="37">
        <f t="shared" si="5"/>
        <v>67587.022299672259</v>
      </c>
      <c r="K64" s="40">
        <f>SUM(J64:J$119)/C64</f>
        <v>17.367472782623963</v>
      </c>
    </row>
    <row r="65" spans="1:11">
      <c r="A65" s="52">
        <v>60</v>
      </c>
      <c r="C65" s="89">
        <v>86197.187499999985</v>
      </c>
      <c r="D65" s="28">
        <f t="shared" si="0"/>
        <v>922.39062499998545</v>
      </c>
      <c r="E65" s="40">
        <f>SUMPRODUCT(D65:D$119*$A65:$A$119)/C65+0.5-$A65</f>
        <v>22.563785561743927</v>
      </c>
      <c r="F65" s="33">
        <f t="shared" si="1"/>
        <v>1.0700936442966722E-2</v>
      </c>
      <c r="G65" s="32"/>
      <c r="H65" s="40">
        <f>'HRQOL scores'!M$12</f>
        <v>0.78019447591839119</v>
      </c>
      <c r="I65" s="37">
        <f t="shared" si="4"/>
        <v>85735.9921875</v>
      </c>
      <c r="J65" s="37">
        <f t="shared" si="5"/>
        <v>66890.747492069844</v>
      </c>
      <c r="K65" s="40">
        <f>SUM(J65:J$119)/C65</f>
        <v>16.757153004018409</v>
      </c>
    </row>
    <row r="66" spans="1:11">
      <c r="A66" s="52">
        <v>61</v>
      </c>
      <c r="C66" s="89">
        <v>85274.796875</v>
      </c>
      <c r="D66" s="28">
        <f t="shared" si="0"/>
        <v>988.2734375</v>
      </c>
      <c r="E66" s="40">
        <f>SUMPRODUCT(D66:D$119*$A66:$A$119)/C66+0.5-$A66</f>
        <v>21.802442582340461</v>
      </c>
      <c r="F66" s="33">
        <f t="shared" si="1"/>
        <v>1.1589279291379139E-2</v>
      </c>
      <c r="G66" s="32"/>
      <c r="H66" s="40">
        <f>'HRQOL scores'!M$12</f>
        <v>0.78019447591839119</v>
      </c>
      <c r="I66" s="37">
        <f t="shared" si="4"/>
        <v>84780.66015625</v>
      </c>
      <c r="J66" s="37">
        <f t="shared" si="5"/>
        <v>66145.402718620695</v>
      </c>
      <c r="K66" s="40">
        <f>SUM(J66:J$119)/C66</f>
        <v>16.153995816381038</v>
      </c>
    </row>
    <row r="67" spans="1:11">
      <c r="A67" s="52">
        <v>62</v>
      </c>
      <c r="C67" s="89">
        <v>84286.5234375</v>
      </c>
      <c r="D67" s="28">
        <f t="shared" si="0"/>
        <v>1057.2109375</v>
      </c>
      <c r="E67" s="40">
        <f>SUMPRODUCT(D67:D$119*$A67:$A$119)/C67+0.5-$A67</f>
        <v>21.052217247368702</v>
      </c>
      <c r="F67" s="33">
        <f t="shared" si="1"/>
        <v>1.2543060199700149E-2</v>
      </c>
      <c r="G67" s="32"/>
      <c r="H67" s="40">
        <f>'HRQOL scores'!M$12</f>
        <v>0.78019447591839119</v>
      </c>
      <c r="I67" s="37">
        <f t="shared" si="4"/>
        <v>83757.91796875</v>
      </c>
      <c r="J67" s="37">
        <f t="shared" si="5"/>
        <v>65347.464913644508</v>
      </c>
      <c r="K67" s="40">
        <f>SUM(J67:J$119)/C67</f>
        <v>15.558635660364931</v>
      </c>
    </row>
    <row r="68" spans="1:11">
      <c r="A68" s="52">
        <v>63</v>
      </c>
      <c r="C68" s="89">
        <v>83229.3125</v>
      </c>
      <c r="D68" s="28">
        <f t="shared" si="0"/>
        <v>1124.8125</v>
      </c>
      <c r="E68" s="40">
        <f>SUMPRODUCT(D68:D$119*$A68:$A$119)/C68+0.5-$A68</f>
        <v>20.313279464646953</v>
      </c>
      <c r="F68" s="33">
        <f t="shared" si="1"/>
        <v>1.351461962394559E-2</v>
      </c>
      <c r="G68" s="32"/>
      <c r="H68" s="40">
        <f>'HRQOL scores'!M$12</f>
        <v>0.78019447591839119</v>
      </c>
      <c r="I68" s="37">
        <f t="shared" si="4"/>
        <v>82666.90625</v>
      </c>
      <c r="J68" s="37">
        <f t="shared" si="5"/>
        <v>64496.263597513527</v>
      </c>
      <c r="K68" s="40">
        <f>SUM(J68:J$119)/C68</f>
        <v>14.971117829781758</v>
      </c>
    </row>
    <row r="69" spans="1:11">
      <c r="A69" s="52">
        <v>64</v>
      </c>
      <c r="C69" s="89">
        <v>82104.5</v>
      </c>
      <c r="D69" s="28">
        <f t="shared" ref="D69:D119" si="6">C69-C70</f>
        <v>1190.34375</v>
      </c>
      <c r="E69" s="40">
        <f>SUMPRODUCT(D69:D$119*$A69:$A$119)/C69+0.5-$A69</f>
        <v>19.584716772076234</v>
      </c>
      <c r="F69" s="33">
        <f t="shared" ref="F69:F116" si="7">D69/C69</f>
        <v>1.4497911198533575E-2</v>
      </c>
      <c r="G69" s="32"/>
      <c r="H69" s="40">
        <f>'HRQOL scores'!M$12</f>
        <v>0.78019447591839119</v>
      </c>
      <c r="I69" s="37">
        <f t="shared" ref="I69:I100" si="8">(D69*0.5+C70)</f>
        <v>81509.328125</v>
      </c>
      <c r="J69" s="37">
        <f t="shared" ref="J69:J100" si="9">I69*H69</f>
        <v>63593.127538944558</v>
      </c>
      <c r="K69" s="40">
        <f>SUM(J69:J$119)/C69</f>
        <v>14.390679935103607</v>
      </c>
    </row>
    <row r="70" spans="1:11">
      <c r="A70" s="52">
        <v>65</v>
      </c>
      <c r="C70" s="89">
        <v>80914.15625</v>
      </c>
      <c r="D70" s="28">
        <f t="shared" si="6"/>
        <v>1258.7265625</v>
      </c>
      <c r="E70" s="40">
        <f>SUMPRODUCT(D70:D$119*$A70:$A$119)/C70+0.5-$A70</f>
        <v>18.865475719373066</v>
      </c>
      <c r="F70" s="33">
        <f t="shared" si="7"/>
        <v>1.5556320683996504E-2</v>
      </c>
      <c r="G70" s="32"/>
      <c r="H70" s="40">
        <f>'HRQOL scores'!M$13</f>
        <v>0.77235087568061012</v>
      </c>
      <c r="I70" s="37">
        <f t="shared" si="8"/>
        <v>80284.79296875</v>
      </c>
      <c r="J70" s="37">
        <f t="shared" si="9"/>
        <v>62008.030153250555</v>
      </c>
      <c r="K70" s="40">
        <f>SUM(J70:J$119)/C70</f>
        <v>13.816450730063311</v>
      </c>
    </row>
    <row r="71" spans="1:11">
      <c r="A71" s="52">
        <v>66</v>
      </c>
      <c r="C71" s="89">
        <v>79655.4296875</v>
      </c>
      <c r="D71" s="28">
        <f t="shared" si="6"/>
        <v>1332.59375</v>
      </c>
      <c r="E71" s="40">
        <f>SUMPRODUCT(D71:D$119*$A71:$A$119)/C71+0.5-$A71</f>
        <v>18.155689609519854</v>
      </c>
      <c r="F71" s="33">
        <f t="shared" si="7"/>
        <v>1.6729477892818631E-2</v>
      </c>
      <c r="G71" s="32"/>
      <c r="H71" s="40">
        <f>'HRQOL scores'!M$13</f>
        <v>0.77235087568061012</v>
      </c>
      <c r="I71" s="37">
        <f t="shared" si="8"/>
        <v>78989.1328125</v>
      </c>
      <c r="J71" s="37">
        <f t="shared" si="9"/>
        <v>61007.325896986389</v>
      </c>
      <c r="K71" s="40">
        <f>SUM(J71:J$119)/C71</f>
        <v>13.2563269971943</v>
      </c>
    </row>
    <row r="72" spans="1:11">
      <c r="A72" s="52">
        <v>67</v>
      </c>
      <c r="C72" s="89">
        <v>78322.8359375</v>
      </c>
      <c r="D72" s="28">
        <f t="shared" si="6"/>
        <v>1407.3125</v>
      </c>
      <c r="E72" s="40">
        <f>SUMPRODUCT(D72:D$119*$A72:$A$119)/C72+0.5-$A72</f>
        <v>17.456085545698173</v>
      </c>
      <c r="F72" s="33">
        <f t="shared" si="7"/>
        <v>1.7968099381935127E-2</v>
      </c>
      <c r="G72" s="32"/>
      <c r="H72" s="40">
        <f>'HRQOL scores'!M$13</f>
        <v>0.77235087568061012</v>
      </c>
      <c r="I72" s="37">
        <f t="shared" si="8"/>
        <v>77619.1796875</v>
      </c>
      <c r="J72" s="37">
        <f t="shared" si="9"/>
        <v>59949.241401251253</v>
      </c>
      <c r="K72" s="40">
        <f>SUM(J72:J$119)/C72</f>
        <v>12.702950362222161</v>
      </c>
    </row>
    <row r="73" spans="1:11">
      <c r="A73" s="52">
        <v>68</v>
      </c>
      <c r="C73" s="89">
        <v>76915.5234375</v>
      </c>
      <c r="D73" s="28">
        <f t="shared" si="6"/>
        <v>1484.015625</v>
      </c>
      <c r="E73" s="40">
        <f>SUMPRODUCT(D73:D$119*$A73:$A$119)/C73+0.5-$A73</f>
        <v>16.766328654931129</v>
      </c>
      <c r="F73" s="33">
        <f t="shared" si="7"/>
        <v>1.9294097714954526E-2</v>
      </c>
      <c r="G73" s="32"/>
      <c r="H73" s="40">
        <f>'HRQOL scores'!M$13</f>
        <v>0.77235087568061012</v>
      </c>
      <c r="I73" s="37">
        <f t="shared" si="8"/>
        <v>76173.515625</v>
      </c>
      <c r="J73" s="37">
        <f t="shared" si="9"/>
        <v>58832.681496639387</v>
      </c>
      <c r="K73" s="40">
        <f>SUM(J73:J$119)/C73</f>
        <v>12.155957782709867</v>
      </c>
    </row>
    <row r="74" spans="1:11">
      <c r="A74" s="52">
        <v>69</v>
      </c>
      <c r="C74" s="89">
        <v>75431.5078125</v>
      </c>
      <c r="D74" s="28">
        <f t="shared" si="6"/>
        <v>1565.1171875000146</v>
      </c>
      <c r="E74" s="40">
        <f>SUMPRODUCT(D74:D$119*$A74:$A$119)/C74+0.5-$A74</f>
        <v>16.086347259693838</v>
      </c>
      <c r="F74" s="33">
        <f t="shared" si="7"/>
        <v>2.0748851943811389E-2</v>
      </c>
      <c r="G74" s="32"/>
      <c r="H74" s="40">
        <f>'HRQOL scores'!M$13</f>
        <v>0.77235087568061012</v>
      </c>
      <c r="I74" s="37">
        <f t="shared" si="8"/>
        <v>74648.94921875</v>
      </c>
      <c r="J74" s="37">
        <f t="shared" si="9"/>
        <v>57655.181297738956</v>
      </c>
      <c r="K74" s="40">
        <f>SUM(J74:J$119)/C74</f>
        <v>11.615161881988161</v>
      </c>
    </row>
    <row r="75" spans="1:11">
      <c r="A75" s="52">
        <v>70</v>
      </c>
      <c r="C75" s="89">
        <v>73866.390624999985</v>
      </c>
      <c r="D75" s="28">
        <f t="shared" si="6"/>
        <v>1643.3281249999854</v>
      </c>
      <c r="E75" s="40">
        <f>SUMPRODUCT(D75:D$119*$A75:$A$119)/C75+0.5-$A75</f>
        <v>15.416598403415406</v>
      </c>
      <c r="F75" s="33">
        <f t="shared" si="7"/>
        <v>2.2247305047605821E-2</v>
      </c>
      <c r="G75" s="32"/>
      <c r="H75" s="40">
        <f>'HRQOL scores'!M$13</f>
        <v>0.77235087568061012</v>
      </c>
      <c r="I75" s="37">
        <f t="shared" si="8"/>
        <v>73044.7265625</v>
      </c>
      <c r="J75" s="37">
        <f t="shared" si="9"/>
        <v>56416.158524397601</v>
      </c>
      <c r="K75" s="40">
        <f>SUM(J75:J$119)/C75</f>
        <v>11.080736259365638</v>
      </c>
    </row>
    <row r="76" spans="1:11">
      <c r="A76" s="52">
        <v>71</v>
      </c>
      <c r="C76" s="89">
        <v>72223.0625</v>
      </c>
      <c r="D76" s="28">
        <f t="shared" si="6"/>
        <v>1719.5078125</v>
      </c>
      <c r="E76" s="40">
        <f>SUMPRODUCT(D76:D$119*$A76:$A$119)/C76+0.5-$A76</f>
        <v>14.756003364063019</v>
      </c>
      <c r="F76" s="33">
        <f t="shared" si="7"/>
        <v>2.3808292711209801E-2</v>
      </c>
      <c r="G76" s="32"/>
      <c r="H76" s="40">
        <f>'HRQOL scores'!M$13</f>
        <v>0.77235087568061012</v>
      </c>
      <c r="I76" s="37">
        <f t="shared" si="8"/>
        <v>71363.30859375</v>
      </c>
      <c r="J76" s="37">
        <f t="shared" si="9"/>
        <v>55117.51388384842</v>
      </c>
      <c r="K76" s="40">
        <f>SUM(J76:J$119)/C76</f>
        <v>10.551724172905374</v>
      </c>
    </row>
    <row r="77" spans="1:11">
      <c r="A77" s="52">
        <v>72</v>
      </c>
      <c r="C77" s="89">
        <v>70503.5546875</v>
      </c>
      <c r="D77" s="28">
        <f t="shared" si="6"/>
        <v>1814.4609375</v>
      </c>
      <c r="E77" s="40">
        <f>SUMPRODUCT(D77:D$119*$A77:$A$119)/C77+0.5-$A77</f>
        <v>14.1036923461035</v>
      </c>
      <c r="F77" s="33">
        <f t="shared" si="7"/>
        <v>2.5735736950319991E-2</v>
      </c>
      <c r="G77" s="32"/>
      <c r="H77" s="40">
        <f>'HRQOL scores'!M$13</f>
        <v>0.77235087568061012</v>
      </c>
      <c r="I77" s="37">
        <f t="shared" si="8"/>
        <v>69596.32421875</v>
      </c>
      <c r="J77" s="37">
        <f t="shared" si="9"/>
        <v>53752.781954503218</v>
      </c>
      <c r="K77" s="40">
        <f>SUM(J77:J$119)/C77</f>
        <v>10.02730037757938</v>
      </c>
    </row>
    <row r="78" spans="1:11">
      <c r="A78" s="52">
        <v>73</v>
      </c>
      <c r="C78" s="89">
        <v>68689.09375</v>
      </c>
      <c r="D78" s="28">
        <f t="shared" si="6"/>
        <v>1924.875</v>
      </c>
      <c r="E78" s="40">
        <f>SUMPRODUCT(D78:D$119*$A78:$A$119)/C78+0.5-$A78</f>
        <v>13.463041509416243</v>
      </c>
      <c r="F78" s="33">
        <f t="shared" si="7"/>
        <v>2.8023007655418368E-2</v>
      </c>
      <c r="G78" s="32"/>
      <c r="H78" s="40">
        <f>'HRQOL scores'!M$13</f>
        <v>0.77235087568061012</v>
      </c>
      <c r="I78" s="37">
        <f t="shared" si="8"/>
        <v>67726.65625</v>
      </c>
      <c r="J78" s="37">
        <f t="shared" si="9"/>
        <v>52308.742261607164</v>
      </c>
      <c r="K78" s="40">
        <f>SUM(J78:J$119)/C78</f>
        <v>9.5096252246617237</v>
      </c>
    </row>
    <row r="79" spans="1:11">
      <c r="A79" s="52">
        <v>74</v>
      </c>
      <c r="C79" s="89">
        <v>66764.21875</v>
      </c>
      <c r="D79" s="28">
        <f t="shared" si="6"/>
        <v>2043.12109375</v>
      </c>
      <c r="E79" s="40">
        <f>SUMPRODUCT(D79:D$119*$A79:$A$119)/C79+0.5-$A79</f>
        <v>12.836778145485809</v>
      </c>
      <c r="F79" s="33">
        <f t="shared" si="7"/>
        <v>3.0602037019267898E-2</v>
      </c>
      <c r="G79" s="32"/>
      <c r="H79" s="40">
        <f>'HRQOL scores'!M$13</f>
        <v>0.77235087568061012</v>
      </c>
      <c r="I79" s="37">
        <f t="shared" si="8"/>
        <v>65742.658203125</v>
      </c>
      <c r="J79" s="37">
        <f t="shared" si="9"/>
        <v>50776.399632754641</v>
      </c>
      <c r="K79" s="40">
        <f>SUM(J79:J$119)/C79</f>
        <v>9.0003119571072165</v>
      </c>
    </row>
    <row r="80" spans="1:11">
      <c r="A80" s="52">
        <v>75</v>
      </c>
      <c r="C80" s="89">
        <v>64721.09765625</v>
      </c>
      <c r="D80" s="28">
        <f t="shared" si="6"/>
        <v>2162.85546875</v>
      </c>
      <c r="E80" s="40">
        <f>SUMPRODUCT(D80:D$119*$A80:$A$119)/C80+0.5-$A80</f>
        <v>12.226226603109765</v>
      </c>
      <c r="F80" s="33">
        <f t="shared" si="7"/>
        <v>3.3418090036690482E-2</v>
      </c>
      <c r="G80" s="32"/>
      <c r="H80" s="40">
        <f>'HRQOL scores'!M$14</f>
        <v>0.72753037211192007</v>
      </c>
      <c r="I80" s="37">
        <f t="shared" si="8"/>
        <v>63639.669921875</v>
      </c>
      <c r="J80" s="37">
        <f t="shared" si="9"/>
        <v>46299.792739341487</v>
      </c>
      <c r="K80" s="40">
        <f>SUM(J80:J$119)/C80</f>
        <v>8.49989287282534</v>
      </c>
    </row>
    <row r="81" spans="1:11">
      <c r="A81" s="52">
        <v>76</v>
      </c>
      <c r="C81" s="89">
        <v>62558.2421875</v>
      </c>
      <c r="D81" s="28">
        <f t="shared" si="6"/>
        <v>2268.62890625</v>
      </c>
      <c r="E81" s="40">
        <f>SUMPRODUCT(D81:D$119*$A81:$A$119)/C81+0.5-$A81</f>
        <v>11.63164293914302</v>
      </c>
      <c r="F81" s="33">
        <f t="shared" si="7"/>
        <v>3.6264268734572967E-2</v>
      </c>
      <c r="G81" s="32"/>
      <c r="H81" s="40">
        <f>'HRQOL scores'!M$14</f>
        <v>0.72753037211192007</v>
      </c>
      <c r="I81" s="37">
        <f t="shared" si="8"/>
        <v>61423.927734375</v>
      </c>
      <c r="J81" s="37">
        <f t="shared" si="9"/>
        <v>44687.773001165529</v>
      </c>
      <c r="K81" s="40">
        <f>SUM(J81:J$119)/C81</f>
        <v>8.0536566619053964</v>
      </c>
    </row>
    <row r="82" spans="1:11">
      <c r="A82" s="52">
        <v>77</v>
      </c>
      <c r="C82" s="89">
        <v>60289.61328125</v>
      </c>
      <c r="D82" s="28">
        <f t="shared" si="6"/>
        <v>2388.0078125</v>
      </c>
      <c r="E82" s="40">
        <f>SUMPRODUCT(D82:D$119*$A82:$A$119)/C82+0.5-$A82</f>
        <v>11.050513878453685</v>
      </c>
      <c r="F82" s="33">
        <f t="shared" si="7"/>
        <v>3.9608942279327368E-2</v>
      </c>
      <c r="G82" s="32"/>
      <c r="H82" s="40">
        <f>'HRQOL scores'!M$14</f>
        <v>0.72753037211192007</v>
      </c>
      <c r="I82" s="37">
        <f t="shared" si="8"/>
        <v>59095.609375</v>
      </c>
      <c r="J82" s="37">
        <f t="shared" si="9"/>
        <v>42993.850678774419</v>
      </c>
      <c r="K82" s="40">
        <f>SUM(J82:J$119)/C82</f>
        <v>7.6154880743293054</v>
      </c>
    </row>
    <row r="83" spans="1:11">
      <c r="A83" s="52">
        <v>78</v>
      </c>
      <c r="C83" s="89">
        <v>57901.60546875</v>
      </c>
      <c r="D83" s="28">
        <f t="shared" si="6"/>
        <v>2516.9453125</v>
      </c>
      <c r="E83" s="40">
        <f>SUMPRODUCT(D83:D$119*$A83:$A$119)/C83+0.5-$A83</f>
        <v>10.485643601777753</v>
      </c>
      <c r="F83" s="33">
        <f t="shared" si="7"/>
        <v>4.3469352742877179E-2</v>
      </c>
      <c r="G83" s="32"/>
      <c r="H83" s="40">
        <f>'HRQOL scores'!M$14</f>
        <v>0.72753037211192007</v>
      </c>
      <c r="I83" s="37">
        <f t="shared" si="8"/>
        <v>56643.1328125</v>
      </c>
      <c r="J83" s="37">
        <f t="shared" si="9"/>
        <v>41209.599492663037</v>
      </c>
      <c r="K83" s="40">
        <f>SUM(J83:J$119)/C83</f>
        <v>7.1870369897619764</v>
      </c>
    </row>
    <row r="84" spans="1:11">
      <c r="A84" s="52">
        <v>79</v>
      </c>
      <c r="C84" s="89">
        <v>55384.66015625</v>
      </c>
      <c r="D84" s="28">
        <f t="shared" si="6"/>
        <v>2601.12109375</v>
      </c>
      <c r="E84" s="40">
        <f>SUMPRODUCT(D84:D$119*$A84:$A$119)/C84+0.5-$A84</f>
        <v>9.9394392698361003</v>
      </c>
      <c r="F84" s="33">
        <f t="shared" si="7"/>
        <v>4.6964648449801326E-2</v>
      </c>
      <c r="G84" s="32"/>
      <c r="H84" s="40">
        <f>'HRQOL scores'!M$14</f>
        <v>0.72753037211192007</v>
      </c>
      <c r="I84" s="37">
        <f t="shared" si="8"/>
        <v>54084.099609375</v>
      </c>
      <c r="J84" s="37">
        <f t="shared" si="9"/>
        <v>39347.825114146741</v>
      </c>
      <c r="K84" s="40">
        <f>SUM(J84:J$119)/C84</f>
        <v>6.7695889027774001</v>
      </c>
    </row>
    <row r="85" spans="1:11">
      <c r="A85" s="52">
        <v>80</v>
      </c>
      <c r="C85" s="89">
        <v>52783.5390625</v>
      </c>
      <c r="D85" s="28">
        <f t="shared" si="6"/>
        <v>2698.4648437500073</v>
      </c>
      <c r="E85" s="40">
        <f>SUMPRODUCT(D85:D$119*$A85:$A$119)/C85+0.5-$A85</f>
        <v>9.4046055893750378</v>
      </c>
      <c r="F85" s="33">
        <f t="shared" si="7"/>
        <v>5.1123226893801221E-2</v>
      </c>
      <c r="G85" s="32"/>
      <c r="H85" s="40">
        <f>'HRQOL scores'!M$14</f>
        <v>0.72753037211192007</v>
      </c>
      <c r="I85" s="37">
        <f t="shared" si="8"/>
        <v>51434.306640625</v>
      </c>
      <c r="J85" s="37">
        <f t="shared" si="9"/>
        <v>37420.02024957251</v>
      </c>
      <c r="K85" s="40">
        <f>SUM(J85:J$119)/C85</f>
        <v>6.3577312477350683</v>
      </c>
    </row>
    <row r="86" spans="1:11">
      <c r="A86" s="52">
        <v>81</v>
      </c>
      <c r="C86" s="89">
        <v>50085.074218749993</v>
      </c>
      <c r="D86" s="28">
        <f t="shared" si="6"/>
        <v>2798.3281249999927</v>
      </c>
      <c r="E86" s="40">
        <f>SUMPRODUCT(D86:D$119*$A86:$A$119)/C86+0.5-$A86</f>
        <v>8.8843645895402545</v>
      </c>
      <c r="F86" s="33">
        <f t="shared" si="7"/>
        <v>5.5871498019112502E-2</v>
      </c>
      <c r="G86" s="32"/>
      <c r="H86" s="40">
        <f>'HRQOL scores'!M$14</f>
        <v>0.72753037211192007</v>
      </c>
      <c r="I86" s="37">
        <f t="shared" si="8"/>
        <v>48685.91015625</v>
      </c>
      <c r="J86" s="37">
        <f t="shared" si="9"/>
        <v>35420.478332584069</v>
      </c>
      <c r="K86" s="40">
        <f>SUM(J86:J$119)/C86</f>
        <v>5.953141530985433</v>
      </c>
    </row>
    <row r="87" spans="1:11">
      <c r="A87" s="52">
        <v>82</v>
      </c>
      <c r="C87" s="89">
        <v>47286.74609375</v>
      </c>
      <c r="D87" s="28">
        <f t="shared" si="6"/>
        <v>2881.5859375</v>
      </c>
      <c r="E87" s="40">
        <f>SUMPRODUCT(D87:D$119*$A87:$A$119)/C87+0.5-$A87</f>
        <v>8.3805332875227521</v>
      </c>
      <c r="F87" s="33">
        <f t="shared" si="7"/>
        <v>6.0938554151876101E-2</v>
      </c>
      <c r="G87" s="32"/>
      <c r="H87" s="40">
        <f>'HRQOL scores'!M$14</f>
        <v>0.72753037211192007</v>
      </c>
      <c r="I87" s="37">
        <f t="shared" si="8"/>
        <v>45845.953125</v>
      </c>
      <c r="J87" s="37">
        <f t="shared" si="9"/>
        <v>33354.323336856898</v>
      </c>
      <c r="K87" s="40">
        <f>SUM(J87:J$119)/C87</f>
        <v>5.5563784524448723</v>
      </c>
    </row>
    <row r="88" spans="1:11">
      <c r="A88" s="52">
        <v>83</v>
      </c>
      <c r="C88" s="89">
        <v>44405.16015625</v>
      </c>
      <c r="D88" s="28">
        <f t="shared" si="6"/>
        <v>3014.62890625</v>
      </c>
      <c r="E88" s="40">
        <f>SUMPRODUCT(D88:D$119*$A88:$A$119)/C88+0.5-$A88</f>
        <v>7.8919250676992334</v>
      </c>
      <c r="F88" s="33">
        <f t="shared" si="7"/>
        <v>6.7889157378158732E-2</v>
      </c>
      <c r="G88" s="32"/>
      <c r="H88" s="40">
        <f>'HRQOL scores'!M$14</f>
        <v>0.72753037211192007</v>
      </c>
      <c r="I88" s="37">
        <f t="shared" si="8"/>
        <v>42897.845703125</v>
      </c>
      <c r="J88" s="37">
        <f t="shared" si="9"/>
        <v>31209.485647194262</v>
      </c>
      <c r="K88" s="40">
        <f>SUM(J88:J$119)/C88</f>
        <v>5.1658125528098324</v>
      </c>
    </row>
    <row r="89" spans="1:11">
      <c r="A89" s="52">
        <v>84</v>
      </c>
      <c r="C89" s="89">
        <v>41390.53125</v>
      </c>
      <c r="D89" s="28">
        <f t="shared" si="6"/>
        <v>3096.8984375000073</v>
      </c>
      <c r="E89" s="40">
        <f>SUMPRODUCT(D89:D$119*$A89:$A$119)/C89+0.5-$A89</f>
        <v>7.4303069224119724</v>
      </c>
      <c r="F89" s="33">
        <f t="shared" si="7"/>
        <v>7.4821422774079688E-2</v>
      </c>
      <c r="G89" s="32"/>
      <c r="H89" s="40">
        <f>'HRQOL scores'!M$14</f>
        <v>0.72753037211192007</v>
      </c>
      <c r="I89" s="37">
        <f t="shared" si="8"/>
        <v>39842.08203125</v>
      </c>
      <c r="J89" s="37">
        <f t="shared" si="9"/>
        <v>28986.324765908957</v>
      </c>
      <c r="K89" s="40">
        <f>SUM(J89:J$119)/C89</f>
        <v>4.788033449014816</v>
      </c>
    </row>
    <row r="90" spans="1:11">
      <c r="A90" s="52">
        <v>85</v>
      </c>
      <c r="C90" s="89">
        <v>38293.632812499993</v>
      </c>
      <c r="D90" s="28">
        <f t="shared" si="6"/>
        <v>3149.22265625</v>
      </c>
      <c r="E90" s="40">
        <f>SUMPRODUCT(D90:D$119*$A90:$A$119)/C90+0.5-$A90</f>
        <v>6.9907775569036374</v>
      </c>
      <c r="F90" s="33">
        <f t="shared" si="7"/>
        <v>8.2238806426900707E-2</v>
      </c>
      <c r="G90" s="32"/>
      <c r="H90" s="40">
        <f>'HRQOL scores'!M$15</f>
        <v>0.63201901151616013</v>
      </c>
      <c r="I90" s="37">
        <f t="shared" si="8"/>
        <v>36719.021484374993</v>
      </c>
      <c r="J90" s="37">
        <f t="shared" si="9"/>
        <v>23207.119662395329</v>
      </c>
      <c r="K90" s="40">
        <f>IF(C90=0,0,SUM(J90:J$119)/C90)</f>
        <v>4.41830432124359</v>
      </c>
    </row>
    <row r="91" spans="1:11">
      <c r="A91" s="52">
        <v>86</v>
      </c>
      <c r="C91" s="89">
        <v>35144.410156249993</v>
      </c>
      <c r="D91" s="28">
        <f t="shared" si="6"/>
        <v>3167.1933593749927</v>
      </c>
      <c r="E91" s="40">
        <f>SUMPRODUCT(D91:D$119*$A91:$A$119)/C91+0.5-$A91</f>
        <v>6.5724035864201653</v>
      </c>
      <c r="F91" s="33">
        <f t="shared" si="7"/>
        <v>9.0119405768764829E-2</v>
      </c>
      <c r="G91" s="32"/>
      <c r="H91" s="40">
        <f>'HRQOL scores'!M$15</f>
        <v>0.63201901151616013</v>
      </c>
      <c r="I91" s="37">
        <f t="shared" si="8"/>
        <v>33560.8134765625</v>
      </c>
      <c r="J91" s="37">
        <f t="shared" si="9"/>
        <v>21211.072159135256</v>
      </c>
      <c r="K91" s="40">
        <f>IF(C91=0,0,SUM(J91:J$119)/C91)</f>
        <v>4.1538840179745344</v>
      </c>
    </row>
    <row r="92" spans="1:11">
      <c r="A92" s="52">
        <v>87</v>
      </c>
      <c r="C92" s="89">
        <v>31977.216796875</v>
      </c>
      <c r="D92" s="28">
        <f t="shared" si="6"/>
        <v>3153.841796875</v>
      </c>
      <c r="E92" s="40">
        <f>SUMPRODUCT(D92:D$119*$A92:$A$119)/C92+0.5-$A92</f>
        <v>6.1738466837517194</v>
      </c>
      <c r="F92" s="33">
        <f t="shared" si="7"/>
        <v>9.8627776673272327E-2</v>
      </c>
      <c r="G92" s="32"/>
      <c r="H92" s="40">
        <f>'HRQOL scores'!M$15</f>
        <v>0.63201901151616013</v>
      </c>
      <c r="I92" s="37">
        <f t="shared" si="8"/>
        <v>30400.2958984375</v>
      </c>
      <c r="J92" s="37">
        <f t="shared" si="9"/>
        <v>19213.564963529247</v>
      </c>
      <c r="K92" s="40">
        <f>IF(C92=0,0,SUM(J92:J$119)/C92)</f>
        <v>3.9019884783170746</v>
      </c>
    </row>
    <row r="93" spans="1:11">
      <c r="A93" s="52">
        <v>88</v>
      </c>
      <c r="C93" s="89">
        <v>28823.375</v>
      </c>
      <c r="D93" s="28">
        <f t="shared" si="6"/>
        <v>3106.8515625</v>
      </c>
      <c r="E93" s="40">
        <f>SUMPRODUCT(D93:D$119*$A93:$A$119)/C93+0.5-$A93</f>
        <v>5.7946766462483623</v>
      </c>
      <c r="F93" s="33">
        <f t="shared" si="7"/>
        <v>0.10778930512127743</v>
      </c>
      <c r="G93" s="32"/>
      <c r="H93" s="40">
        <f>'HRQOL scores'!M$15</f>
        <v>0.63201901151616013</v>
      </c>
      <c r="I93" s="37">
        <f t="shared" si="8"/>
        <v>27269.94921875</v>
      </c>
      <c r="J93" s="37">
        <f t="shared" si="9"/>
        <v>17235.126349330258</v>
      </c>
      <c r="K93" s="40">
        <f>IF(C93=0,0,SUM(J93:J$119)/C93)</f>
        <v>3.662345806017659</v>
      </c>
    </row>
    <row r="94" spans="1:11">
      <c r="A94" s="52">
        <v>89</v>
      </c>
      <c r="C94" s="89">
        <v>25716.5234375</v>
      </c>
      <c r="D94" s="28">
        <f t="shared" si="6"/>
        <v>3024.919921875</v>
      </c>
      <c r="E94" s="40">
        <f>SUMPRODUCT(D94:D$119*$A94:$A$119)/C94+0.5-$A94</f>
        <v>5.4343344309138359</v>
      </c>
      <c r="F94" s="33">
        <f t="shared" si="7"/>
        <v>0.11762553866297659</v>
      </c>
      <c r="G94" s="32"/>
      <c r="H94" s="40">
        <f>'HRQOL scores'!M$15</f>
        <v>0.63201901151616013</v>
      </c>
      <c r="I94" s="37">
        <f t="shared" si="8"/>
        <v>24204.0634765625</v>
      </c>
      <c r="J94" s="37">
        <f t="shared" si="9"/>
        <v>15297.428273131425</v>
      </c>
      <c r="K94" s="40">
        <f>IF(C94=0,0,SUM(J94:J$119)/C94)</f>
        <v>3.434602675274387</v>
      </c>
    </row>
    <row r="95" spans="1:11">
      <c r="A95" s="52">
        <v>90</v>
      </c>
      <c r="B95" s="66" t="s">
        <v>30</v>
      </c>
      <c r="C95" s="89">
        <v>22691.603515625</v>
      </c>
      <c r="D95" s="28">
        <f t="shared" si="6"/>
        <v>2908.009765625</v>
      </c>
      <c r="E95" s="40">
        <f>SUMPRODUCT(D95:D$119*$A95:$A$119)/C95+0.5-$A95</f>
        <v>5.0921092995337318</v>
      </c>
      <c r="F95" s="33">
        <f t="shared" si="7"/>
        <v>0.12815355969103728</v>
      </c>
      <c r="G95" s="32"/>
      <c r="H95" s="40">
        <f>'HRQOL scores'!M$15</f>
        <v>0.63201901151616013</v>
      </c>
      <c r="I95" s="37">
        <f t="shared" si="8"/>
        <v>21237.5986328125</v>
      </c>
      <c r="J95" s="37">
        <f t="shared" si="9"/>
        <v>13422.56609488711</v>
      </c>
      <c r="K95" s="40">
        <f>IF(C95=0,0,SUM(J95:J$119)/C95)</f>
        <v>3.2183098860235444</v>
      </c>
    </row>
    <row r="96" spans="1:11">
      <c r="A96" s="52">
        <v>91</v>
      </c>
      <c r="B96" s="66" t="s">
        <v>31</v>
      </c>
      <c r="C96" s="89">
        <v>19783.59375</v>
      </c>
      <c r="D96" s="28">
        <f t="shared" si="6"/>
        <v>2757.529296875</v>
      </c>
      <c r="E96" s="40">
        <f>SUMPRODUCT(D96:D$119*$A96:$A$119)/C96+0.5-$A96</f>
        <v>4.7671079300460235</v>
      </c>
      <c r="F96" s="33">
        <f t="shared" si="7"/>
        <v>0.13938465031789282</v>
      </c>
      <c r="G96" s="32"/>
      <c r="H96" s="40">
        <f>'HRQOL scores'!M$15</f>
        <v>0.63201901151616013</v>
      </c>
      <c r="I96" s="37">
        <f t="shared" si="8"/>
        <v>18404.8291015625</v>
      </c>
      <c r="J96" s="37">
        <f t="shared" si="9"/>
        <v>11632.20189589339</v>
      </c>
      <c r="K96" s="40">
        <f>IF(C96=0,0,SUM(J96:J$119)/C96)</f>
        <v>3.0129028417385224</v>
      </c>
    </row>
    <row r="97" spans="1:11">
      <c r="A97" s="52">
        <v>92</v>
      </c>
      <c r="B97" s="66" t="s">
        <v>19</v>
      </c>
      <c r="C97" s="89">
        <v>17026.064453125</v>
      </c>
      <c r="D97" s="28">
        <f t="shared" si="6"/>
        <v>2576.443359375</v>
      </c>
      <c r="E97" s="40">
        <f>SUMPRODUCT(D97:D$119*$A97:$A$119)/C97+0.5-$A97</f>
        <v>4.4582056973794266</v>
      </c>
      <c r="F97" s="33">
        <f t="shared" si="7"/>
        <v>0.15132348209231136</v>
      </c>
      <c r="G97" s="32"/>
      <c r="H97" s="40">
        <f>'HRQOL scores'!M$15</f>
        <v>0.63201901151616013</v>
      </c>
      <c r="I97" s="37">
        <f t="shared" si="8"/>
        <v>15737.8427734375</v>
      </c>
      <c r="J97" s="37">
        <f t="shared" si="9"/>
        <v>9946.6158330647122</v>
      </c>
      <c r="K97" s="40">
        <f>IF(C97=0,0,SUM(J97:J$119)/C97)</f>
        <v>2.8176707579934517</v>
      </c>
    </row>
    <row r="98" spans="1:11">
      <c r="A98" s="52">
        <v>93</v>
      </c>
      <c r="B98" s="72" t="s">
        <v>32</v>
      </c>
      <c r="C98" s="89">
        <v>14449.62109375</v>
      </c>
      <c r="D98" s="28">
        <f t="shared" si="6"/>
        <v>2369.259765625</v>
      </c>
      <c r="E98" s="40">
        <f>SUMPRODUCT(D98:D$119*$A98:$A$119)/C98+0.5-$A98</f>
        <v>4.1639745696486443</v>
      </c>
      <c r="F98" s="33">
        <f t="shared" si="7"/>
        <v>0.16396691305973368</v>
      </c>
      <c r="G98" s="32"/>
      <c r="H98" s="40">
        <f>'HRQOL scores'!M$15</f>
        <v>0.63201901151616013</v>
      </c>
      <c r="I98" s="37">
        <f t="shared" si="8"/>
        <v>13264.9912109375</v>
      </c>
      <c r="J98" s="37">
        <f t="shared" si="9"/>
        <v>8383.72663290727</v>
      </c>
      <c r="K98" s="40">
        <f>IF(C98=0,0,SUM(J98:J$119)/C98)</f>
        <v>2.6317110914877597</v>
      </c>
    </row>
    <row r="99" spans="1:11">
      <c r="A99" s="52">
        <v>94</v>
      </c>
      <c r="B99" s="72" t="s">
        <v>33</v>
      </c>
      <c r="C99" s="89">
        <v>12080.361328125</v>
      </c>
      <c r="D99" s="28">
        <f t="shared" si="6"/>
        <v>2141.8876953125018</v>
      </c>
      <c r="E99" s="40">
        <f>SUMPRODUCT(D99:D$119*$A99:$A$119)/C99+0.5-$A99</f>
        <v>3.8825712485353279</v>
      </c>
      <c r="F99" s="33">
        <f t="shared" si="7"/>
        <v>0.17730328068299142</v>
      </c>
      <c r="G99" s="32"/>
      <c r="H99" s="40">
        <f>'HRQOL scores'!M$15</f>
        <v>0.63201901151616013</v>
      </c>
      <c r="I99" s="37">
        <f t="shared" si="8"/>
        <v>11009.41748046875</v>
      </c>
      <c r="J99" s="37">
        <f t="shared" si="9"/>
        <v>6958.1611533745936</v>
      </c>
      <c r="K99" s="40">
        <f>IF(C99=0,0,SUM(J99:J$119)/C99)</f>
        <v>2.4538588426403529</v>
      </c>
    </row>
    <row r="100" spans="1:11">
      <c r="A100" s="52">
        <v>95</v>
      </c>
      <c r="B100" s="72" t="s">
        <v>2</v>
      </c>
      <c r="C100" s="89">
        <v>9938.4736328124982</v>
      </c>
      <c r="D100" s="28">
        <f t="shared" si="6"/>
        <v>1901.3447265624991</v>
      </c>
      <c r="E100" s="40">
        <f>SUMPRODUCT(D100:D$119*$A100:$A$119)/C100+0.5-$A100</f>
        <v>3.6115652574176522</v>
      </c>
      <c r="F100" s="33">
        <f t="shared" si="7"/>
        <v>0.1913115430809304</v>
      </c>
      <c r="G100" s="32"/>
      <c r="H100" s="40">
        <f>'HRQOL scores'!M$15</f>
        <v>0.63201901151616013</v>
      </c>
      <c r="I100" s="37">
        <f t="shared" si="8"/>
        <v>8987.8012695312482</v>
      </c>
      <c r="J100" s="37">
        <f t="shared" si="9"/>
        <v>5680.4612740728289</v>
      </c>
      <c r="K100" s="40">
        <f>IF(C100=0,0,SUM(J100:J$119)/C100)</f>
        <v>2.282577904019226</v>
      </c>
    </row>
    <row r="101" spans="1:11">
      <c r="A101" s="52">
        <v>96</v>
      </c>
      <c r="B101" s="72" t="s">
        <v>45</v>
      </c>
      <c r="C101" s="89">
        <v>8037.1289062499991</v>
      </c>
      <c r="D101" s="28">
        <f t="shared" si="6"/>
        <v>1655.3330078124991</v>
      </c>
      <c r="E101" s="40">
        <f>SUMPRODUCT(D101:D$119*$A101:$A$119)/C101+0.5-$A101</f>
        <v>3.3476686921834613</v>
      </c>
      <c r="F101" s="33">
        <f t="shared" si="7"/>
        <v>0.20596073885604158</v>
      </c>
      <c r="G101" s="32"/>
      <c r="H101" s="40">
        <f>'HRQOL scores'!M$15</f>
        <v>0.63201901151616013</v>
      </c>
      <c r="I101" s="37">
        <f t="shared" ref="I101:I119" si="10">(D101*0.5+C102)</f>
        <v>7209.46240234375</v>
      </c>
      <c r="J101" s="37">
        <f t="shared" ref="J101:J119" si="11">I101*H101</f>
        <v>4556.5173010922181</v>
      </c>
      <c r="K101" s="40">
        <f>IF(C101=0,0,SUM(J101:J$119)/C101)</f>
        <v>2.115790257717403</v>
      </c>
    </row>
    <row r="102" spans="1:11">
      <c r="A102" s="52">
        <v>97</v>
      </c>
      <c r="B102" s="66"/>
      <c r="C102" s="89">
        <v>6381.7958984375</v>
      </c>
      <c r="D102" s="28">
        <f t="shared" si="6"/>
        <v>1411.7153320312509</v>
      </c>
      <c r="E102" s="40">
        <f>SUMPRODUCT(D102:D$119*$A102:$A$119)/C102+0.5-$A102</f>
        <v>3.0863071658205854</v>
      </c>
      <c r="F102" s="33">
        <f t="shared" si="7"/>
        <v>0.22120972755911719</v>
      </c>
      <c r="G102" s="32"/>
      <c r="H102" s="40">
        <f>'HRQOL scores'!M$15</f>
        <v>0.63201901151616013</v>
      </c>
      <c r="I102" s="37">
        <f t="shared" si="10"/>
        <v>5675.938232421875</v>
      </c>
      <c r="J102" s="37">
        <f t="shared" si="11"/>
        <v>3587.3008710820545</v>
      </c>
      <c r="K102" s="40">
        <f>IF(C102=0,0,SUM(J102:J$119)/C102)</f>
        <v>1.9506048041771873</v>
      </c>
    </row>
    <row r="103" spans="1:11">
      <c r="A103" s="52">
        <v>98</v>
      </c>
      <c r="B103" s="9"/>
      <c r="C103" s="89">
        <v>4970.0805664062491</v>
      </c>
      <c r="D103" s="28">
        <f t="shared" si="6"/>
        <v>1177.9433593749991</v>
      </c>
      <c r="E103" s="40">
        <f>SUMPRODUCT(D103:D$119*$A103:$A$119)/C103+0.5-$A103</f>
        <v>2.8209289552559795</v>
      </c>
      <c r="F103" s="33">
        <f t="shared" si="7"/>
        <v>0.23700689428194577</v>
      </c>
      <c r="G103" s="32"/>
      <c r="H103" s="40">
        <f>'HRQOL scores'!M$15</f>
        <v>0.63201901151616013</v>
      </c>
      <c r="I103" s="37">
        <f t="shared" si="10"/>
        <v>4381.10888671875</v>
      </c>
      <c r="J103" s="37">
        <f t="shared" si="11"/>
        <v>2768.9441079286494</v>
      </c>
      <c r="K103" s="40">
        <f>IF(C103=0,0,SUM(J103:J$119)/C103)</f>
        <v>1.7828807298581937</v>
      </c>
    </row>
    <row r="104" spans="1:11">
      <c r="A104" s="52">
        <v>99</v>
      </c>
      <c r="B104" s="28">
        <v>3415</v>
      </c>
      <c r="C104" s="89">
        <v>3792.13720703125</v>
      </c>
      <c r="D104" s="28">
        <f t="shared" si="6"/>
        <v>1114.8772345122625</v>
      </c>
      <c r="E104" s="40">
        <f>SUMPRODUCT(D104:D$119*$A104:$A$119)/C104+0.5-$A104</f>
        <v>2.5418740849194847</v>
      </c>
      <c r="F104" s="33">
        <f t="shared" si="7"/>
        <v>0.29399707174231343</v>
      </c>
      <c r="G104" s="32"/>
      <c r="H104" s="40">
        <f>'HRQOL scores'!M$15</f>
        <v>0.63201901151616013</v>
      </c>
      <c r="I104" s="37">
        <f t="shared" si="10"/>
        <v>3234.6985897751188</v>
      </c>
      <c r="J104" s="37">
        <f t="shared" si="11"/>
        <v>2044.3910052623878</v>
      </c>
      <c r="K104" s="40">
        <f>IF(C104=0,0,SUM(J104:J$119)/C104)</f>
        <v>1.6065127465493489</v>
      </c>
    </row>
    <row r="105" spans="1:11">
      <c r="A105" s="52">
        <v>100</v>
      </c>
      <c r="B105" s="28">
        <v>2411</v>
      </c>
      <c r="C105" s="82">
        <f t="shared" ref="C105:C119" si="12">C104*IF(B105=0,0,(B105/B104))</f>
        <v>2677.2599725189875</v>
      </c>
      <c r="D105" s="28">
        <f t="shared" si="6"/>
        <v>835.04749039165449</v>
      </c>
      <c r="E105" s="40">
        <f>SUMPRODUCT(D105:D$119*$A105:$A$119)/C105+0.5-$A105</f>
        <v>2.3921609290750894</v>
      </c>
      <c r="F105" s="33">
        <f t="shared" si="7"/>
        <v>0.31190377436748246</v>
      </c>
      <c r="G105" s="32"/>
      <c r="H105" s="40">
        <f>'HRQOL scores'!M$15</f>
        <v>0.63201901151616013</v>
      </c>
      <c r="I105" s="37">
        <f t="shared" si="10"/>
        <v>2259.7362273231602</v>
      </c>
      <c r="J105" s="37">
        <f t="shared" si="11"/>
        <v>1428.1962566800405</v>
      </c>
      <c r="K105" s="40">
        <f>IF(C105=0,0,SUM(J105:J$119)/C105)</f>
        <v>1.5118911857816064</v>
      </c>
    </row>
    <row r="106" spans="1:11">
      <c r="A106" s="52">
        <v>101</v>
      </c>
      <c r="B106" s="28">
        <v>1659</v>
      </c>
      <c r="C106" s="82">
        <f t="shared" si="12"/>
        <v>1842.212482127333</v>
      </c>
      <c r="D106" s="28">
        <f t="shared" si="6"/>
        <v>608.51864991306729</v>
      </c>
      <c r="E106" s="40">
        <f>SUMPRODUCT(D106:D$119*$A106:$A$119)/C106+0.5-$A106</f>
        <v>2.2498493068113277</v>
      </c>
      <c r="F106" s="33">
        <f t="shared" si="7"/>
        <v>0.33031946955997593</v>
      </c>
      <c r="G106" s="32"/>
      <c r="H106" s="40">
        <f>'HRQOL scores'!M$15</f>
        <v>0.63201901151616013</v>
      </c>
      <c r="I106" s="37">
        <f t="shared" si="10"/>
        <v>1537.9531571707994</v>
      </c>
      <c r="J106" s="37">
        <f t="shared" si="11"/>
        <v>972.01563415324631</v>
      </c>
      <c r="K106" s="40">
        <f>IF(C106=0,0,SUM(J106:J$119)/C106)</f>
        <v>1.4219475349512161</v>
      </c>
    </row>
    <row r="107" spans="1:11">
      <c r="A107" s="52">
        <v>102</v>
      </c>
      <c r="B107" s="28">
        <v>1111</v>
      </c>
      <c r="C107" s="82">
        <f t="shared" si="12"/>
        <v>1233.6938322142657</v>
      </c>
      <c r="D107" s="28">
        <f t="shared" si="6"/>
        <v>431.95940659887435</v>
      </c>
      <c r="E107" s="40">
        <f>SUMPRODUCT(D107:D$119*$A107:$A$119)/C107+0.5-$A107</f>
        <v>2.112961296129626</v>
      </c>
      <c r="F107" s="33">
        <f t="shared" si="7"/>
        <v>0.35013501350135018</v>
      </c>
      <c r="G107" s="32"/>
      <c r="H107" s="40">
        <f>'HRQOL scores'!M$15</f>
        <v>0.63201901151616013</v>
      </c>
      <c r="I107" s="37">
        <f t="shared" si="10"/>
        <v>1017.7141289148285</v>
      </c>
      <c r="J107" s="37">
        <f t="shared" si="11"/>
        <v>643.21467776277984</v>
      </c>
      <c r="K107" s="40">
        <f>IF(C107=0,0,SUM(J107:J$119)/C107)</f>
        <v>1.3354317097517423</v>
      </c>
    </row>
    <row r="108" spans="1:11">
      <c r="A108" s="52">
        <v>103</v>
      </c>
      <c r="B108" s="28">
        <v>722</v>
      </c>
      <c r="C108" s="82">
        <f t="shared" si="12"/>
        <v>801.73442561539139</v>
      </c>
      <c r="D108" s="28">
        <f t="shared" si="6"/>
        <v>297.59671200128105</v>
      </c>
      <c r="E108" s="40">
        <f>SUMPRODUCT(D108:D$119*$A108:$A$119)/C108+0.5-$A108</f>
        <v>1.9819944598338139</v>
      </c>
      <c r="F108" s="33">
        <f t="shared" si="7"/>
        <v>0.37119113573407209</v>
      </c>
      <c r="G108" s="32"/>
      <c r="H108" s="40">
        <f>'HRQOL scores'!M$15</f>
        <v>0.63201901151616013</v>
      </c>
      <c r="I108" s="37">
        <f t="shared" si="10"/>
        <v>652.93606961475086</v>
      </c>
      <c r="J108" s="37">
        <f t="shared" si="11"/>
        <v>412.66800930116153</v>
      </c>
      <c r="K108" s="40">
        <f>IF(C108=0,0,SUM(J108:J$119)/C108)</f>
        <v>1.2526581793346609</v>
      </c>
    </row>
    <row r="109" spans="1:11">
      <c r="A109" s="52">
        <v>104</v>
      </c>
      <c r="B109" s="28">
        <v>454</v>
      </c>
      <c r="C109" s="82">
        <f t="shared" si="12"/>
        <v>504.13771361411034</v>
      </c>
      <c r="D109" s="28">
        <f t="shared" si="6"/>
        <v>198.76795316503467</v>
      </c>
      <c r="E109" s="40">
        <f>SUMPRODUCT(D109:D$119*$A109:$A$119)/C109+0.5-$A109</f>
        <v>1.8568281938325981</v>
      </c>
      <c r="F109" s="33">
        <f t="shared" si="7"/>
        <v>0.39427312775330392</v>
      </c>
      <c r="G109" s="32"/>
      <c r="H109" s="40">
        <f>'HRQOL scores'!M$15</f>
        <v>0.63201901151616013</v>
      </c>
      <c r="I109" s="37">
        <f t="shared" si="10"/>
        <v>404.753737031593</v>
      </c>
      <c r="J109" s="37">
        <f t="shared" si="11"/>
        <v>255.81205678617923</v>
      </c>
      <c r="K109" s="40">
        <f>IF(C109=0,0,SUM(J109:J$119)/C109)</f>
        <v>1.1735507196214161</v>
      </c>
    </row>
    <row r="110" spans="1:11">
      <c r="A110" s="52">
        <v>105</v>
      </c>
      <c r="B110" s="28">
        <v>275</v>
      </c>
      <c r="C110" s="82">
        <f t="shared" si="12"/>
        <v>305.36976044907567</v>
      </c>
      <c r="D110" s="28">
        <f t="shared" si="6"/>
        <v>127.70008164234073</v>
      </c>
      <c r="E110" s="40">
        <f>SUMPRODUCT(D110:D$119*$A110:$A$119)/C110+0.5-$A110</f>
        <v>1.7400000000000091</v>
      </c>
      <c r="F110" s="33">
        <f t="shared" si="7"/>
        <v>0.41818181818181815</v>
      </c>
      <c r="G110" s="32"/>
      <c r="H110" s="40">
        <f>'HRQOL scores'!M$15</f>
        <v>0.63201901151616013</v>
      </c>
      <c r="I110" s="37">
        <f t="shared" si="10"/>
        <v>241.51971962790532</v>
      </c>
      <c r="J110" s="37">
        <f t="shared" si="11"/>
        <v>152.64505446088884</v>
      </c>
      <c r="K110" s="40">
        <f>IF(C110=0,0,SUM(J110:J$119)/C110)</f>
        <v>1.0997130800381185</v>
      </c>
    </row>
    <row r="111" spans="1:11">
      <c r="A111" s="52">
        <v>106</v>
      </c>
      <c r="B111" s="28">
        <v>160</v>
      </c>
      <c r="C111" s="82">
        <f t="shared" si="12"/>
        <v>177.66967880673494</v>
      </c>
      <c r="D111" s="28">
        <f t="shared" si="6"/>
        <v>77.730484477946533</v>
      </c>
      <c r="E111" s="40">
        <f>SUMPRODUCT(D111:D$119*$A111:$A$119)/C111+0.5-$A111</f>
        <v>1.6312499999999943</v>
      </c>
      <c r="F111" s="33">
        <f t="shared" si="7"/>
        <v>0.4375</v>
      </c>
      <c r="G111" s="32"/>
      <c r="H111" s="40">
        <f>'HRQOL scores'!M$15</f>
        <v>0.63201901151616013</v>
      </c>
      <c r="I111" s="37">
        <f t="shared" si="10"/>
        <v>138.80443656776168</v>
      </c>
      <c r="J111" s="37">
        <f t="shared" si="11"/>
        <v>87.727042793614288</v>
      </c>
      <c r="K111" s="40">
        <f>IF(C111=0,0,SUM(J111:J$119)/C111)</f>
        <v>1.0309810125357364</v>
      </c>
    </row>
    <row r="112" spans="1:11">
      <c r="A112" s="52">
        <v>107</v>
      </c>
      <c r="B112" s="28">
        <v>90</v>
      </c>
      <c r="C112" s="82">
        <f t="shared" si="12"/>
        <v>99.939194328788403</v>
      </c>
      <c r="D112" s="28">
        <f t="shared" si="6"/>
        <v>46.638290686767924</v>
      </c>
      <c r="E112" s="40">
        <f>SUMPRODUCT(D112:D$119*$A112:$A$119)/C112+0.5-$A112</f>
        <v>1.5111111111111057</v>
      </c>
      <c r="F112" s="33">
        <f t="shared" si="7"/>
        <v>0.46666666666666667</v>
      </c>
      <c r="G112" s="32"/>
      <c r="H112" s="40">
        <f>'HRQOL scores'!M$15</f>
        <v>0.63201901151616013</v>
      </c>
      <c r="I112" s="37">
        <f t="shared" si="10"/>
        <v>76.620048985404438</v>
      </c>
      <c r="J112" s="37">
        <f t="shared" si="11"/>
        <v>48.425327622075081</v>
      </c>
      <c r="K112" s="40">
        <f>IF(C112=0,0,SUM(J112:J$119)/C112)</f>
        <v>0.9550509507355307</v>
      </c>
    </row>
    <row r="113" spans="1:11">
      <c r="A113" s="52">
        <v>108</v>
      </c>
      <c r="B113" s="28">
        <v>48</v>
      </c>
      <c r="C113" s="82">
        <f t="shared" si="12"/>
        <v>53.300903642020479</v>
      </c>
      <c r="D113" s="28">
        <f t="shared" si="6"/>
        <v>26.65045182101024</v>
      </c>
      <c r="E113" s="40">
        <f>SUMPRODUCT(D113:D$119*$A113:$A$119)/C113+0.5-$A113</f>
        <v>1.3958333333333428</v>
      </c>
      <c r="F113" s="33">
        <f t="shared" si="7"/>
        <v>0.5</v>
      </c>
      <c r="G113" s="32"/>
      <c r="H113" s="40">
        <f>'HRQOL scores'!M$15</f>
        <v>0.63201901151616013</v>
      </c>
      <c r="I113" s="37">
        <f t="shared" si="10"/>
        <v>39.975677731515361</v>
      </c>
      <c r="J113" s="37">
        <f t="shared" si="11"/>
        <v>25.265388324560913</v>
      </c>
      <c r="K113" s="40">
        <f>IF(C113=0,0,SUM(J113:J$119)/C113)</f>
        <v>0.88219320357464026</v>
      </c>
    </row>
    <row r="114" spans="1:11">
      <c r="A114" s="52">
        <v>109</v>
      </c>
      <c r="B114" s="28">
        <v>24</v>
      </c>
      <c r="C114" s="82">
        <f t="shared" si="12"/>
        <v>26.65045182101024</v>
      </c>
      <c r="D114" s="28">
        <f t="shared" si="6"/>
        <v>14.435661403047213</v>
      </c>
      <c r="E114" s="40">
        <f>SUMPRODUCT(D114:D$119*$A114:$A$119)/C114+0.5-$A114</f>
        <v>1.2916666666666714</v>
      </c>
      <c r="F114" s="33">
        <f t="shared" si="7"/>
        <v>0.54166666666666663</v>
      </c>
      <c r="G114" s="32"/>
      <c r="H114" s="40">
        <f>'HRQOL scores'!M$15</f>
        <v>0.63201901151616013</v>
      </c>
      <c r="I114" s="37">
        <f t="shared" si="10"/>
        <v>19.432621119486633</v>
      </c>
      <c r="J114" s="37">
        <f t="shared" si="11"/>
        <v>12.281785991105998</v>
      </c>
      <c r="K114" s="40">
        <f>IF(C114=0,0,SUM(J114:J$119)/C114)</f>
        <v>0.81635788987504021</v>
      </c>
    </row>
    <row r="115" spans="1:11">
      <c r="A115" s="52">
        <v>110</v>
      </c>
      <c r="B115" s="28">
        <v>11</v>
      </c>
      <c r="C115" s="82">
        <f t="shared" si="12"/>
        <v>12.214790417963027</v>
      </c>
      <c r="D115" s="28">
        <f t="shared" si="6"/>
        <v>6.6626129552525599</v>
      </c>
      <c r="E115" s="40">
        <f>SUMPRODUCT(D115:D$119*$A115:$A$119)/C115+0.5-$A115</f>
        <v>1.2272727272727337</v>
      </c>
      <c r="F115" s="33">
        <f t="shared" si="7"/>
        <v>0.54545454545454541</v>
      </c>
      <c r="G115" s="32"/>
      <c r="H115" s="40">
        <f>'HRQOL scores'!M$15</f>
        <v>0.63201901151616013</v>
      </c>
      <c r="I115" s="37">
        <f t="shared" si="10"/>
        <v>8.8834839403367472</v>
      </c>
      <c r="J115" s="37">
        <f t="shared" si="11"/>
        <v>5.6145307387913146</v>
      </c>
      <c r="K115" s="40">
        <f>IF(C115=0,0,SUM(J115:J$119)/C115)</f>
        <v>0.77565969595165107</v>
      </c>
    </row>
    <row r="116" spans="1:11">
      <c r="A116" s="52">
        <v>111</v>
      </c>
      <c r="B116" s="28">
        <v>5</v>
      </c>
      <c r="C116" s="82">
        <f t="shared" si="12"/>
        <v>5.5521774627104667</v>
      </c>
      <c r="D116" s="28">
        <f t="shared" si="6"/>
        <v>3.33130647762628</v>
      </c>
      <c r="E116" s="40">
        <f>SUMPRODUCT(D116:D$119*$A116:$A$119)/C116+0.5-$A116</f>
        <v>1.1000000000000085</v>
      </c>
      <c r="F116" s="33">
        <f t="shared" si="7"/>
        <v>0.6</v>
      </c>
      <c r="G116" s="32"/>
      <c r="H116" s="40">
        <f>'HRQOL scores'!M$15</f>
        <v>0.63201901151616013</v>
      </c>
      <c r="I116" s="37">
        <f t="shared" si="10"/>
        <v>3.886524223897327</v>
      </c>
      <c r="J116" s="37">
        <f t="shared" si="11"/>
        <v>2.4563571982212</v>
      </c>
      <c r="K116" s="40">
        <f>IF(C116=0,0,SUM(J116:J$119)/C116)</f>
        <v>0.69522091266777619</v>
      </c>
    </row>
    <row r="117" spans="1:11">
      <c r="A117" s="52">
        <v>112</v>
      </c>
      <c r="B117" s="28">
        <v>2</v>
      </c>
      <c r="C117" s="82">
        <f t="shared" si="12"/>
        <v>2.2208709850841868</v>
      </c>
      <c r="D117" s="28">
        <f t="shared" si="6"/>
        <v>1.1104354925420934</v>
      </c>
      <c r="E117" s="40">
        <f>IF(C117=0,0,SUMPRODUCT(D117:D$119*$A117:$A$119)/C117+0.5-$A117)</f>
        <v>1</v>
      </c>
      <c r="F117" s="33">
        <f>IF(D117=0,0,D117/C117)</f>
        <v>0.5</v>
      </c>
      <c r="G117" s="32"/>
      <c r="H117" s="40">
        <f>'HRQOL scores'!M$15</f>
        <v>0.63201901151616013</v>
      </c>
      <c r="I117" s="37">
        <f t="shared" si="10"/>
        <v>1.6656532388131402</v>
      </c>
      <c r="J117" s="37">
        <f t="shared" si="11"/>
        <v>1.0527245135233714</v>
      </c>
      <c r="K117" s="40">
        <f>IF(C117=0,0,SUM(J117:J$119)/C117)</f>
        <v>0.63201901151616013</v>
      </c>
    </row>
    <row r="118" spans="1:11">
      <c r="A118" s="52">
        <v>113</v>
      </c>
      <c r="B118" s="28">
        <v>1</v>
      </c>
      <c r="C118" s="82">
        <f t="shared" si="12"/>
        <v>1.1104354925420934</v>
      </c>
      <c r="D118" s="28">
        <f t="shared" si="6"/>
        <v>1.1104354925420934</v>
      </c>
      <c r="E118" s="40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scores'!M$15</f>
        <v>0.63201901151616013</v>
      </c>
      <c r="I118" s="37">
        <f t="shared" si="10"/>
        <v>0.5552177462710467</v>
      </c>
      <c r="J118" s="37">
        <f t="shared" si="11"/>
        <v>0.35090817117445716</v>
      </c>
      <c r="K118" s="40">
        <f>IF(C118=0,0,SUM(J118:J$119)/C118)</f>
        <v>0.31600950575808007</v>
      </c>
    </row>
    <row r="119" spans="1:11">
      <c r="A119" s="52">
        <v>114</v>
      </c>
      <c r="B119" s="28">
        <v>0</v>
      </c>
      <c r="C119" s="82">
        <f t="shared" si="12"/>
        <v>0</v>
      </c>
      <c r="D119" s="28">
        <f t="shared" si="6"/>
        <v>0</v>
      </c>
      <c r="E119" s="40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scores'!M$15</f>
        <v>0.63201901151616013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B120" s="28"/>
    </row>
    <row r="121" spans="1:11">
      <c r="E121" s="31"/>
    </row>
    <row r="123" spans="1:11">
      <c r="B123" s="55"/>
    </row>
    <row r="124" spans="1:11">
      <c r="A124" s="54"/>
      <c r="B124" s="55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5"/>
  <sheetViews>
    <sheetView zoomScale="125" zoomScaleNormal="125" zoomScalePageLayoutView="125" workbookViewId="0">
      <selection activeCell="X4" sqref="X4"/>
    </sheetView>
  </sheetViews>
  <sheetFormatPr defaultColWidth="11.42578125" defaultRowHeight="12.75"/>
  <cols>
    <col min="1" max="3" width="10.85546875" style="72"/>
    <col min="4" max="9" width="0" style="72" hidden="1" customWidth="1"/>
    <col min="10" max="10" width="10.85546875" style="72"/>
    <col min="11" max="15" width="0" style="72" hidden="1" customWidth="1"/>
    <col min="16" max="17" width="10.85546875" style="72"/>
    <col min="18" max="22" width="12" style="72" bestFit="1" customWidth="1"/>
    <col min="23" max="23" width="11" style="72" bestFit="1" customWidth="1"/>
    <col min="24" max="24" width="10.85546875" style="72"/>
  </cols>
  <sheetData>
    <row r="1" spans="1:24">
      <c r="A1" s="70" t="s">
        <v>11</v>
      </c>
      <c r="C1" s="70">
        <v>1987</v>
      </c>
      <c r="D1" s="70"/>
      <c r="E1" s="70"/>
      <c r="F1" s="70"/>
      <c r="G1" s="70"/>
      <c r="H1" s="70"/>
      <c r="I1" s="70"/>
      <c r="J1" s="70">
        <v>1994</v>
      </c>
      <c r="K1" s="70"/>
      <c r="L1" s="70"/>
      <c r="M1" s="70"/>
      <c r="N1" s="70"/>
      <c r="O1" s="70"/>
      <c r="P1" s="73">
        <v>2000</v>
      </c>
      <c r="Q1" s="73">
        <v>2001</v>
      </c>
      <c r="R1" s="73">
        <v>2002</v>
      </c>
      <c r="S1" s="73">
        <v>2003</v>
      </c>
      <c r="T1" s="73">
        <v>2004</v>
      </c>
      <c r="U1" s="73">
        <v>2005</v>
      </c>
      <c r="V1" s="73">
        <v>2006</v>
      </c>
      <c r="W1" s="73">
        <v>2007</v>
      </c>
      <c r="X1" s="70">
        <v>2008</v>
      </c>
    </row>
    <row r="2" spans="1:24">
      <c r="A2" s="70"/>
      <c r="B2" s="70" t="s">
        <v>0</v>
      </c>
      <c r="C2" s="74">
        <f>'Life Table 1987'!$K$5</f>
        <v>59.914674913879729</v>
      </c>
      <c r="D2" s="74"/>
      <c r="E2" s="74"/>
      <c r="F2" s="74"/>
      <c r="G2" s="74"/>
      <c r="H2" s="74"/>
      <c r="I2" s="74"/>
      <c r="J2" s="74">
        <f>'Life Table 1994'!$K$5</f>
        <v>60.650760471388281</v>
      </c>
      <c r="K2" s="74"/>
      <c r="L2" s="74"/>
      <c r="M2" s="74"/>
      <c r="N2" s="74"/>
      <c r="O2" s="74"/>
      <c r="P2" s="74">
        <f>'Life Table 2000'!$K$5</f>
        <v>61.374143783174176</v>
      </c>
      <c r="Q2" s="74">
        <f>'Life Table 2001'!$K$5</f>
        <v>61.571258941681833</v>
      </c>
      <c r="R2" s="74">
        <f>'Life Table 2002'!$K$5</f>
        <v>61.620251409029841</v>
      </c>
      <c r="S2" s="74">
        <f>'Life Table 2003'!$K$5</f>
        <v>61.832376443515699</v>
      </c>
      <c r="T2" s="74">
        <f>'Life Table 2004'!$K$5</f>
        <v>61.973726876529753</v>
      </c>
      <c r="U2" s="74">
        <f>'Life Table 2005'!$K$5</f>
        <v>62.122161694538292</v>
      </c>
      <c r="V2" s="74">
        <f>'Life Table 2006'!$K$5</f>
        <v>62.483175183449518</v>
      </c>
      <c r="W2" s="74">
        <f>'Life Table 2007'!$K$5</f>
        <v>62.747241000863056</v>
      </c>
      <c r="X2" s="74">
        <f>'Life Table 2008'!$K$5</f>
        <v>63.12960713546655</v>
      </c>
    </row>
    <row r="3" spans="1:24">
      <c r="B3" s="70" t="s">
        <v>4</v>
      </c>
      <c r="C3" s="71">
        <f>'Life Table 1987'!$K$30</f>
        <v>39.105972731659655</v>
      </c>
      <c r="D3" s="71"/>
      <c r="E3" s="71"/>
      <c r="F3" s="71"/>
      <c r="G3" s="71"/>
      <c r="H3" s="71"/>
      <c r="I3" s="71"/>
      <c r="J3" s="71">
        <f>'Life Table 1994'!$K$30</f>
        <v>39.69284858440713</v>
      </c>
      <c r="K3" s="71"/>
      <c r="L3" s="71"/>
      <c r="M3" s="71"/>
      <c r="N3" s="71"/>
      <c r="O3" s="71"/>
      <c r="P3" s="71">
        <f>'Life Table 2000'!$K$30</f>
        <v>40.266340647974026</v>
      </c>
      <c r="Q3" s="71">
        <f>'Life Table 2001'!$K$30</f>
        <v>40.426689897774587</v>
      </c>
      <c r="R3" s="71">
        <f>'Life Table 2002'!$K$30</f>
        <v>40.520615472903941</v>
      </c>
      <c r="S3" s="71">
        <f>'Life Table 2003'!$K$30</f>
        <v>40.681494406505522</v>
      </c>
      <c r="T3" s="71">
        <f>'Life Table 2004'!$K$30</f>
        <v>40.835270808520264</v>
      </c>
      <c r="U3" s="71">
        <f>'Life Table 2005'!$K$30</f>
        <v>40.958432941200925</v>
      </c>
      <c r="V3" s="71">
        <f>'Life Table 2006'!$K$30</f>
        <v>41.315369435596843</v>
      </c>
      <c r="W3" s="71">
        <f>'Life Table 2007'!$K$30</f>
        <v>41.551857152280604</v>
      </c>
      <c r="X3" s="71">
        <f>'Life Table 2008'!$K$30</f>
        <v>41.869390912754</v>
      </c>
    </row>
    <row r="4" spans="1:24">
      <c r="B4" s="70" t="s">
        <v>1</v>
      </c>
      <c r="C4" s="71">
        <f>'Life Table 1987'!$K$70</f>
        <v>12.10474601542693</v>
      </c>
      <c r="D4" s="71"/>
      <c r="E4" s="71"/>
      <c r="F4" s="71"/>
      <c r="G4" s="71"/>
      <c r="H4" s="71"/>
      <c r="I4" s="71"/>
      <c r="J4" s="71">
        <f>'Life Table 1994'!$K$70</f>
        <v>12.537405700174023</v>
      </c>
      <c r="K4" s="71"/>
      <c r="L4" s="71"/>
      <c r="M4" s="71"/>
      <c r="N4" s="71"/>
      <c r="O4" s="71"/>
      <c r="P4" s="71">
        <f>'Life Table 2000'!$K$70</f>
        <v>12.589876795733066</v>
      </c>
      <c r="Q4" s="71">
        <f>'Life Table 2001'!$K$70</f>
        <v>12.69128780423862</v>
      </c>
      <c r="R4" s="71">
        <f>'Life Table 2002'!$K$70</f>
        <v>12.72669689671382</v>
      </c>
      <c r="S4" s="71">
        <f>'Life Table 2003'!$K$70</f>
        <v>12.937278386123054</v>
      </c>
      <c r="T4" s="71">
        <f>'Life Table 2004'!$K$70</f>
        <v>13.06228278417672</v>
      </c>
      <c r="U4" s="71">
        <f>'Life Table 2005'!$K$70</f>
        <v>13.16963339774791</v>
      </c>
      <c r="V4" s="71">
        <f>'Life Table 2006'!$K$70</f>
        <v>13.363595823750886</v>
      </c>
      <c r="W4" s="71">
        <f>'Life Table 2007'!$K$70</f>
        <v>13.463700425779187</v>
      </c>
      <c r="X4" s="71">
        <f>'Life Table 2008'!$K$70</f>
        <v>13.816450730063311</v>
      </c>
    </row>
    <row r="7" spans="1:24"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3"/>
      <c r="Q7" s="73"/>
      <c r="R7" s="73"/>
      <c r="S7" s="73"/>
      <c r="T7" s="73"/>
      <c r="U7" s="73"/>
      <c r="V7" s="73"/>
      <c r="W7" s="73"/>
      <c r="X7" s="70"/>
    </row>
    <row r="8" spans="1:24">
      <c r="B8" s="7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1"/>
      <c r="Q8" s="71"/>
      <c r="R8" s="71"/>
      <c r="S8" s="71"/>
      <c r="T8" s="71"/>
      <c r="U8" s="71"/>
      <c r="V8" s="71"/>
      <c r="W8" s="71"/>
      <c r="X8" s="71"/>
    </row>
    <row r="9" spans="1:24">
      <c r="B9" s="70"/>
      <c r="C9" s="71"/>
      <c r="D9" s="71"/>
      <c r="E9" s="71"/>
      <c r="F9" s="71"/>
      <c r="G9" s="71"/>
      <c r="H9" s="71"/>
      <c r="I9" s="71"/>
      <c r="J9" s="74"/>
      <c r="K9" s="74"/>
      <c r="L9" s="74"/>
      <c r="M9" s="74"/>
      <c r="N9" s="74"/>
      <c r="O9" s="74"/>
      <c r="P9" s="71"/>
      <c r="Q9" s="71"/>
      <c r="R9" s="71"/>
      <c r="S9" s="71"/>
      <c r="T9" s="71"/>
      <c r="U9" s="71"/>
      <c r="V9" s="71"/>
      <c r="W9" s="71"/>
      <c r="X9" s="71"/>
    </row>
    <row r="10" spans="1:24">
      <c r="B10" s="70"/>
      <c r="C10" s="71"/>
      <c r="D10" s="71"/>
      <c r="E10" s="71"/>
      <c r="F10" s="71"/>
      <c r="G10" s="71"/>
      <c r="H10" s="71"/>
      <c r="I10" s="71"/>
      <c r="J10" s="74"/>
      <c r="K10" s="74"/>
      <c r="L10" s="74"/>
      <c r="M10" s="74"/>
      <c r="N10" s="74"/>
      <c r="O10" s="74"/>
      <c r="P10" s="71"/>
      <c r="Q10" s="71"/>
      <c r="R10" s="71"/>
      <c r="S10" s="71"/>
      <c r="T10" s="71"/>
      <c r="U10" s="71"/>
      <c r="V10" s="71"/>
      <c r="W10" s="71"/>
      <c r="X10" s="71"/>
    </row>
    <row r="11" spans="1:24">
      <c r="X11" s="75"/>
    </row>
    <row r="12" spans="1:24"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3"/>
      <c r="Q12" s="73"/>
      <c r="R12" s="73"/>
      <c r="S12" s="73"/>
      <c r="T12" s="73"/>
      <c r="U12" s="73"/>
      <c r="V12" s="73"/>
      <c r="W12" s="73"/>
      <c r="X12" s="71"/>
    </row>
    <row r="13" spans="1:24"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</row>
    <row r="15" spans="1:24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</row>
  </sheetData>
  <phoneticPr fontId="11" type="noConversion"/>
  <pageMargins left="0.75" right="0.75" top="1" bottom="1" header="0.5" footer="0.5"/>
  <pageSetup orientation="portrait" horizontalDpi="4294967292" verticalDpi="429496729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W313"/>
  <sheetViews>
    <sheetView zoomScaleNormal="100" workbookViewId="0">
      <selection activeCell="H37" sqref="H37"/>
    </sheetView>
  </sheetViews>
  <sheetFormatPr defaultColWidth="11.42578125" defaultRowHeight="12.75"/>
  <cols>
    <col min="1" max="1" width="17.42578125" customWidth="1"/>
    <col min="3" max="3" width="16.85546875" customWidth="1"/>
    <col min="4" max="4" width="13.140625" style="20" customWidth="1"/>
    <col min="10" max="11" width="10.85546875" style="21"/>
    <col min="12" max="12" width="13.42578125" customWidth="1"/>
    <col min="14" max="14" width="13.42578125" customWidth="1"/>
    <col min="15" max="15" width="12.42578125" customWidth="1"/>
    <col min="18" max="18" width="11.7109375" customWidth="1"/>
    <col min="20" max="22" width="11.85546875" customWidth="1"/>
    <col min="25" max="25" width="12.28515625" bestFit="1" customWidth="1"/>
    <col min="30" max="30" width="12.140625" customWidth="1"/>
    <col min="32" max="32" width="12" bestFit="1" customWidth="1"/>
    <col min="33" max="33" width="9.140625" customWidth="1"/>
  </cols>
  <sheetData>
    <row r="1" spans="1:204" s="66" customFormat="1">
      <c r="A1" s="66" t="s">
        <v>40</v>
      </c>
    </row>
    <row r="2" spans="1:204" s="66" customFormat="1"/>
    <row r="3" spans="1:204" s="66" customFormat="1">
      <c r="C3" s="67" t="s">
        <v>34</v>
      </c>
      <c r="D3" s="67" t="s">
        <v>36</v>
      </c>
    </row>
    <row r="4" spans="1:204" s="66" customFormat="1">
      <c r="C4" s="67" t="s">
        <v>35</v>
      </c>
      <c r="D4" s="67" t="s">
        <v>37</v>
      </c>
      <c r="E4" s="92" t="s">
        <v>39</v>
      </c>
      <c r="F4" s="92"/>
      <c r="G4" s="92"/>
      <c r="H4" s="92"/>
      <c r="I4" s="92"/>
      <c r="J4" s="92"/>
      <c r="K4" s="92"/>
      <c r="L4" s="92"/>
      <c r="M4" s="92"/>
      <c r="N4" s="92"/>
    </row>
    <row r="5" spans="1:204">
      <c r="A5" s="11"/>
      <c r="B5" s="38"/>
      <c r="C5" s="67">
        <v>1987</v>
      </c>
      <c r="D5" s="67" t="s">
        <v>38</v>
      </c>
      <c r="E5" s="73">
        <v>2000</v>
      </c>
      <c r="F5" s="73">
        <v>2001</v>
      </c>
      <c r="G5" s="73">
        <v>2002</v>
      </c>
      <c r="H5" s="73">
        <v>2003</v>
      </c>
      <c r="I5" s="73">
        <v>2004</v>
      </c>
      <c r="J5" s="73">
        <v>2005</v>
      </c>
      <c r="K5" s="73">
        <v>2006</v>
      </c>
      <c r="L5" s="73">
        <v>2007</v>
      </c>
      <c r="M5" s="70">
        <v>2008</v>
      </c>
    </row>
    <row r="6" spans="1:204">
      <c r="A6" s="35"/>
      <c r="B6" s="2" t="s">
        <v>7</v>
      </c>
      <c r="C6" s="58">
        <v>0.91802457527106207</v>
      </c>
      <c r="D6" s="58">
        <v>0.9234163692823889</v>
      </c>
      <c r="E6" s="58">
        <v>0.91718536044992405</v>
      </c>
      <c r="F6" s="58">
        <v>0.91711036927066092</v>
      </c>
      <c r="G6" s="58">
        <v>0.91718423738923582</v>
      </c>
      <c r="H6" s="39">
        <v>0.91718566485507003</v>
      </c>
      <c r="I6" s="39">
        <v>0.91719387213594694</v>
      </c>
      <c r="J6" s="39">
        <v>0.91711607848632748</v>
      </c>
      <c r="K6" s="39">
        <v>0.91715591540490249</v>
      </c>
      <c r="L6" s="39">
        <v>0.91722694996493603</v>
      </c>
      <c r="M6" s="39">
        <v>0.91803103902775562</v>
      </c>
    </row>
    <row r="7" spans="1:204" s="13" customFormat="1">
      <c r="A7" s="35"/>
      <c r="B7" s="2" t="s">
        <v>5</v>
      </c>
      <c r="C7" s="58">
        <v>0.91061556996021142</v>
      </c>
      <c r="D7" s="58">
        <v>0.91398516167197419</v>
      </c>
      <c r="E7" s="58">
        <v>0.90784809620363871</v>
      </c>
      <c r="F7" s="58">
        <v>0.90777310502437547</v>
      </c>
      <c r="G7" s="58">
        <v>0.90784697314295049</v>
      </c>
      <c r="H7" s="39">
        <v>0.90784840060878491</v>
      </c>
      <c r="I7" s="39">
        <v>0.90785660788966194</v>
      </c>
      <c r="J7" s="39">
        <v>0.90777881424004248</v>
      </c>
      <c r="K7" s="39">
        <v>0.90781865115861748</v>
      </c>
      <c r="L7" s="39">
        <v>0.90788968571865103</v>
      </c>
      <c r="M7" s="39">
        <v>0.90727135056056629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</row>
    <row r="8" spans="1:204" s="13" customFormat="1">
      <c r="A8" s="35"/>
      <c r="B8" s="1" t="s">
        <v>14</v>
      </c>
      <c r="C8" s="58">
        <v>0.86680374030914054</v>
      </c>
      <c r="D8" s="58">
        <v>0.87503490329104328</v>
      </c>
      <c r="E8" s="58">
        <v>0.86974917690539422</v>
      </c>
      <c r="F8" s="58">
        <v>0.86942033158737797</v>
      </c>
      <c r="G8" s="58">
        <v>0.86949660175206489</v>
      </c>
      <c r="H8" s="39">
        <v>0.86950000772634894</v>
      </c>
      <c r="I8" s="39">
        <v>0.8695075831554071</v>
      </c>
      <c r="J8" s="39">
        <v>0.86941733611120564</v>
      </c>
      <c r="K8" s="39">
        <v>0.86946747417570425</v>
      </c>
      <c r="L8" s="39">
        <v>0.86952820758981419</v>
      </c>
      <c r="M8" s="39">
        <v>0.87354017295085251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</row>
    <row r="9" spans="1:204" s="24" customFormat="1">
      <c r="A9" s="35"/>
      <c r="B9" s="1" t="s">
        <v>15</v>
      </c>
      <c r="C9" s="58">
        <v>0.81171117263011938</v>
      </c>
      <c r="D9" s="58">
        <v>0.8182178456039213</v>
      </c>
      <c r="E9" s="58">
        <v>0.82042217859019173</v>
      </c>
      <c r="F9" s="58">
        <v>0.82159309918794621</v>
      </c>
      <c r="G9" s="58">
        <v>0.8242024185500898</v>
      </c>
      <c r="H9" s="39">
        <v>0.82366357839856041</v>
      </c>
      <c r="I9" s="39">
        <v>0.82293882839549193</v>
      </c>
      <c r="J9" s="39">
        <v>0.82330782288876592</v>
      </c>
      <c r="K9" s="39">
        <v>0.82565187165326281</v>
      </c>
      <c r="L9" s="39">
        <v>0.82278628632905726</v>
      </c>
      <c r="M9" s="39">
        <v>0.82240996769533226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</row>
    <row r="10" spans="1:204" s="24" customFormat="1">
      <c r="A10" s="35"/>
      <c r="B10" s="1" t="s">
        <v>12</v>
      </c>
      <c r="C10" s="58">
        <v>0.80562159465086469</v>
      </c>
      <c r="D10" s="58">
        <v>0.81007124390015883</v>
      </c>
      <c r="E10" s="58">
        <v>0.80917899161735451</v>
      </c>
      <c r="F10" s="58">
        <v>0.81326151367589639</v>
      </c>
      <c r="G10" s="58">
        <v>0.81181446714655925</v>
      </c>
      <c r="H10" s="39">
        <v>0.81026538050836194</v>
      </c>
      <c r="I10" s="39">
        <v>0.80778746268403956</v>
      </c>
      <c r="J10" s="39">
        <v>0.80699257487967158</v>
      </c>
      <c r="K10" s="39">
        <v>0.81322462665454398</v>
      </c>
      <c r="L10" s="39">
        <v>0.81318381127717654</v>
      </c>
      <c r="M10" s="39">
        <v>0.81001636411684241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</row>
    <row r="11" spans="1:204" s="24" customFormat="1">
      <c r="A11" s="35"/>
      <c r="B11" s="1" t="s">
        <v>9</v>
      </c>
      <c r="C11" s="58">
        <v>0.78977162859489547</v>
      </c>
      <c r="D11" s="58">
        <v>0.79605607066226525</v>
      </c>
      <c r="E11" s="58">
        <v>0.79409380380256733</v>
      </c>
      <c r="F11" s="58">
        <v>0.79349675541429021</v>
      </c>
      <c r="G11" s="58">
        <v>0.79337201988920225</v>
      </c>
      <c r="H11" s="39">
        <v>0.79230398057691298</v>
      </c>
      <c r="I11" s="39">
        <v>0.78939005739826484</v>
      </c>
      <c r="J11" s="39">
        <v>0.79269003448968212</v>
      </c>
      <c r="K11" s="39">
        <v>0.79136229317527274</v>
      </c>
      <c r="L11" s="39">
        <v>0.79230317286199003</v>
      </c>
      <c r="M11" s="39">
        <v>0.79166097165667115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</row>
    <row r="12" spans="1:204" s="24" customFormat="1">
      <c r="A12" s="35"/>
      <c r="B12" s="1" t="s">
        <v>10</v>
      </c>
      <c r="C12" s="58">
        <v>0.77573433525475755</v>
      </c>
      <c r="D12" s="58">
        <v>0.78488179225758214</v>
      </c>
      <c r="E12" s="58">
        <v>0.78459634075326512</v>
      </c>
      <c r="F12" s="58">
        <v>0.7849275728999755</v>
      </c>
      <c r="G12" s="58">
        <v>0.78381744621826588</v>
      </c>
      <c r="H12" s="39">
        <v>0.78474922104080336</v>
      </c>
      <c r="I12" s="39">
        <v>0.78022807781839876</v>
      </c>
      <c r="J12" s="39">
        <v>0.77623322264112438</v>
      </c>
      <c r="K12" s="39">
        <v>0.77922341830875586</v>
      </c>
      <c r="L12" s="39">
        <v>0.78394131241216458</v>
      </c>
      <c r="M12" s="39">
        <v>0.78019447591839119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</row>
    <row r="13" spans="1:204" s="24" customFormat="1">
      <c r="A13" s="35"/>
      <c r="B13" s="1" t="s">
        <v>13</v>
      </c>
      <c r="C13" s="58">
        <v>0.75116402090264078</v>
      </c>
      <c r="D13" s="58">
        <v>0.76790772645442895</v>
      </c>
      <c r="E13" s="58">
        <v>0.76255661819677012</v>
      </c>
      <c r="F13" s="58">
        <v>0.76644733358080008</v>
      </c>
      <c r="G13" s="58">
        <v>0.76652916717356001</v>
      </c>
      <c r="H13" s="39">
        <v>0.76826590737550005</v>
      </c>
      <c r="I13" s="39">
        <v>0.76472862283447007</v>
      </c>
      <c r="J13" s="39">
        <v>0.76077952081564004</v>
      </c>
      <c r="K13" s="39">
        <v>0.76491994564596011</v>
      </c>
      <c r="L13" s="39">
        <v>0.765580243208</v>
      </c>
      <c r="M13" s="39">
        <v>0.77235087568061012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</row>
    <row r="14" spans="1:204" s="24" customFormat="1">
      <c r="A14" s="35"/>
      <c r="B14" s="1" t="s">
        <v>8</v>
      </c>
      <c r="C14" s="58">
        <v>0.69623278115795939</v>
      </c>
      <c r="D14" s="58">
        <v>0.71339699651817512</v>
      </c>
      <c r="E14" s="58">
        <v>0.71348187500969018</v>
      </c>
      <c r="F14" s="58">
        <v>0.71462822374530011</v>
      </c>
      <c r="G14" s="58">
        <v>0.70984586930280014</v>
      </c>
      <c r="H14" s="39">
        <v>0.71660269534590004</v>
      </c>
      <c r="I14" s="39">
        <v>0.71292585578112</v>
      </c>
      <c r="J14" s="39">
        <v>0.71570452191360001</v>
      </c>
      <c r="K14" s="39">
        <v>0.71347600809839995</v>
      </c>
      <c r="L14" s="39">
        <v>0.71720823025660008</v>
      </c>
      <c r="M14" s="39">
        <v>0.72753037211192007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</row>
    <row r="15" spans="1:204" s="24" customFormat="1">
      <c r="A15" s="35"/>
      <c r="B15" s="1" t="s">
        <v>6</v>
      </c>
      <c r="C15" s="58">
        <v>0.58867565716819914</v>
      </c>
      <c r="D15" s="58">
        <v>0.58375903471035817</v>
      </c>
      <c r="E15" s="58">
        <v>0.59012566034664016</v>
      </c>
      <c r="F15" s="58">
        <v>0.58606254144612013</v>
      </c>
      <c r="G15" s="58">
        <v>0.58288361390324017</v>
      </c>
      <c r="H15" s="39">
        <v>0.59780577025510007</v>
      </c>
      <c r="I15" s="39">
        <v>0.59682749455154005</v>
      </c>
      <c r="J15" s="39">
        <v>0.63081112229358993</v>
      </c>
      <c r="K15" s="39">
        <v>0.60864757561362004</v>
      </c>
      <c r="L15" s="39">
        <v>0.60839205216911996</v>
      </c>
      <c r="M15" s="39">
        <v>0.63201901151616013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</row>
    <row r="16" spans="1:204">
      <c r="G16" s="14"/>
      <c r="L16" s="43"/>
      <c r="M16" s="43"/>
      <c r="N16" s="43"/>
    </row>
    <row r="17" spans="2:205" s="41" customFormat="1">
      <c r="B17" s="2"/>
      <c r="C17" s="35"/>
      <c r="D17" s="39"/>
      <c r="E17" s="58"/>
      <c r="F17" s="58"/>
      <c r="G17" s="58"/>
      <c r="H17" s="35"/>
      <c r="I17" s="35"/>
      <c r="J17" s="35"/>
      <c r="K17" s="35"/>
      <c r="L17" s="35"/>
      <c r="M17" s="35"/>
      <c r="N17" s="43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spans="2:205" ht="14.25">
      <c r="B18" s="80" t="s">
        <v>43</v>
      </c>
      <c r="C18" s="35"/>
      <c r="D18" s="39"/>
      <c r="E18" s="58"/>
      <c r="F18" s="58"/>
      <c r="G18" s="58"/>
      <c r="H18" s="35"/>
      <c r="I18" s="35"/>
      <c r="J18" s="35"/>
      <c r="K18" s="35"/>
      <c r="L18" s="35"/>
      <c r="M18" s="35"/>
    </row>
    <row r="19" spans="2:205" ht="14.25">
      <c r="B19" s="81"/>
      <c r="C19" s="35"/>
      <c r="D19" s="39"/>
      <c r="E19" s="58"/>
      <c r="F19" s="58"/>
      <c r="G19" s="58"/>
      <c r="H19" s="35"/>
      <c r="I19" s="35"/>
      <c r="J19" s="35"/>
      <c r="K19" s="35"/>
      <c r="L19" s="35"/>
      <c r="M19" s="35"/>
    </row>
    <row r="20" spans="2:205" ht="14.25">
      <c r="B20" s="78" t="s">
        <v>41</v>
      </c>
      <c r="C20" s="35"/>
      <c r="D20" s="39"/>
      <c r="E20" s="58"/>
      <c r="F20" s="58"/>
      <c r="G20" s="58"/>
      <c r="H20" s="35"/>
      <c r="I20" s="35"/>
      <c r="J20" s="35"/>
      <c r="K20" s="35"/>
      <c r="L20" s="35"/>
      <c r="M20" s="35"/>
    </row>
    <row r="21" spans="2:205" ht="14.25">
      <c r="B21" s="79"/>
      <c r="C21" s="35"/>
      <c r="D21" s="39"/>
      <c r="E21" s="58"/>
      <c r="F21" s="58"/>
      <c r="G21" s="58"/>
      <c r="H21" s="35"/>
      <c r="I21" s="35"/>
      <c r="J21" s="35"/>
      <c r="K21" s="35"/>
      <c r="L21" s="35"/>
      <c r="M21" s="35"/>
    </row>
    <row r="22" spans="2:205" ht="14.25">
      <c r="B22" s="78" t="s">
        <v>42</v>
      </c>
      <c r="C22" s="35"/>
      <c r="D22" s="39"/>
      <c r="E22" s="58"/>
      <c r="F22" s="58"/>
      <c r="G22" s="58"/>
      <c r="H22" s="35"/>
      <c r="I22" s="35"/>
      <c r="J22" s="35"/>
      <c r="K22" s="35"/>
      <c r="L22" s="35"/>
      <c r="M22" s="35"/>
    </row>
    <row r="23" spans="2:205" ht="15">
      <c r="B23" s="77"/>
      <c r="C23" s="41"/>
      <c r="D23" s="2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205" ht="15">
      <c r="B24" s="77"/>
      <c r="C24" s="41"/>
      <c r="D24" s="41"/>
      <c r="E24" s="42"/>
      <c r="F24" s="42"/>
      <c r="G24" s="42"/>
      <c r="H24" s="42"/>
      <c r="I24" s="42"/>
      <c r="J24" s="42"/>
      <c r="K24" s="42"/>
      <c r="L24" s="44"/>
      <c r="M24" s="44"/>
      <c r="N24" s="44"/>
    </row>
    <row r="25" spans="2:205">
      <c r="B25" s="91"/>
      <c r="C25" s="41"/>
      <c r="D25" s="1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2:205" s="41" customFormat="1">
      <c r="D26" s="1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2:205" s="41" customFormat="1">
      <c r="D27" s="1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2:205" s="41" customFormat="1">
      <c r="D28" s="1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2:205" s="41" customFormat="1">
      <c r="D29" s="1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2:205" s="41" customFormat="1" ht="15.95" customHeight="1">
      <c r="D30" s="1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2:205" s="41" customFormat="1">
      <c r="D31" s="1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2:205" s="41" customFormat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2:205" s="41" customForma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2:205" s="41" customFormat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2:205" s="41" customFormat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2:205" s="41" customFormat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2:205" s="41" customFormat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2:205">
      <c r="D38"/>
      <c r="J38"/>
      <c r="K38"/>
    </row>
    <row r="39" spans="2:205">
      <c r="D39"/>
      <c r="J39"/>
      <c r="K39"/>
    </row>
    <row r="40" spans="2:205">
      <c r="D40"/>
      <c r="J40"/>
      <c r="K40"/>
    </row>
    <row r="41" spans="2:205">
      <c r="D41"/>
      <c r="J41"/>
      <c r="K41"/>
    </row>
    <row r="42" spans="2:205">
      <c r="D42"/>
      <c r="J42"/>
      <c r="K42"/>
    </row>
    <row r="43" spans="2:205">
      <c r="D43"/>
      <c r="J43"/>
      <c r="K43"/>
    </row>
    <row r="44" spans="2:205">
      <c r="D44"/>
      <c r="J44"/>
      <c r="K44"/>
    </row>
    <row r="45" spans="2:205">
      <c r="D45"/>
      <c r="J45"/>
      <c r="K45"/>
    </row>
    <row r="46" spans="2:205">
      <c r="D46"/>
      <c r="J46"/>
      <c r="K46"/>
    </row>
    <row r="47" spans="2:205">
      <c r="D47"/>
      <c r="J47"/>
      <c r="K47"/>
    </row>
    <row r="48" spans="2:205">
      <c r="D48"/>
      <c r="J48"/>
      <c r="K48"/>
    </row>
    <row r="49" spans="4:11">
      <c r="D49"/>
      <c r="J49"/>
      <c r="K49"/>
    </row>
    <row r="50" spans="4:11">
      <c r="D50"/>
      <c r="J50"/>
      <c r="K50"/>
    </row>
    <row r="51" spans="4:11">
      <c r="D51"/>
      <c r="J51"/>
      <c r="K51"/>
    </row>
    <row r="52" spans="4:11">
      <c r="D52"/>
      <c r="J52"/>
      <c r="K52"/>
    </row>
    <row r="53" spans="4:11">
      <c r="D53"/>
      <c r="J53"/>
      <c r="K53"/>
    </row>
    <row r="54" spans="4:11">
      <c r="D54"/>
      <c r="J54"/>
      <c r="K54"/>
    </row>
    <row r="55" spans="4:11">
      <c r="D55"/>
      <c r="J55"/>
      <c r="K55"/>
    </row>
    <row r="56" spans="4:11">
      <c r="D56"/>
      <c r="J56"/>
      <c r="K56"/>
    </row>
    <row r="57" spans="4:11">
      <c r="D57"/>
      <c r="J57"/>
      <c r="K57"/>
    </row>
    <row r="58" spans="4:11">
      <c r="D58"/>
      <c r="J58"/>
      <c r="K58"/>
    </row>
    <row r="59" spans="4:11">
      <c r="D59"/>
      <c r="J59"/>
      <c r="K59"/>
    </row>
    <row r="60" spans="4:11">
      <c r="D60"/>
      <c r="J60"/>
      <c r="K60"/>
    </row>
    <row r="61" spans="4:11">
      <c r="D61"/>
      <c r="J61"/>
      <c r="K61"/>
    </row>
    <row r="62" spans="4:11">
      <c r="D62"/>
      <c r="J62"/>
      <c r="K62"/>
    </row>
    <row r="63" spans="4:11">
      <c r="D63"/>
      <c r="J63"/>
      <c r="K63"/>
    </row>
    <row r="64" spans="4:11">
      <c r="D64"/>
      <c r="J64"/>
      <c r="K64"/>
    </row>
    <row r="65" spans="4:11">
      <c r="D65"/>
      <c r="J65"/>
      <c r="K65"/>
    </row>
    <row r="66" spans="4:11">
      <c r="D66"/>
      <c r="J66"/>
      <c r="K66"/>
    </row>
    <row r="67" spans="4:11">
      <c r="D67"/>
      <c r="J67"/>
      <c r="K67"/>
    </row>
    <row r="68" spans="4:11">
      <c r="D68"/>
      <c r="J68"/>
      <c r="K68"/>
    </row>
    <row r="69" spans="4:11">
      <c r="D69"/>
      <c r="J69"/>
      <c r="K69"/>
    </row>
    <row r="70" spans="4:11">
      <c r="D70"/>
      <c r="J70"/>
      <c r="K70"/>
    </row>
    <row r="71" spans="4:11">
      <c r="D71"/>
      <c r="J71"/>
      <c r="K71"/>
    </row>
    <row r="72" spans="4:11">
      <c r="D72"/>
      <c r="J72"/>
      <c r="K72"/>
    </row>
    <row r="73" spans="4:11">
      <c r="D73"/>
      <c r="J73"/>
      <c r="K73"/>
    </row>
    <row r="74" spans="4:11">
      <c r="D74"/>
      <c r="J74"/>
      <c r="K74"/>
    </row>
    <row r="75" spans="4:11">
      <c r="D75"/>
      <c r="J75"/>
      <c r="K75"/>
    </row>
    <row r="76" spans="4:11">
      <c r="D76"/>
      <c r="J76"/>
      <c r="K76"/>
    </row>
    <row r="77" spans="4:11">
      <c r="D77"/>
      <c r="J77"/>
      <c r="K77"/>
    </row>
    <row r="78" spans="4:11">
      <c r="D78"/>
      <c r="J78"/>
      <c r="K78"/>
    </row>
    <row r="79" spans="4:11">
      <c r="D79"/>
      <c r="J79"/>
      <c r="K79"/>
    </row>
    <row r="80" spans="4:11">
      <c r="D80"/>
      <c r="J80"/>
      <c r="K80"/>
    </row>
    <row r="81" spans="4:11">
      <c r="D81"/>
      <c r="J81"/>
      <c r="K81"/>
    </row>
    <row r="82" spans="4:11">
      <c r="D82"/>
      <c r="J82"/>
      <c r="K82"/>
    </row>
    <row r="83" spans="4:11">
      <c r="D83"/>
      <c r="J83"/>
      <c r="K83"/>
    </row>
    <row r="84" spans="4:11">
      <c r="D84"/>
      <c r="J84"/>
      <c r="K84"/>
    </row>
    <row r="85" spans="4:11">
      <c r="D85"/>
      <c r="J85"/>
      <c r="K85"/>
    </row>
    <row r="86" spans="4:11">
      <c r="D86"/>
      <c r="J86"/>
      <c r="K86"/>
    </row>
    <row r="87" spans="4:11">
      <c r="D87"/>
      <c r="J87"/>
      <c r="K87"/>
    </row>
    <row r="88" spans="4:11">
      <c r="D88"/>
      <c r="J88"/>
      <c r="K88"/>
    </row>
    <row r="89" spans="4:11">
      <c r="D89"/>
      <c r="J89"/>
      <c r="K89"/>
    </row>
    <row r="90" spans="4:11">
      <c r="D90"/>
      <c r="J90"/>
      <c r="K90"/>
    </row>
    <row r="91" spans="4:11">
      <c r="D91"/>
      <c r="J91"/>
      <c r="K91"/>
    </row>
    <row r="92" spans="4:11">
      <c r="D92"/>
      <c r="J92"/>
      <c r="K92"/>
    </row>
    <row r="93" spans="4:11">
      <c r="D93"/>
      <c r="J93"/>
      <c r="K93"/>
    </row>
    <row r="94" spans="4:11">
      <c r="D94"/>
      <c r="J94"/>
      <c r="K94"/>
    </row>
    <row r="95" spans="4:11">
      <c r="D95"/>
      <c r="J95"/>
      <c r="K95"/>
    </row>
    <row r="96" spans="4:11">
      <c r="D96"/>
      <c r="J96"/>
      <c r="K96"/>
    </row>
    <row r="97" spans="4:11">
      <c r="D97"/>
      <c r="J97"/>
      <c r="K97"/>
    </row>
    <row r="98" spans="4:11">
      <c r="D98"/>
      <c r="J98"/>
      <c r="K98"/>
    </row>
    <row r="99" spans="4:11">
      <c r="D99"/>
      <c r="J99"/>
      <c r="K99"/>
    </row>
    <row r="100" spans="4:11">
      <c r="D100"/>
      <c r="J100"/>
      <c r="K100"/>
    </row>
    <row r="101" spans="4:11">
      <c r="D101"/>
      <c r="J101"/>
      <c r="K101"/>
    </row>
    <row r="102" spans="4:11">
      <c r="D102"/>
      <c r="J102"/>
      <c r="K102"/>
    </row>
    <row r="103" spans="4:11">
      <c r="D103"/>
      <c r="J103"/>
      <c r="K103"/>
    </row>
    <row r="104" spans="4:11">
      <c r="D104"/>
      <c r="J104"/>
      <c r="K104"/>
    </row>
    <row r="105" spans="4:11">
      <c r="D105"/>
      <c r="J105"/>
      <c r="K105"/>
    </row>
    <row r="106" spans="4:11">
      <c r="D106"/>
      <c r="J106"/>
      <c r="K106"/>
    </row>
    <row r="107" spans="4:11">
      <c r="D107"/>
      <c r="J107"/>
      <c r="K107"/>
    </row>
    <row r="108" spans="4:11">
      <c r="D108"/>
      <c r="J108"/>
      <c r="K108"/>
    </row>
    <row r="109" spans="4:11">
      <c r="D109"/>
      <c r="J109"/>
      <c r="K109"/>
    </row>
    <row r="110" spans="4:11">
      <c r="D110"/>
      <c r="J110"/>
      <c r="K110"/>
    </row>
    <row r="111" spans="4:11">
      <c r="D111"/>
      <c r="J111"/>
      <c r="K111"/>
    </row>
    <row r="112" spans="4:11">
      <c r="D112"/>
      <c r="J112"/>
      <c r="K112"/>
    </row>
    <row r="113" spans="4:11">
      <c r="D113"/>
      <c r="J113"/>
      <c r="K113"/>
    </row>
    <row r="114" spans="4:11">
      <c r="D114"/>
      <c r="J114"/>
      <c r="K114"/>
    </row>
    <row r="115" spans="4:11">
      <c r="D115"/>
      <c r="J115"/>
      <c r="K115"/>
    </row>
    <row r="116" spans="4:11">
      <c r="D116"/>
      <c r="J116"/>
      <c r="K116"/>
    </row>
    <row r="117" spans="4:11">
      <c r="D117"/>
      <c r="J117"/>
      <c r="K117"/>
    </row>
    <row r="118" spans="4:11">
      <c r="D118"/>
      <c r="J118"/>
      <c r="K118"/>
    </row>
    <row r="119" spans="4:11">
      <c r="D119"/>
      <c r="J119"/>
      <c r="K119"/>
    </row>
    <row r="120" spans="4:11">
      <c r="D120"/>
      <c r="J120"/>
      <c r="K120"/>
    </row>
    <row r="121" spans="4:11">
      <c r="D121"/>
      <c r="J121"/>
      <c r="K121"/>
    </row>
    <row r="122" spans="4:11">
      <c r="D122"/>
      <c r="J122"/>
      <c r="K122"/>
    </row>
    <row r="123" spans="4:11">
      <c r="D123"/>
      <c r="J123"/>
      <c r="K123"/>
    </row>
    <row r="124" spans="4:11">
      <c r="D124"/>
      <c r="J124"/>
      <c r="K124"/>
    </row>
    <row r="125" spans="4:11">
      <c r="D125"/>
      <c r="J125"/>
      <c r="K125"/>
    </row>
    <row r="126" spans="4:11">
      <c r="D126"/>
      <c r="J126"/>
      <c r="K126"/>
    </row>
    <row r="127" spans="4:11">
      <c r="D127"/>
      <c r="J127"/>
      <c r="K127"/>
    </row>
    <row r="128" spans="4:11">
      <c r="D128"/>
      <c r="J128"/>
      <c r="K128"/>
    </row>
    <row r="129" spans="4:11">
      <c r="D129"/>
      <c r="J129"/>
      <c r="K129"/>
    </row>
    <row r="130" spans="4:11">
      <c r="D130"/>
      <c r="J130"/>
      <c r="K130"/>
    </row>
    <row r="131" spans="4:11">
      <c r="D131"/>
      <c r="J131"/>
      <c r="K131"/>
    </row>
    <row r="132" spans="4:11">
      <c r="D132"/>
      <c r="J132"/>
      <c r="K132"/>
    </row>
    <row r="133" spans="4:11">
      <c r="D133"/>
      <c r="J133"/>
      <c r="K133"/>
    </row>
    <row r="134" spans="4:11">
      <c r="D134"/>
      <c r="J134"/>
      <c r="K134"/>
    </row>
    <row r="135" spans="4:11">
      <c r="D135"/>
      <c r="J135"/>
      <c r="K135"/>
    </row>
    <row r="136" spans="4:11">
      <c r="D136"/>
      <c r="J136"/>
      <c r="K136"/>
    </row>
    <row r="137" spans="4:11">
      <c r="D137"/>
      <c r="J137"/>
      <c r="K137"/>
    </row>
    <row r="138" spans="4:11">
      <c r="D138"/>
      <c r="J138"/>
      <c r="K138"/>
    </row>
    <row r="139" spans="4:11">
      <c r="D139"/>
      <c r="J139"/>
      <c r="K139"/>
    </row>
    <row r="140" spans="4:11">
      <c r="D140"/>
      <c r="J140"/>
      <c r="K140"/>
    </row>
    <row r="141" spans="4:11">
      <c r="D141"/>
      <c r="J141"/>
      <c r="K141"/>
    </row>
    <row r="142" spans="4:11">
      <c r="D142"/>
      <c r="J142"/>
      <c r="K142"/>
    </row>
    <row r="143" spans="4:11">
      <c r="D143"/>
      <c r="J143"/>
      <c r="K143"/>
    </row>
    <row r="144" spans="4:11">
      <c r="D144"/>
      <c r="J144"/>
      <c r="K144"/>
    </row>
    <row r="145" spans="4:14">
      <c r="D145"/>
      <c r="J145"/>
      <c r="K145"/>
    </row>
    <row r="146" spans="4:14">
      <c r="D146"/>
      <c r="J146"/>
      <c r="K146" s="26"/>
      <c r="L146" s="26"/>
      <c r="M146" s="16"/>
      <c r="N146" s="26"/>
    </row>
    <row r="147" spans="4:14">
      <c r="D147"/>
      <c r="J147"/>
      <c r="K147" s="26"/>
      <c r="L147" s="26"/>
      <c r="M147" s="16"/>
      <c r="N147" s="26"/>
    </row>
    <row r="148" spans="4:14">
      <c r="D148"/>
      <c r="J148"/>
      <c r="K148" s="26"/>
      <c r="L148" s="26"/>
      <c r="M148" s="16"/>
      <c r="N148" s="26"/>
    </row>
    <row r="149" spans="4:14">
      <c r="D149"/>
      <c r="J149"/>
      <c r="K149" s="26"/>
      <c r="L149" s="26"/>
      <c r="M149" s="16"/>
      <c r="N149" s="26"/>
    </row>
    <row r="150" spans="4:14">
      <c r="D150"/>
      <c r="J150"/>
      <c r="K150" s="26"/>
      <c r="L150" s="26"/>
      <c r="M150" s="16"/>
      <c r="N150" s="26"/>
    </row>
    <row r="151" spans="4:14">
      <c r="D151"/>
      <c r="J151"/>
      <c r="K151" s="26"/>
      <c r="L151" s="26"/>
      <c r="M151" s="16"/>
      <c r="N151" s="26"/>
    </row>
    <row r="152" spans="4:14">
      <c r="D152"/>
      <c r="J152"/>
      <c r="K152" s="26"/>
      <c r="L152" s="26"/>
      <c r="M152" s="16"/>
      <c r="N152" s="26"/>
    </row>
    <row r="153" spans="4:14">
      <c r="D153"/>
      <c r="J153"/>
      <c r="K153" s="26"/>
      <c r="L153" s="26"/>
      <c r="M153" s="16"/>
      <c r="N153" s="26"/>
    </row>
    <row r="154" spans="4:14">
      <c r="D154"/>
      <c r="J154"/>
      <c r="K154" s="26"/>
      <c r="L154" s="26"/>
      <c r="M154" s="16"/>
      <c r="N154" s="26"/>
    </row>
    <row r="155" spans="4:14">
      <c r="D155"/>
      <c r="J155"/>
      <c r="K155" s="26"/>
      <c r="L155" s="26"/>
      <c r="M155" s="16"/>
      <c r="N155" s="26"/>
    </row>
    <row r="156" spans="4:14">
      <c r="D156"/>
      <c r="J156"/>
      <c r="K156" s="26"/>
      <c r="L156" s="26"/>
      <c r="M156" s="16"/>
      <c r="N156" s="26"/>
    </row>
    <row r="157" spans="4:14">
      <c r="D157"/>
      <c r="J157"/>
      <c r="K157" s="26"/>
      <c r="L157" s="26"/>
      <c r="M157" s="16"/>
      <c r="N157" s="26"/>
    </row>
    <row r="158" spans="4:14">
      <c r="D158"/>
      <c r="J158"/>
      <c r="K158" s="26"/>
      <c r="L158" s="26"/>
      <c r="M158" s="16"/>
      <c r="N158" s="26"/>
    </row>
    <row r="159" spans="4:14">
      <c r="D159"/>
      <c r="J159"/>
      <c r="K159" s="26"/>
      <c r="L159" s="26"/>
      <c r="M159" s="16"/>
      <c r="N159" s="26"/>
    </row>
    <row r="160" spans="4:14">
      <c r="D160"/>
      <c r="J160"/>
      <c r="K160" s="26"/>
      <c r="L160" s="26"/>
      <c r="M160" s="16"/>
      <c r="N160" s="26"/>
    </row>
    <row r="161" spans="4:14">
      <c r="D161"/>
      <c r="J161"/>
      <c r="K161" s="26"/>
      <c r="L161" s="26"/>
      <c r="M161" s="16"/>
      <c r="N161" s="26"/>
    </row>
    <row r="162" spans="4:14">
      <c r="D162"/>
      <c r="J162"/>
      <c r="K162" s="26"/>
      <c r="L162" s="26"/>
      <c r="M162" s="16"/>
      <c r="N162" s="26"/>
    </row>
    <row r="163" spans="4:14">
      <c r="D163"/>
      <c r="J163"/>
      <c r="K163" s="26"/>
      <c r="L163" s="26"/>
      <c r="M163" s="16"/>
      <c r="N163" s="26"/>
    </row>
    <row r="164" spans="4:14">
      <c r="D164"/>
      <c r="J164"/>
      <c r="K164" s="26"/>
      <c r="L164" s="26"/>
      <c r="M164" s="16"/>
      <c r="N164" s="26"/>
    </row>
    <row r="165" spans="4:14">
      <c r="D165"/>
      <c r="J165"/>
      <c r="K165" s="26"/>
      <c r="L165" s="26"/>
      <c r="M165" s="16"/>
      <c r="N165" s="26"/>
    </row>
    <row r="166" spans="4:14">
      <c r="D166"/>
      <c r="J166"/>
      <c r="K166" s="26"/>
      <c r="L166" s="26"/>
      <c r="M166" s="16"/>
      <c r="N166" s="26"/>
    </row>
    <row r="167" spans="4:14">
      <c r="D167"/>
      <c r="J167"/>
      <c r="K167" s="26"/>
      <c r="L167" s="26"/>
      <c r="M167" s="16"/>
      <c r="N167" s="26"/>
    </row>
    <row r="168" spans="4:14">
      <c r="D168"/>
      <c r="J168"/>
      <c r="K168" s="26"/>
      <c r="L168" s="26"/>
      <c r="M168" s="16"/>
      <c r="N168" s="26"/>
    </row>
    <row r="169" spans="4:14">
      <c r="D169"/>
      <c r="J169"/>
      <c r="K169" s="26"/>
      <c r="L169" s="26"/>
      <c r="M169" s="16"/>
      <c r="N169" s="26"/>
    </row>
    <row r="170" spans="4:14">
      <c r="D170"/>
      <c r="J170"/>
      <c r="K170" s="26"/>
      <c r="L170" s="26"/>
      <c r="M170" s="16"/>
      <c r="N170" s="26"/>
    </row>
    <row r="171" spans="4:14">
      <c r="D171"/>
      <c r="J171"/>
      <c r="K171" s="26"/>
      <c r="L171" s="26"/>
      <c r="M171" s="16"/>
      <c r="N171" s="26"/>
    </row>
    <row r="172" spans="4:14">
      <c r="D172"/>
      <c r="J172"/>
      <c r="K172" s="26"/>
      <c r="L172" s="26"/>
      <c r="M172" s="16"/>
      <c r="N172" s="26"/>
    </row>
    <row r="173" spans="4:14">
      <c r="D173"/>
      <c r="J173"/>
      <c r="K173" s="26"/>
      <c r="L173" s="26"/>
      <c r="M173" s="16"/>
      <c r="N173" s="26"/>
    </row>
    <row r="174" spans="4:14">
      <c r="D174"/>
      <c r="J174"/>
      <c r="K174" s="26"/>
      <c r="L174" s="26"/>
      <c r="M174" s="16"/>
      <c r="N174" s="26"/>
    </row>
    <row r="175" spans="4:14">
      <c r="D175"/>
      <c r="J175"/>
      <c r="K175" s="26"/>
      <c r="L175" s="26"/>
      <c r="M175" s="16"/>
      <c r="N175" s="26"/>
    </row>
    <row r="176" spans="4:14">
      <c r="D176"/>
      <c r="J176"/>
      <c r="K176" s="26"/>
      <c r="L176" s="26"/>
      <c r="M176" s="16"/>
      <c r="N176" s="26"/>
    </row>
    <row r="177" spans="4:14">
      <c r="D177"/>
      <c r="J177"/>
      <c r="K177" s="26"/>
      <c r="L177" s="26"/>
      <c r="M177" s="16"/>
      <c r="N177" s="26"/>
    </row>
    <row r="178" spans="4:14">
      <c r="D178"/>
      <c r="J178"/>
      <c r="K178" s="26"/>
      <c r="L178" s="26"/>
      <c r="M178" s="16"/>
      <c r="N178" s="26"/>
    </row>
    <row r="179" spans="4:14">
      <c r="D179"/>
      <c r="J179"/>
      <c r="K179" s="26"/>
      <c r="L179" s="26"/>
      <c r="M179" s="16"/>
      <c r="N179" s="26"/>
    </row>
    <row r="180" spans="4:14">
      <c r="D180"/>
      <c r="J180"/>
      <c r="K180" s="26"/>
      <c r="L180" s="26"/>
      <c r="M180" s="16"/>
      <c r="N180" s="26"/>
    </row>
    <row r="181" spans="4:14">
      <c r="D181"/>
      <c r="J181"/>
      <c r="K181" s="26"/>
      <c r="L181" s="26"/>
      <c r="M181" s="16"/>
      <c r="N181" s="26"/>
    </row>
    <row r="182" spans="4:14">
      <c r="D182"/>
      <c r="J182"/>
      <c r="K182" s="26"/>
      <c r="L182" s="26"/>
      <c r="M182" s="16"/>
      <c r="N182" s="26"/>
    </row>
    <row r="183" spans="4:14">
      <c r="D183"/>
      <c r="J183"/>
      <c r="K183" s="26"/>
      <c r="L183" s="26"/>
      <c r="M183" s="16"/>
      <c r="N183" s="26"/>
    </row>
    <row r="184" spans="4:14">
      <c r="D184"/>
      <c r="J184"/>
      <c r="K184" s="26"/>
      <c r="L184" s="26"/>
      <c r="M184" s="16"/>
      <c r="N184" s="26"/>
    </row>
    <row r="185" spans="4:14">
      <c r="D185"/>
      <c r="J185"/>
      <c r="K185" s="26"/>
      <c r="L185" s="26"/>
      <c r="M185" s="16"/>
      <c r="N185" s="26"/>
    </row>
    <row r="186" spans="4:14">
      <c r="D186"/>
      <c r="J186"/>
      <c r="K186" s="26"/>
      <c r="L186" s="26"/>
      <c r="M186" s="16"/>
      <c r="N186" s="26"/>
    </row>
    <row r="187" spans="4:14">
      <c r="D187"/>
      <c r="J187"/>
      <c r="K187" s="26"/>
      <c r="L187" s="26"/>
      <c r="M187" s="16"/>
      <c r="N187" s="26"/>
    </row>
    <row r="188" spans="4:14">
      <c r="D188"/>
      <c r="J188"/>
      <c r="K188" s="26"/>
      <c r="L188" s="26"/>
      <c r="M188" s="16"/>
      <c r="N188" s="26"/>
    </row>
    <row r="189" spans="4:14">
      <c r="D189"/>
      <c r="J189"/>
      <c r="K189" s="26"/>
      <c r="L189" s="26"/>
      <c r="M189" s="16"/>
      <c r="N189" s="26"/>
    </row>
    <row r="190" spans="4:14">
      <c r="D190"/>
      <c r="J190"/>
      <c r="K190" s="26"/>
      <c r="L190" s="26"/>
      <c r="M190" s="16"/>
      <c r="N190" s="26"/>
    </row>
    <row r="191" spans="4:14">
      <c r="D191"/>
      <c r="J191"/>
      <c r="K191" s="26"/>
      <c r="L191" s="26"/>
      <c r="M191" s="16"/>
      <c r="N191" s="26"/>
    </row>
    <row r="192" spans="4:14">
      <c r="D192"/>
      <c r="J192"/>
      <c r="K192" s="26"/>
      <c r="L192" s="26"/>
      <c r="M192" s="16"/>
      <c r="N192" s="26"/>
    </row>
    <row r="193" spans="4:14">
      <c r="D193"/>
      <c r="J193"/>
      <c r="K193" s="26"/>
      <c r="L193" s="26"/>
      <c r="M193" s="16"/>
      <c r="N193" s="26"/>
    </row>
    <row r="194" spans="4:14">
      <c r="D194"/>
      <c r="J194"/>
      <c r="K194" s="26"/>
      <c r="L194" s="26"/>
      <c r="M194" s="16"/>
      <c r="N194" s="26"/>
    </row>
    <row r="195" spans="4:14">
      <c r="D195"/>
      <c r="J195"/>
      <c r="K195" s="26"/>
      <c r="L195" s="26"/>
      <c r="M195" s="16"/>
      <c r="N195" s="26"/>
    </row>
    <row r="196" spans="4:14">
      <c r="D196"/>
      <c r="J196"/>
      <c r="K196" s="26"/>
      <c r="L196" s="26"/>
      <c r="M196" s="16"/>
      <c r="N196" s="26"/>
    </row>
    <row r="197" spans="4:14">
      <c r="D197"/>
      <c r="J197"/>
      <c r="K197" s="26"/>
      <c r="L197" s="26"/>
      <c r="M197" s="16"/>
      <c r="N197" s="26"/>
    </row>
    <row r="198" spans="4:14">
      <c r="D198"/>
      <c r="J198"/>
      <c r="K198" s="26"/>
      <c r="L198" s="26"/>
      <c r="M198" s="16"/>
      <c r="N198" s="26"/>
    </row>
    <row r="199" spans="4:14">
      <c r="D199"/>
      <c r="J199"/>
      <c r="K199" s="26"/>
      <c r="L199" s="26"/>
      <c r="M199" s="16"/>
      <c r="N199" s="26"/>
    </row>
    <row r="200" spans="4:14">
      <c r="D200"/>
      <c r="J200"/>
      <c r="K200" s="26"/>
      <c r="L200" s="26"/>
      <c r="M200" s="16"/>
      <c r="N200" s="26"/>
    </row>
    <row r="201" spans="4:14">
      <c r="D201"/>
      <c r="J201"/>
      <c r="K201" s="26"/>
      <c r="L201" s="26"/>
      <c r="M201" s="16"/>
      <c r="N201" s="26"/>
    </row>
    <row r="202" spans="4:14">
      <c r="D202"/>
      <c r="J202"/>
      <c r="K202" s="26"/>
      <c r="L202" s="26"/>
      <c r="M202" s="16"/>
      <c r="N202" s="26"/>
    </row>
    <row r="203" spans="4:14">
      <c r="D203"/>
      <c r="J203"/>
      <c r="K203" s="26"/>
      <c r="L203" s="26"/>
      <c r="M203" s="16"/>
      <c r="N203" s="26"/>
    </row>
    <row r="204" spans="4:14">
      <c r="D204"/>
      <c r="J204"/>
      <c r="K204" s="26"/>
      <c r="L204" s="26"/>
      <c r="M204" s="16"/>
      <c r="N204" s="26"/>
    </row>
    <row r="205" spans="4:14">
      <c r="D205"/>
      <c r="J205"/>
      <c r="K205" s="26"/>
      <c r="L205" s="26"/>
      <c r="M205" s="16"/>
      <c r="N205" s="26"/>
    </row>
    <row r="206" spans="4:14">
      <c r="D206"/>
      <c r="J206"/>
      <c r="K206" s="26"/>
      <c r="L206" s="26"/>
      <c r="M206" s="16"/>
      <c r="N206" s="26"/>
    </row>
    <row r="207" spans="4:14">
      <c r="D207"/>
      <c r="J207"/>
      <c r="K207" s="26"/>
      <c r="L207" s="26"/>
      <c r="M207" s="16"/>
      <c r="N207" s="26"/>
    </row>
    <row r="208" spans="4:14">
      <c r="D208"/>
      <c r="J208"/>
      <c r="K208" s="26"/>
      <c r="L208" s="26"/>
      <c r="M208" s="16"/>
      <c r="N208" s="26"/>
    </row>
    <row r="209" spans="4:14">
      <c r="D209"/>
      <c r="J209"/>
      <c r="K209" s="26"/>
      <c r="L209" s="26"/>
      <c r="M209" s="16"/>
      <c r="N209" s="26"/>
    </row>
    <row r="210" spans="4:14">
      <c r="D210"/>
      <c r="J210"/>
      <c r="K210" s="26"/>
      <c r="L210" s="26"/>
      <c r="M210" s="16"/>
      <c r="N210" s="26"/>
    </row>
    <row r="211" spans="4:14">
      <c r="D211"/>
      <c r="J211"/>
      <c r="K211" s="26"/>
      <c r="L211" s="26"/>
      <c r="M211" s="16"/>
      <c r="N211" s="26"/>
    </row>
    <row r="212" spans="4:14">
      <c r="D212"/>
      <c r="J212"/>
      <c r="K212" s="26"/>
      <c r="L212" s="26"/>
      <c r="M212" s="16"/>
      <c r="N212" s="26"/>
    </row>
    <row r="213" spans="4:14">
      <c r="D213"/>
      <c r="J213"/>
    </row>
    <row r="214" spans="4:14">
      <c r="D214"/>
      <c r="J214"/>
    </row>
    <row r="215" spans="4:14">
      <c r="D215"/>
      <c r="J215"/>
    </row>
    <row r="216" spans="4:14">
      <c r="D216"/>
      <c r="J216"/>
    </row>
    <row r="217" spans="4:14">
      <c r="D217"/>
      <c r="J217"/>
    </row>
    <row r="218" spans="4:14">
      <c r="D218"/>
      <c r="J218"/>
    </row>
    <row r="219" spans="4:14">
      <c r="D219"/>
      <c r="J219"/>
    </row>
    <row r="220" spans="4:14">
      <c r="D220"/>
      <c r="J220"/>
    </row>
    <row r="221" spans="4:14">
      <c r="D221"/>
      <c r="J221"/>
    </row>
    <row r="222" spans="4:14">
      <c r="D222"/>
      <c r="J222"/>
    </row>
    <row r="223" spans="4:14">
      <c r="D223"/>
      <c r="J223"/>
    </row>
    <row r="224" spans="4:14">
      <c r="D224"/>
      <c r="J224"/>
    </row>
    <row r="225" spans="4:10">
      <c r="D225"/>
      <c r="J225"/>
    </row>
    <row r="226" spans="4:10">
      <c r="D226"/>
      <c r="J226"/>
    </row>
    <row r="227" spans="4:10">
      <c r="D227"/>
      <c r="J227"/>
    </row>
    <row r="228" spans="4:10">
      <c r="D228"/>
      <c r="J228"/>
    </row>
    <row r="229" spans="4:10">
      <c r="D229"/>
      <c r="J229"/>
    </row>
    <row r="230" spans="4:10">
      <c r="D230"/>
      <c r="J230"/>
    </row>
    <row r="231" spans="4:10">
      <c r="D231"/>
      <c r="J231"/>
    </row>
    <row r="232" spans="4:10">
      <c r="D232"/>
      <c r="J232"/>
    </row>
    <row r="233" spans="4:10">
      <c r="D233"/>
      <c r="J233"/>
    </row>
    <row r="234" spans="4:10">
      <c r="D234"/>
      <c r="J234"/>
    </row>
    <row r="235" spans="4:10">
      <c r="D235"/>
      <c r="J235"/>
    </row>
    <row r="236" spans="4:10">
      <c r="D236"/>
      <c r="J236"/>
    </row>
    <row r="237" spans="4:10">
      <c r="D237"/>
      <c r="J237"/>
    </row>
    <row r="238" spans="4:10">
      <c r="D238"/>
      <c r="J238"/>
    </row>
    <row r="239" spans="4:10">
      <c r="D239"/>
      <c r="J239"/>
    </row>
    <row r="240" spans="4:10">
      <c r="D240"/>
      <c r="J240"/>
    </row>
    <row r="241" spans="4:10">
      <c r="D241"/>
      <c r="J241"/>
    </row>
    <row r="242" spans="4:10">
      <c r="D242"/>
      <c r="J242"/>
    </row>
    <row r="243" spans="4:10">
      <c r="D243"/>
      <c r="J243"/>
    </row>
    <row r="244" spans="4:10">
      <c r="D244"/>
      <c r="J244"/>
    </row>
    <row r="245" spans="4:10">
      <c r="D245"/>
      <c r="J245"/>
    </row>
    <row r="246" spans="4:10">
      <c r="D246"/>
      <c r="J246"/>
    </row>
    <row r="247" spans="4:10">
      <c r="D247"/>
      <c r="J247"/>
    </row>
    <row r="248" spans="4:10">
      <c r="D248"/>
      <c r="J248"/>
    </row>
    <row r="249" spans="4:10">
      <c r="D249"/>
      <c r="J249"/>
    </row>
    <row r="250" spans="4:10">
      <c r="D250"/>
      <c r="J250"/>
    </row>
    <row r="251" spans="4:10">
      <c r="D251"/>
      <c r="J251"/>
    </row>
    <row r="252" spans="4:10">
      <c r="D252"/>
      <c r="J252"/>
    </row>
    <row r="253" spans="4:10">
      <c r="D253"/>
      <c r="J253"/>
    </row>
    <row r="254" spans="4:10">
      <c r="D254"/>
      <c r="J254"/>
    </row>
    <row r="255" spans="4:10">
      <c r="D255"/>
      <c r="J255"/>
    </row>
    <row r="256" spans="4:10">
      <c r="D256"/>
      <c r="J256"/>
    </row>
    <row r="257" spans="4:10">
      <c r="D257"/>
      <c r="J257"/>
    </row>
    <row r="258" spans="4:10">
      <c r="D258"/>
      <c r="J258"/>
    </row>
    <row r="259" spans="4:10">
      <c r="D259"/>
      <c r="J259"/>
    </row>
    <row r="260" spans="4:10">
      <c r="D260"/>
      <c r="J260"/>
    </row>
    <row r="261" spans="4:10">
      <c r="D261"/>
      <c r="J261"/>
    </row>
    <row r="262" spans="4:10">
      <c r="D262"/>
      <c r="J262"/>
    </row>
    <row r="263" spans="4:10">
      <c r="D263"/>
      <c r="J263"/>
    </row>
    <row r="264" spans="4:10">
      <c r="D264"/>
      <c r="J264"/>
    </row>
    <row r="265" spans="4:10">
      <c r="D265"/>
      <c r="J265"/>
    </row>
    <row r="266" spans="4:10">
      <c r="D266"/>
      <c r="J266"/>
    </row>
    <row r="267" spans="4:10">
      <c r="D267"/>
      <c r="J267"/>
    </row>
    <row r="268" spans="4:10">
      <c r="D268"/>
      <c r="J268"/>
    </row>
    <row r="269" spans="4:10">
      <c r="D269"/>
      <c r="J269"/>
    </row>
    <row r="270" spans="4:10">
      <c r="D270"/>
      <c r="J270"/>
    </row>
    <row r="271" spans="4:10">
      <c r="D271"/>
      <c r="J271"/>
    </row>
    <row r="272" spans="4:10">
      <c r="D272"/>
      <c r="J272"/>
    </row>
    <row r="273" spans="4:10">
      <c r="D273"/>
      <c r="J273"/>
    </row>
    <row r="274" spans="4:10">
      <c r="D274"/>
      <c r="J274"/>
    </row>
    <row r="275" spans="4:10">
      <c r="D275"/>
      <c r="J275"/>
    </row>
    <row r="276" spans="4:10">
      <c r="D276"/>
      <c r="J276"/>
    </row>
    <row r="277" spans="4:10">
      <c r="D277"/>
      <c r="J277"/>
    </row>
    <row r="278" spans="4:10">
      <c r="D278"/>
      <c r="J278"/>
    </row>
    <row r="279" spans="4:10">
      <c r="D279"/>
      <c r="J279"/>
    </row>
    <row r="280" spans="4:10">
      <c r="D280"/>
      <c r="J280"/>
    </row>
    <row r="281" spans="4:10">
      <c r="D281"/>
      <c r="J281"/>
    </row>
    <row r="282" spans="4:10">
      <c r="D282"/>
      <c r="J282"/>
    </row>
    <row r="283" spans="4:10">
      <c r="D283"/>
      <c r="J283"/>
    </row>
    <row r="284" spans="4:10">
      <c r="D284"/>
      <c r="J284"/>
    </row>
    <row r="285" spans="4:10">
      <c r="D285"/>
      <c r="J285"/>
    </row>
    <row r="286" spans="4:10">
      <c r="D286"/>
      <c r="J286"/>
    </row>
    <row r="287" spans="4:10">
      <c r="D287"/>
      <c r="J287"/>
    </row>
    <row r="288" spans="4:10">
      <c r="D288"/>
      <c r="J288"/>
    </row>
    <row r="289" spans="4:10">
      <c r="D289"/>
      <c r="J289"/>
    </row>
    <row r="290" spans="4:10">
      <c r="D290"/>
      <c r="J290"/>
    </row>
    <row r="291" spans="4:10">
      <c r="D291"/>
      <c r="J291"/>
    </row>
    <row r="292" spans="4:10">
      <c r="D292"/>
      <c r="J292"/>
    </row>
    <row r="293" spans="4:10">
      <c r="D293"/>
      <c r="J293"/>
    </row>
    <row r="294" spans="4:10">
      <c r="D294"/>
      <c r="J294"/>
    </row>
    <row r="295" spans="4:10">
      <c r="D295"/>
      <c r="J295"/>
    </row>
    <row r="296" spans="4:10">
      <c r="D296"/>
      <c r="J296"/>
    </row>
    <row r="297" spans="4:10">
      <c r="D297"/>
      <c r="J297"/>
    </row>
    <row r="298" spans="4:10">
      <c r="D298"/>
      <c r="J298"/>
    </row>
    <row r="299" spans="4:10">
      <c r="D299"/>
      <c r="J299"/>
    </row>
    <row r="300" spans="4:10">
      <c r="D300"/>
      <c r="J300"/>
    </row>
    <row r="301" spans="4:10">
      <c r="D301"/>
      <c r="J301"/>
    </row>
    <row r="302" spans="4:10">
      <c r="D302"/>
      <c r="J302"/>
    </row>
    <row r="303" spans="4:10">
      <c r="D303"/>
      <c r="J303"/>
    </row>
    <row r="304" spans="4:10">
      <c r="D304"/>
      <c r="J304"/>
    </row>
    <row r="305" spans="4:10">
      <c r="D305"/>
      <c r="J305"/>
    </row>
    <row r="306" spans="4:10">
      <c r="D306"/>
      <c r="J306"/>
    </row>
    <row r="307" spans="4:10">
      <c r="D307"/>
      <c r="J307"/>
    </row>
    <row r="308" spans="4:10">
      <c r="D308"/>
      <c r="J308"/>
    </row>
    <row r="309" spans="4:10">
      <c r="D309"/>
      <c r="J309"/>
    </row>
    <row r="310" spans="4:10">
      <c r="D310"/>
      <c r="J310"/>
    </row>
    <row r="311" spans="4:10">
      <c r="D311"/>
      <c r="J311"/>
    </row>
    <row r="312" spans="4:10">
      <c r="D312"/>
      <c r="J312"/>
    </row>
    <row r="313" spans="4:10">
      <c r="D313"/>
      <c r="J313"/>
    </row>
  </sheetData>
  <mergeCells count="1">
    <mergeCell ref="E4:N4"/>
  </mergeCells>
  <phoneticPr fontId="11" type="noConversion"/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4"/>
  <sheetViews>
    <sheetView zoomScaleNormal="100" workbookViewId="0">
      <pane xSplit="5" topLeftCell="G1" activePane="topRight" state="frozen"/>
      <selection activeCell="C104" sqref="C104"/>
      <selection pane="topRight"/>
    </sheetView>
  </sheetViews>
  <sheetFormatPr defaultColWidth="8.85546875" defaultRowHeight="12.75"/>
  <cols>
    <col min="1" max="1" width="9.140625" style="51" customWidth="1"/>
    <col min="2" max="2" width="6.7109375" style="51" customWidth="1"/>
    <col min="3" max="3" width="9.85546875" style="51" customWidth="1"/>
    <col min="4" max="5" width="9.140625" style="51" customWidth="1"/>
    <col min="6" max="6" width="9.140625" style="8" customWidth="1"/>
    <col min="7" max="7" width="5.85546875" style="51" customWidth="1"/>
    <col min="8" max="8" width="12.28515625" style="51" customWidth="1"/>
    <col min="9" max="9" width="8.85546875" style="51"/>
    <col min="10" max="10" width="9.140625" style="51" customWidth="1"/>
    <col min="11" max="11" width="13.28515625" style="67" customWidth="1"/>
    <col min="12" max="45" width="8.42578125" style="51" customWidth="1"/>
    <col min="46" max="47" width="12.140625" style="51" customWidth="1"/>
    <col min="48" max="48" width="9.140625" style="51" customWidth="1"/>
    <col min="49" max="49" width="10" style="51" customWidth="1"/>
    <col min="50" max="50" width="8.42578125" style="51" customWidth="1"/>
    <col min="51" max="52" width="12.140625" style="51" customWidth="1"/>
    <col min="53" max="53" width="9.140625" style="51" customWidth="1"/>
    <col min="54" max="54" width="10" style="51" customWidth="1"/>
    <col min="55" max="55" width="8.42578125" style="51" customWidth="1"/>
    <col min="56" max="57" width="12.140625" style="51" customWidth="1"/>
    <col min="58" max="58" width="9.140625" style="51" customWidth="1"/>
    <col min="59" max="59" width="10" style="51" customWidth="1"/>
    <col min="60" max="60" width="8.42578125" style="51" customWidth="1"/>
    <col min="61" max="62" width="12.140625" style="51" customWidth="1"/>
    <col min="63" max="63" width="9.140625" style="51" customWidth="1"/>
    <col min="64" max="64" width="10" style="51" customWidth="1"/>
    <col min="65" max="65" width="8.42578125" style="51" customWidth="1"/>
    <col min="66" max="67" width="12.140625" style="51" customWidth="1"/>
    <col min="68" max="68" width="9.140625" style="51" customWidth="1"/>
    <col min="69" max="69" width="10" style="51" customWidth="1"/>
    <col min="70" max="70" width="8.42578125" style="51" customWidth="1"/>
    <col min="71" max="72" width="12.140625" style="51" customWidth="1"/>
    <col min="73" max="73" width="9.140625" style="51" customWidth="1"/>
    <col min="74" max="74" width="10" style="51" customWidth="1"/>
    <col min="75" max="75" width="8.42578125" style="51" customWidth="1"/>
    <col min="76" max="77" width="12.140625" style="51" customWidth="1"/>
    <col min="78" max="78" width="9.140625" style="51" customWidth="1"/>
    <col min="79" max="79" width="10" style="51" customWidth="1"/>
    <col min="80" max="80" width="8.42578125" style="51" customWidth="1"/>
    <col min="81" max="82" width="12.140625" style="51" customWidth="1"/>
    <col min="83" max="83" width="9.140625" style="51" customWidth="1"/>
    <col min="84" max="84" width="10" style="51" customWidth="1"/>
    <col min="85" max="85" width="8.42578125" style="51" customWidth="1"/>
    <col min="86" max="87" width="12.140625" style="51" customWidth="1"/>
    <col min="88" max="88" width="9.140625" style="51" customWidth="1"/>
    <col min="89" max="89" width="10" style="51" customWidth="1"/>
    <col min="90" max="90" width="8.42578125" style="51" customWidth="1"/>
    <col min="91" max="92" width="12.140625" style="51" customWidth="1"/>
    <col min="93" max="93" width="9.140625" style="51" customWidth="1"/>
    <col min="94" max="94" width="10" style="51" customWidth="1"/>
    <col min="95" max="95" width="8.42578125" style="51" customWidth="1"/>
    <col min="96" max="97" width="12.140625" style="51" customWidth="1"/>
    <col min="98" max="98" width="9.140625" style="51" customWidth="1"/>
    <col min="99" max="99" width="10" style="51" customWidth="1"/>
    <col min="100" max="100" width="8.42578125" style="51" customWidth="1"/>
    <col min="101" max="102" width="12.140625" style="51" customWidth="1"/>
    <col min="103" max="103" width="9.140625" style="51" customWidth="1"/>
    <col min="104" max="104" width="10" style="51" customWidth="1"/>
    <col min="105" max="109" width="8.42578125" style="51" customWidth="1"/>
    <col min="110" max="110" width="8.85546875" style="51"/>
    <col min="111" max="114" width="8.42578125" style="51" customWidth="1"/>
    <col min="115" max="115" width="9.140625" style="51" customWidth="1"/>
    <col min="116" max="116" width="6.7109375" style="51" customWidth="1"/>
    <col min="117" max="120" width="9.140625" style="51" customWidth="1"/>
    <col min="121" max="121" width="8.85546875" style="51"/>
    <col min="122" max="122" width="12.140625" style="51" customWidth="1"/>
    <col min="123" max="123" width="2.7109375" style="51" customWidth="1"/>
    <col min="124" max="124" width="9.140625" style="51" customWidth="1"/>
    <col min="125" max="125" width="6.7109375" style="51" customWidth="1"/>
    <col min="126" max="129" width="9.140625" style="51" customWidth="1"/>
    <col min="130" max="130" width="10" style="51" customWidth="1"/>
    <col min="131" max="131" width="12.140625" style="51" customWidth="1"/>
    <col min="132" max="132" width="8.85546875" style="51"/>
    <col min="133" max="133" width="9.140625" style="51" customWidth="1"/>
    <col min="134" max="134" width="6.7109375" style="51" customWidth="1"/>
    <col min="135" max="138" width="9.140625" style="51" customWidth="1"/>
    <col min="139" max="139" width="8.85546875" style="51"/>
    <col min="140" max="140" width="12.140625" style="51" customWidth="1"/>
    <col min="141" max="141" width="2.7109375" style="51" customWidth="1"/>
    <col min="142" max="142" width="9.140625" style="51" customWidth="1"/>
    <col min="143" max="143" width="6.7109375" style="51" customWidth="1"/>
    <col min="144" max="147" width="9.140625" style="51" customWidth="1"/>
    <col min="148" max="148" width="10" style="51" customWidth="1"/>
    <col min="149" max="149" width="12.140625" style="51" customWidth="1"/>
    <col min="150" max="150" width="8.85546875" style="51"/>
    <col min="151" max="151" width="9.140625" style="51" customWidth="1"/>
    <col min="152" max="152" width="6.7109375" style="51" customWidth="1"/>
    <col min="153" max="156" width="9.140625" style="51" customWidth="1"/>
    <col min="157" max="157" width="8.85546875" style="51"/>
    <col min="158" max="158" width="12.140625" style="51" customWidth="1"/>
    <col min="159" max="159" width="2.7109375" style="51" customWidth="1"/>
    <col min="160" max="160" width="9.140625" style="51" customWidth="1"/>
    <col min="161" max="161" width="6.7109375" style="51" customWidth="1"/>
    <col min="162" max="165" width="9.140625" style="51" customWidth="1"/>
    <col min="166" max="166" width="10" style="51" customWidth="1"/>
    <col min="167" max="167" width="12.140625" style="51" customWidth="1"/>
    <col min="168" max="16384" width="8.85546875" style="51"/>
  </cols>
  <sheetData>
    <row r="1" spans="1:11">
      <c r="A1" s="66" t="s">
        <v>47</v>
      </c>
      <c r="B1" s="52"/>
      <c r="D1" s="17"/>
    </row>
    <row r="2" spans="1:11" s="66" customFormat="1">
      <c r="B2" s="67"/>
      <c r="D2" s="17"/>
      <c r="F2" s="8"/>
      <c r="I2" s="51" t="s">
        <v>16</v>
      </c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68" t="s">
        <v>17</v>
      </c>
      <c r="J3" s="34"/>
      <c r="K3" s="67" t="s">
        <v>28</v>
      </c>
    </row>
    <row r="4" spans="1:11">
      <c r="A4" s="52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6"/>
      <c r="J4" s="33"/>
      <c r="K4" s="71" t="s">
        <v>29</v>
      </c>
    </row>
    <row r="5" spans="1:11">
      <c r="A5" s="52">
        <v>0</v>
      </c>
      <c r="B5" s="25"/>
      <c r="C5" s="90">
        <v>100000</v>
      </c>
      <c r="D5" s="28">
        <f t="shared" ref="D5:D68" si="0">C5-C6</f>
        <v>1405</v>
      </c>
      <c r="E5" s="40">
        <f>SUMPRODUCT(D5:D$119*$A5:$A$119)/C5+0.5-$A5</f>
        <v>73.908861596113155</v>
      </c>
      <c r="F5" s="33">
        <f t="shared" ref="F5:F68" si="1">D5/C5</f>
        <v>1.405E-2</v>
      </c>
      <c r="G5" s="50"/>
      <c r="H5" s="40">
        <f>'HRQOL scores'!D$6</f>
        <v>0.9234163692823889</v>
      </c>
      <c r="I5" s="37">
        <f t="shared" ref="I5:I36" si="2">(D5*0.5+C6)</f>
        <v>99297.5</v>
      </c>
      <c r="J5" s="37">
        <f t="shared" ref="J5:J36" si="3">I5*H5</f>
        <v>91692.936928818017</v>
      </c>
      <c r="K5" s="40">
        <f>SUM(J5:J$119)/C5</f>
        <v>60.650760471388281</v>
      </c>
    </row>
    <row r="6" spans="1:11">
      <c r="A6" s="52">
        <v>1</v>
      </c>
      <c r="B6" s="25"/>
      <c r="C6" s="90">
        <v>98595</v>
      </c>
      <c r="D6" s="28">
        <f t="shared" si="0"/>
        <v>89</v>
      </c>
      <c r="E6" s="40">
        <f>SUMPRODUCT(D6:D$119*$A6:$A$119)/C6+0.5-$A6</f>
        <v>73.954953695535423</v>
      </c>
      <c r="F6" s="33">
        <f t="shared" si="1"/>
        <v>9.0268269182007196E-4</v>
      </c>
      <c r="G6" s="32"/>
      <c r="H6" s="40">
        <f>'HRQOL scores'!D$6</f>
        <v>0.9234163692823889</v>
      </c>
      <c r="I6" s="37">
        <f t="shared" si="2"/>
        <v>98550.5</v>
      </c>
      <c r="J6" s="37">
        <f t="shared" si="3"/>
        <v>91003.144900964064</v>
      </c>
      <c r="K6" s="40">
        <f>SUM(J6:J$119)/C6</f>
        <v>60.585051069628378</v>
      </c>
    </row>
    <row r="7" spans="1:11">
      <c r="A7" s="52">
        <v>2</v>
      </c>
      <c r="B7" s="25"/>
      <c r="C7" s="90">
        <v>98506</v>
      </c>
      <c r="D7" s="28">
        <f t="shared" si="0"/>
        <v>72</v>
      </c>
      <c r="E7" s="40">
        <f>SUMPRODUCT(D7:D$119*$A7:$A$119)/C7+0.5-$A7</f>
        <v>73.021320118686333</v>
      </c>
      <c r="F7" s="33">
        <f t="shared" si="1"/>
        <v>7.3091994396280431E-4</v>
      </c>
      <c r="G7" s="32"/>
      <c r="H7" s="40">
        <f>'HRQOL scores'!D$6</f>
        <v>0.9234163692823889</v>
      </c>
      <c r="I7" s="37">
        <f t="shared" si="2"/>
        <v>98470</v>
      </c>
      <c r="J7" s="37">
        <f t="shared" si="3"/>
        <v>90928.809883236841</v>
      </c>
      <c r="K7" s="40">
        <f>SUM(J7:J$119)/C7</f>
        <v>59.71595603627236</v>
      </c>
    </row>
    <row r="8" spans="1:11">
      <c r="A8" s="52">
        <v>3</v>
      </c>
      <c r="B8" s="25"/>
      <c r="C8" s="90">
        <v>98434</v>
      </c>
      <c r="D8" s="28">
        <f t="shared" si="0"/>
        <v>57</v>
      </c>
      <c r="E8" s="40">
        <f>SUMPRODUCT(D8:D$119*$A8:$A$119)/C8+0.5-$A8</f>
        <v>72.074366170340696</v>
      </c>
      <c r="F8" s="33">
        <f t="shared" si="1"/>
        <v>5.7906820813946396E-4</v>
      </c>
      <c r="G8" s="32"/>
      <c r="H8" s="40">
        <f>'HRQOL scores'!D$6</f>
        <v>0.9234163692823889</v>
      </c>
      <c r="I8" s="37">
        <f t="shared" si="2"/>
        <v>98405.5</v>
      </c>
      <c r="J8" s="37">
        <f t="shared" si="3"/>
        <v>90869.249527418127</v>
      </c>
      <c r="K8" s="40">
        <f>SUM(J8:J$119)/C8</f>
        <v>58.835881457888618</v>
      </c>
    </row>
    <row r="9" spans="1:11">
      <c r="A9" s="52">
        <v>4</v>
      </c>
      <c r="B9" s="25"/>
      <c r="C9" s="90">
        <v>98377</v>
      </c>
      <c r="D9" s="28">
        <f t="shared" si="0"/>
        <v>46</v>
      </c>
      <c r="E9" s="40">
        <f>SUMPRODUCT(D9:D$119*$A9:$A$119)/C9+0.5-$A9</f>
        <v>71.115836624529265</v>
      </c>
      <c r="F9" s="33">
        <f t="shared" si="1"/>
        <v>4.6758896896632342E-4</v>
      </c>
      <c r="G9" s="32"/>
      <c r="H9" s="40">
        <f>'HRQOL scores'!D$6</f>
        <v>0.9234163692823889</v>
      </c>
      <c r="I9" s="37">
        <f t="shared" si="2"/>
        <v>98354</v>
      </c>
      <c r="J9" s="37">
        <f t="shared" si="3"/>
        <v>90821.693584400084</v>
      </c>
      <c r="K9" s="40">
        <f>SUM(J9:J$119)/C9</f>
        <v>57.946287301893641</v>
      </c>
    </row>
    <row r="10" spans="1:11">
      <c r="A10" s="52">
        <v>5</v>
      </c>
      <c r="B10" s="25"/>
      <c r="C10" s="90">
        <v>98331</v>
      </c>
      <c r="D10" s="28">
        <f t="shared" si="0"/>
        <v>36</v>
      </c>
      <c r="E10" s="40">
        <f>SUMPRODUCT(D10:D$119*$A10:$A$119)/C10+0.5-$A10</f>
        <v>70.148871257399151</v>
      </c>
      <c r="F10" s="33">
        <f t="shared" si="1"/>
        <v>3.6611038228025747E-4</v>
      </c>
      <c r="G10" s="32"/>
      <c r="H10" s="40">
        <f>'HRQOL scores'!D$7</f>
        <v>0.91398516167197419</v>
      </c>
      <c r="I10" s="37">
        <f t="shared" si="2"/>
        <v>98313</v>
      </c>
      <c r="J10" s="37">
        <f t="shared" si="3"/>
        <v>89856.623199456793</v>
      </c>
      <c r="K10" s="40">
        <f>SUM(J10:J$119)/C10</f>
        <v>57.049762661968153</v>
      </c>
    </row>
    <row r="11" spans="1:11">
      <c r="A11" s="52">
        <v>6</v>
      </c>
      <c r="B11" s="25"/>
      <c r="C11" s="90">
        <v>98295</v>
      </c>
      <c r="D11" s="28">
        <f t="shared" si="0"/>
        <v>29</v>
      </c>
      <c r="E11" s="40">
        <f>SUMPRODUCT(D11:D$119*$A11:$A$119)/C11+0.5-$A11</f>
        <v>69.17437977121233</v>
      </c>
      <c r="F11" s="33">
        <f t="shared" si="1"/>
        <v>2.9503026603591232E-4</v>
      </c>
      <c r="G11" s="32"/>
      <c r="H11" s="40">
        <f>'HRQOL scores'!D$7</f>
        <v>0.91398516167197419</v>
      </c>
      <c r="I11" s="37">
        <f t="shared" si="2"/>
        <v>98280.5</v>
      </c>
      <c r="J11" s="37">
        <f t="shared" si="3"/>
        <v>89826.91868170246</v>
      </c>
      <c r="K11" s="40">
        <f>SUM(J11:J$119)/C11</f>
        <v>56.156504289277507</v>
      </c>
    </row>
    <row r="12" spans="1:11">
      <c r="A12" s="52">
        <v>7</v>
      </c>
      <c r="B12" s="25"/>
      <c r="C12" s="90">
        <v>98266</v>
      </c>
      <c r="D12" s="28">
        <f t="shared" si="0"/>
        <v>24</v>
      </c>
      <c r="E12" s="40">
        <f>SUMPRODUCT(D12:D$119*$A12:$A$119)/C12+0.5-$A12</f>
        <v>68.194646771124454</v>
      </c>
      <c r="F12" s="33">
        <f t="shared" si="1"/>
        <v>2.4423503551584475E-4</v>
      </c>
      <c r="G12" s="32"/>
      <c r="H12" s="40">
        <f>'HRQOL scores'!D$7</f>
        <v>0.91398516167197419</v>
      </c>
      <c r="I12" s="37">
        <f t="shared" si="2"/>
        <v>98254</v>
      </c>
      <c r="J12" s="37">
        <f t="shared" si="3"/>
        <v>89802.698074918153</v>
      </c>
      <c r="K12" s="40">
        <f>SUM(J12:J$119)/C12</f>
        <v>55.258957019038441</v>
      </c>
    </row>
    <row r="13" spans="1:11">
      <c r="A13" s="52">
        <v>8</v>
      </c>
      <c r="B13" s="25"/>
      <c r="C13" s="90">
        <v>98242</v>
      </c>
      <c r="D13" s="28">
        <f t="shared" si="0"/>
        <v>22</v>
      </c>
      <c r="E13" s="40">
        <f>SUMPRODUCT(D13:D$119*$A13:$A$119)/C13+0.5-$A13</f>
        <v>67.211184214605922</v>
      </c>
      <c r="F13" s="33">
        <f t="shared" si="1"/>
        <v>2.2393680910404919E-4</v>
      </c>
      <c r="G13" s="32"/>
      <c r="H13" s="40">
        <f>'HRQOL scores'!D$7</f>
        <v>0.91398516167197419</v>
      </c>
      <c r="I13" s="37">
        <f t="shared" si="2"/>
        <v>98231</v>
      </c>
      <c r="J13" s="37">
        <f t="shared" si="3"/>
        <v>89781.676416199698</v>
      </c>
      <c r="K13" s="40">
        <f>SUM(J13:J$119)/C13</f>
        <v>54.35835968687438</v>
      </c>
    </row>
    <row r="14" spans="1:11">
      <c r="A14" s="52">
        <v>9</v>
      </c>
      <c r="B14" s="25"/>
      <c r="C14" s="90">
        <v>98220</v>
      </c>
      <c r="D14" s="28">
        <f t="shared" si="0"/>
        <v>21</v>
      </c>
      <c r="E14" s="40">
        <f>SUMPRODUCT(D14:D$119*$A14:$A$119)/C14+0.5-$A14</f>
        <v>66.226126650491906</v>
      </c>
      <c r="F14" s="33">
        <f t="shared" si="1"/>
        <v>2.1380574221136224E-4</v>
      </c>
      <c r="G14" s="32"/>
      <c r="H14" s="40">
        <f>'HRQOL scores'!D$7</f>
        <v>0.91398516167197419</v>
      </c>
      <c r="I14" s="37">
        <f t="shared" si="2"/>
        <v>98209.5</v>
      </c>
      <c r="J14" s="37">
        <f t="shared" si="3"/>
        <v>89762.025735223753</v>
      </c>
      <c r="K14" s="40">
        <f>SUM(J14:J$119)/C14</f>
        <v>53.456447728993211</v>
      </c>
    </row>
    <row r="15" spans="1:11">
      <c r="A15" s="52">
        <v>10</v>
      </c>
      <c r="B15" s="25"/>
      <c r="C15" s="90">
        <v>98199</v>
      </c>
      <c r="D15" s="28">
        <f t="shared" si="0"/>
        <v>21</v>
      </c>
      <c r="E15" s="40">
        <f>SUMPRODUCT(D15:D$119*$A15:$A$119)/C15+0.5-$A15</f>
        <v>65.240182278957178</v>
      </c>
      <c r="F15" s="33">
        <f t="shared" si="1"/>
        <v>2.1385146488253444E-4</v>
      </c>
      <c r="G15" s="32"/>
      <c r="H15" s="40">
        <f>'HRQOL scores'!D$7</f>
        <v>0.91398516167197419</v>
      </c>
      <c r="I15" s="37">
        <f t="shared" si="2"/>
        <v>98188.5</v>
      </c>
      <c r="J15" s="37">
        <f t="shared" si="3"/>
        <v>89742.83204682864</v>
      </c>
      <c r="K15" s="40">
        <f>SUM(J15:J$119)/C15</f>
        <v>52.553796578442636</v>
      </c>
    </row>
    <row r="16" spans="1:11">
      <c r="A16" s="52">
        <v>11</v>
      </c>
      <c r="B16" s="25"/>
      <c r="C16" s="90">
        <v>98178</v>
      </c>
      <c r="D16" s="28">
        <f t="shared" si="0"/>
        <v>23</v>
      </c>
      <c r="E16" s="40">
        <f>SUMPRODUCT(D16:D$119*$A16:$A$119)/C16+0.5-$A16</f>
        <v>64.254030023134675</v>
      </c>
      <c r="F16" s="33">
        <f t="shared" si="1"/>
        <v>2.3426836969585855E-4</v>
      </c>
      <c r="G16" s="32"/>
      <c r="H16" s="40">
        <f>'HRQOL scores'!D$7</f>
        <v>0.91398516167197419</v>
      </c>
      <c r="I16" s="37">
        <f t="shared" si="2"/>
        <v>98166.5</v>
      </c>
      <c r="J16" s="37">
        <f t="shared" si="3"/>
        <v>89722.724373271849</v>
      </c>
      <c r="K16" s="40">
        <f>SUM(J16:J$119)/C16</f>
        <v>51.650954777645303</v>
      </c>
    </row>
    <row r="17" spans="1:11">
      <c r="A17" s="52">
        <v>12</v>
      </c>
      <c r="B17" s="25"/>
      <c r="C17" s="90">
        <v>98155</v>
      </c>
      <c r="D17" s="28">
        <f t="shared" si="0"/>
        <v>26</v>
      </c>
      <c r="E17" s="40">
        <f>SUMPRODUCT(D17:D$119*$A17:$A$119)/C17+0.5-$A17</f>
        <v>63.26896907555718</v>
      </c>
      <c r="F17" s="33">
        <f t="shared" si="1"/>
        <v>2.6488716825429168E-4</v>
      </c>
      <c r="G17" s="32"/>
      <c r="H17" s="40">
        <f>'HRQOL scores'!D$7</f>
        <v>0.91398516167197419</v>
      </c>
      <c r="I17" s="37">
        <f t="shared" si="2"/>
        <v>98142</v>
      </c>
      <c r="J17" s="37">
        <f t="shared" si="3"/>
        <v>89700.331736810884</v>
      </c>
      <c r="K17" s="40">
        <f>SUM(J17:J$119)/C17</f>
        <v>50.748965552303893</v>
      </c>
    </row>
    <row r="18" spans="1:11">
      <c r="A18" s="52">
        <v>13</v>
      </c>
      <c r="B18" s="25"/>
      <c r="C18" s="90">
        <v>98129</v>
      </c>
      <c r="D18" s="28">
        <f t="shared" si="0"/>
        <v>30</v>
      </c>
      <c r="E18" s="40">
        <f>SUMPRODUCT(D18:D$119*$A18:$A$119)/C18+0.5-$A18</f>
        <v>62.285600175394791</v>
      </c>
      <c r="F18" s="33">
        <f t="shared" si="1"/>
        <v>3.0572002160421488E-4</v>
      </c>
      <c r="G18" s="32"/>
      <c r="H18" s="40">
        <f>'HRQOL scores'!D$7</f>
        <v>0.91398516167197419</v>
      </c>
      <c r="I18" s="37">
        <f t="shared" si="2"/>
        <v>98114</v>
      </c>
      <c r="J18" s="37">
        <f t="shared" si="3"/>
        <v>89674.740152284081</v>
      </c>
      <c r="K18" s="40">
        <f>SUM(J18:J$119)/C18</f>
        <v>49.848305618620167</v>
      </c>
    </row>
    <row r="19" spans="1:11">
      <c r="A19" s="52">
        <v>14</v>
      </c>
      <c r="B19" s="25"/>
      <c r="C19" s="90">
        <v>98099</v>
      </c>
      <c r="D19" s="28">
        <f t="shared" si="0"/>
        <v>8036</v>
      </c>
      <c r="E19" s="40">
        <f>SUMPRODUCT(D19:D$119*$A19:$A$119)/C19+0.5-$A19</f>
        <v>61.304495046955779</v>
      </c>
      <c r="F19" s="33">
        <f t="shared" si="1"/>
        <v>8.191724686286303E-2</v>
      </c>
      <c r="G19" s="32"/>
      <c r="H19" s="40">
        <f>'HRQOL scores'!D$7</f>
        <v>0.91398516167197419</v>
      </c>
      <c r="I19" s="37">
        <f t="shared" si="2"/>
        <v>94081</v>
      </c>
      <c r="J19" s="37">
        <f t="shared" si="3"/>
        <v>85988.637995261</v>
      </c>
      <c r="K19" s="40">
        <f>SUM(J19:J$119)/C19</f>
        <v>48.949424987994718</v>
      </c>
    </row>
    <row r="20" spans="1:11">
      <c r="A20" s="52">
        <v>15</v>
      </c>
      <c r="B20" s="25"/>
      <c r="C20" s="90">
        <v>90063</v>
      </c>
      <c r="D20" s="28">
        <f t="shared" si="0"/>
        <v>-7958</v>
      </c>
      <c r="E20" s="40">
        <f>SUMPRODUCT(D20:D$119*$A20:$A$119)/C20+0.5-$A20</f>
        <v>65.729863091517217</v>
      </c>
      <c r="F20" s="33">
        <f t="shared" si="1"/>
        <v>-8.8360369963247948E-2</v>
      </c>
      <c r="G20" s="32"/>
      <c r="H20" s="40">
        <f>'HRQOL scores'!D$8</f>
        <v>0.87503490329104328</v>
      </c>
      <c r="I20" s="37">
        <f t="shared" si="2"/>
        <v>94042</v>
      </c>
      <c r="J20" s="37">
        <f t="shared" si="3"/>
        <v>82290.032375296287</v>
      </c>
      <c r="K20" s="40">
        <f>SUM(J20:J$119)/C20</f>
        <v>52.362246470826342</v>
      </c>
    </row>
    <row r="21" spans="1:11">
      <c r="A21" s="52">
        <v>16</v>
      </c>
      <c r="B21" s="25"/>
      <c r="C21" s="90">
        <v>98021</v>
      </c>
      <c r="D21" s="28">
        <f t="shared" si="0"/>
        <v>49</v>
      </c>
      <c r="E21" s="40">
        <f>SUMPRODUCT(D21:D$119*$A21:$A$119)/C21+0.5-$A21</f>
        <v>59.434066777642698</v>
      </c>
      <c r="F21" s="33">
        <f t="shared" si="1"/>
        <v>4.9989288009712207E-4</v>
      </c>
      <c r="G21" s="32"/>
      <c r="H21" s="40">
        <f>'HRQOL scores'!D$8</f>
        <v>0.87503490329104328</v>
      </c>
      <c r="I21" s="37">
        <f t="shared" si="2"/>
        <v>97996.5</v>
      </c>
      <c r="J21" s="37">
        <f t="shared" si="3"/>
        <v>85750.357900360716</v>
      </c>
      <c r="K21" s="40">
        <f>SUM(J21:J$119)/C21</f>
        <v>47.271614975635181</v>
      </c>
    </row>
    <row r="22" spans="1:11">
      <c r="A22" s="52">
        <v>17</v>
      </c>
      <c r="B22" s="25"/>
      <c r="C22" s="90">
        <v>97972</v>
      </c>
      <c r="D22" s="28">
        <f t="shared" si="0"/>
        <v>55</v>
      </c>
      <c r="E22" s="40">
        <f>SUMPRODUCT(D22:D$119*$A22:$A$119)/C22+0.5-$A22</f>
        <v>58.463542232590086</v>
      </c>
      <c r="F22" s="33">
        <f t="shared" si="1"/>
        <v>5.6138488547748339E-4</v>
      </c>
      <c r="G22" s="32"/>
      <c r="H22" s="40">
        <f>'HRQOL scores'!D$8</f>
        <v>0.87503490329104328</v>
      </c>
      <c r="I22" s="37">
        <f t="shared" si="2"/>
        <v>97944.5</v>
      </c>
      <c r="J22" s="37">
        <f t="shared" si="3"/>
        <v>85704.856085389591</v>
      </c>
      <c r="K22" s="40">
        <f>SUM(J22:J$119)/C22</f>
        <v>46.420003813603643</v>
      </c>
    </row>
    <row r="23" spans="1:11">
      <c r="A23" s="52">
        <v>18</v>
      </c>
      <c r="B23" s="25"/>
      <c r="C23" s="90">
        <v>97917</v>
      </c>
      <c r="D23" s="28">
        <f t="shared" si="0"/>
        <v>61</v>
      </c>
      <c r="E23" s="40">
        <f>SUMPRODUCT(D23:D$119*$A23:$A$119)/C23+0.5-$A23</f>
        <v>57.496100366752614</v>
      </c>
      <c r="F23" s="33">
        <f t="shared" si="1"/>
        <v>6.2297660263284209E-4</v>
      </c>
      <c r="G23" s="32"/>
      <c r="H23" s="40">
        <f>'HRQOL scores'!D$8</f>
        <v>0.87503490329104328</v>
      </c>
      <c r="I23" s="37">
        <f t="shared" si="2"/>
        <v>97886.5</v>
      </c>
      <c r="J23" s="37">
        <f t="shared" si="3"/>
        <v>85654.10406099871</v>
      </c>
      <c r="K23" s="40">
        <f>SUM(J23:J$119)/C23</f>
        <v>45.570797282810808</v>
      </c>
    </row>
    <row r="24" spans="1:11">
      <c r="A24" s="52">
        <v>19</v>
      </c>
      <c r="B24" s="25"/>
      <c r="C24" s="90">
        <v>97856</v>
      </c>
      <c r="D24" s="28">
        <f t="shared" si="0"/>
        <v>66</v>
      </c>
      <c r="E24" s="40">
        <f>SUMPRODUCT(D24:D$119*$A24:$A$119)/C24+0.5-$A24</f>
        <v>56.531629737689215</v>
      </c>
      <c r="F24" s="33">
        <f t="shared" si="1"/>
        <v>6.7446043165467629E-4</v>
      </c>
      <c r="G24" s="32"/>
      <c r="H24" s="40">
        <f>'HRQOL scores'!D$8</f>
        <v>0.87503490329104328</v>
      </c>
      <c r="I24" s="37">
        <f t="shared" si="2"/>
        <v>97823</v>
      </c>
      <c r="J24" s="37">
        <f t="shared" si="3"/>
        <v>85598.539344639721</v>
      </c>
      <c r="K24" s="40">
        <f>SUM(J24:J$119)/C24</f>
        <v>44.723896883992673</v>
      </c>
    </row>
    <row r="25" spans="1:11">
      <c r="A25" s="52">
        <v>20</v>
      </c>
      <c r="B25" s="25"/>
      <c r="C25" s="90">
        <v>97790</v>
      </c>
      <c r="D25" s="28">
        <f t="shared" si="0"/>
        <v>619</v>
      </c>
      <c r="E25" s="40">
        <f>SUMPRODUCT(D25:D$119*$A25:$A$119)/C25+0.5-$A25</f>
        <v>55.569446360684282</v>
      </c>
      <c r="F25" s="33">
        <f t="shared" si="1"/>
        <v>6.3298905818590856E-3</v>
      </c>
      <c r="G25" s="32"/>
      <c r="H25" s="40">
        <f>'HRQOL scores'!D$8</f>
        <v>0.87503490329104328</v>
      </c>
      <c r="I25" s="37">
        <f t="shared" si="2"/>
        <v>97480.5</v>
      </c>
      <c r="J25" s="37">
        <f t="shared" si="3"/>
        <v>85298.839890262549</v>
      </c>
      <c r="K25" s="40">
        <f>SUM(J25:J$119)/C25</f>
        <v>43.878751550622226</v>
      </c>
    </row>
    <row r="26" spans="1:11">
      <c r="A26" s="52">
        <v>21</v>
      </c>
      <c r="B26" s="25"/>
      <c r="C26" s="90">
        <v>97171</v>
      </c>
      <c r="D26" s="28">
        <f t="shared" si="0"/>
        <v>-467</v>
      </c>
      <c r="E26" s="40">
        <f>SUMPRODUCT(D26:D$119*$A26:$A$119)/C26+0.5-$A26</f>
        <v>54.920250482256179</v>
      </c>
      <c r="F26" s="33">
        <f t="shared" si="1"/>
        <v>-4.8059606261127291E-3</v>
      </c>
      <c r="G26" s="32"/>
      <c r="H26" s="40">
        <f>'HRQOL scores'!D$8</f>
        <v>0.87503490329104328</v>
      </c>
      <c r="I26" s="37">
        <f t="shared" si="2"/>
        <v>97404.5</v>
      </c>
      <c r="J26" s="37">
        <f t="shared" si="3"/>
        <v>85232.337237612432</v>
      </c>
      <c r="K26" s="40">
        <f>SUM(J26:J$119)/C26</f>
        <v>43.28044657608838</v>
      </c>
    </row>
    <row r="27" spans="1:11">
      <c r="A27" s="52">
        <v>22</v>
      </c>
      <c r="B27" s="25"/>
      <c r="C27" s="90">
        <v>97638</v>
      </c>
      <c r="D27" s="28">
        <f t="shared" si="0"/>
        <v>86</v>
      </c>
      <c r="E27" s="40">
        <f>SUMPRODUCT(D27:D$119*$A27:$A$119)/C27+0.5-$A27</f>
        <v>53.659959847716209</v>
      </c>
      <c r="F27" s="33">
        <f t="shared" si="1"/>
        <v>8.8080460476453837E-4</v>
      </c>
      <c r="G27" s="32"/>
      <c r="H27" s="40">
        <f>'HRQOL scores'!D$8</f>
        <v>0.87503490329104328</v>
      </c>
      <c r="I27" s="37">
        <f t="shared" si="2"/>
        <v>97595</v>
      </c>
      <c r="J27" s="37">
        <f t="shared" si="3"/>
        <v>85399.03138668937</v>
      </c>
      <c r="K27" s="40">
        <f>SUM(J27:J$119)/C27</f>
        <v>42.200495063473952</v>
      </c>
    </row>
    <row r="28" spans="1:11">
      <c r="A28" s="52">
        <v>23</v>
      </c>
      <c r="B28" s="25"/>
      <c r="C28" s="90">
        <v>97552</v>
      </c>
      <c r="D28" s="28">
        <f t="shared" si="0"/>
        <v>93</v>
      </c>
      <c r="E28" s="40">
        <f>SUMPRODUCT(D28:D$119*$A28:$A$119)/C28+0.5-$A28</f>
        <v>52.706824663885058</v>
      </c>
      <c r="F28" s="33">
        <f t="shared" si="1"/>
        <v>9.533377070690504E-4</v>
      </c>
      <c r="G28" s="32"/>
      <c r="H28" s="40">
        <f>'HRQOL scores'!D$8</f>
        <v>0.87503490329104328</v>
      </c>
      <c r="I28" s="37">
        <f t="shared" si="2"/>
        <v>97505.5</v>
      </c>
      <c r="J28" s="37">
        <f t="shared" si="3"/>
        <v>85320.715762844819</v>
      </c>
      <c r="K28" s="40">
        <f>SUM(J28:J$119)/C28</f>
        <v>41.362277612153314</v>
      </c>
    </row>
    <row r="29" spans="1:11">
      <c r="A29" s="52">
        <v>24</v>
      </c>
      <c r="B29" s="25"/>
      <c r="C29" s="90">
        <v>97459</v>
      </c>
      <c r="D29" s="28">
        <f t="shared" si="0"/>
        <v>101</v>
      </c>
      <c r="E29" s="40">
        <f>SUMPRODUCT(D29:D$119*$A29:$A$119)/C29+0.5-$A29</f>
        <v>51.756642891998851</v>
      </c>
      <c r="F29" s="33">
        <f t="shared" si="1"/>
        <v>1.0363332273058414E-3</v>
      </c>
      <c r="G29" s="32"/>
      <c r="H29" s="40">
        <f>'HRQOL scores'!D$8</f>
        <v>0.87503490329104328</v>
      </c>
      <c r="I29" s="37">
        <f t="shared" si="2"/>
        <v>97408.5</v>
      </c>
      <c r="J29" s="37">
        <f t="shared" si="3"/>
        <v>85235.837377225587</v>
      </c>
      <c r="K29" s="40">
        <f>SUM(J29:J$119)/C29</f>
        <v>40.526295055951067</v>
      </c>
    </row>
    <row r="30" spans="1:11">
      <c r="A30" s="52">
        <v>25</v>
      </c>
      <c r="B30" s="25"/>
      <c r="C30" s="90">
        <v>97358</v>
      </c>
      <c r="D30" s="28">
        <f t="shared" si="0"/>
        <v>109</v>
      </c>
      <c r="E30" s="40">
        <f>SUMPRODUCT(D30:D$119*$A30:$A$119)/C30+0.5-$A30</f>
        <v>50.809816960201687</v>
      </c>
      <c r="F30" s="33">
        <f t="shared" si="1"/>
        <v>1.1195792847018221E-3</v>
      </c>
      <c r="G30" s="32"/>
      <c r="H30" s="40">
        <f>'HRQOL scores'!D$9</f>
        <v>0.8182178456039213</v>
      </c>
      <c r="I30" s="37">
        <f t="shared" si="2"/>
        <v>97303.5</v>
      </c>
      <c r="J30" s="37">
        <f t="shared" si="3"/>
        <v>79615.460139721152</v>
      </c>
      <c r="K30" s="40">
        <f>SUM(J30:J$119)/C30</f>
        <v>39.69284858440713</v>
      </c>
    </row>
    <row r="31" spans="1:11">
      <c r="A31" s="52">
        <v>26</v>
      </c>
      <c r="B31" s="25"/>
      <c r="C31" s="90">
        <v>97249</v>
      </c>
      <c r="D31" s="28">
        <f t="shared" si="0"/>
        <v>117</v>
      </c>
      <c r="E31" s="40">
        <f>SUMPRODUCT(D31:D$119*$A31:$A$119)/C31+0.5-$A31</f>
        <v>49.86620592099986</v>
      </c>
      <c r="F31" s="33">
        <f t="shared" si="1"/>
        <v>1.2030972040843607E-3</v>
      </c>
      <c r="G31" s="32"/>
      <c r="H31" s="40">
        <f>'HRQOL scores'!D$9</f>
        <v>0.8182178456039213</v>
      </c>
      <c r="I31" s="37">
        <f t="shared" si="2"/>
        <v>97190.5</v>
      </c>
      <c r="J31" s="37">
        <f t="shared" si="3"/>
        <v>79523.001523167914</v>
      </c>
      <c r="K31" s="40">
        <f>SUM(J31:J$119)/C31</f>
        <v>38.918661295653301</v>
      </c>
    </row>
    <row r="32" spans="1:11">
      <c r="A32" s="52">
        <v>27</v>
      </c>
      <c r="B32" s="25"/>
      <c r="C32" s="90">
        <v>97132</v>
      </c>
      <c r="D32" s="28">
        <f t="shared" si="0"/>
        <v>127</v>
      </c>
      <c r="E32" s="40">
        <f>SUMPRODUCT(D32:D$119*$A32:$A$119)/C32+0.5-$A32</f>
        <v>48.925669806153635</v>
      </c>
      <c r="F32" s="33">
        <f t="shared" si="1"/>
        <v>1.3074990734258534E-3</v>
      </c>
      <c r="G32" s="32"/>
      <c r="H32" s="40">
        <f>'HRQOL scores'!D$9</f>
        <v>0.8182178456039213</v>
      </c>
      <c r="I32" s="37">
        <f t="shared" si="2"/>
        <v>97068.5</v>
      </c>
      <c r="J32" s="37">
        <f t="shared" si="3"/>
        <v>79423.178946004235</v>
      </c>
      <c r="K32" s="40">
        <f>SUM(J32:J$119)/C32</f>
        <v>38.146829992359059</v>
      </c>
    </row>
    <row r="33" spans="1:11">
      <c r="A33" s="52">
        <v>28</v>
      </c>
      <c r="B33" s="25"/>
      <c r="C33" s="90">
        <v>97005</v>
      </c>
      <c r="D33" s="28">
        <f t="shared" si="0"/>
        <v>139</v>
      </c>
      <c r="E33" s="40">
        <f>SUMPRODUCT(D33:D$119*$A33:$A$119)/C33+0.5-$A33</f>
        <v>47.989069219229066</v>
      </c>
      <c r="F33" s="33">
        <f t="shared" si="1"/>
        <v>1.4329158290809752E-3</v>
      </c>
      <c r="G33" s="32"/>
      <c r="H33" s="40">
        <f>'HRQOL scores'!D$9</f>
        <v>0.8182178456039213</v>
      </c>
      <c r="I33" s="37">
        <f t="shared" si="2"/>
        <v>96935.5</v>
      </c>
      <c r="J33" s="37">
        <f t="shared" si="3"/>
        <v>79314.35597253892</v>
      </c>
      <c r="K33" s="40">
        <f>SUM(J33:J$119)/C33</f>
        <v>37.378018781215566</v>
      </c>
    </row>
    <row r="34" spans="1:11">
      <c r="A34" s="52">
        <v>29</v>
      </c>
      <c r="B34" s="25"/>
      <c r="C34" s="90">
        <v>96866</v>
      </c>
      <c r="D34" s="28">
        <f t="shared" si="0"/>
        <v>153</v>
      </c>
      <c r="E34" s="40">
        <f>SUMPRODUCT(D34:D$119*$A34:$A$119)/C34+0.5-$A34</f>
        <v>47.05721470496681</v>
      </c>
      <c r="F34" s="33">
        <f t="shared" si="1"/>
        <v>1.5795015795015794E-3</v>
      </c>
      <c r="G34" s="32"/>
      <c r="H34" s="40">
        <f>'HRQOL scores'!D$9</f>
        <v>0.8182178456039213</v>
      </c>
      <c r="I34" s="37">
        <f t="shared" si="2"/>
        <v>96789.5</v>
      </c>
      <c r="J34" s="37">
        <f t="shared" si="3"/>
        <v>79194.896167080748</v>
      </c>
      <c r="K34" s="40">
        <f>SUM(J34:J$119)/C34</f>
        <v>36.612850286986934</v>
      </c>
    </row>
    <row r="35" spans="1:11">
      <c r="A35" s="52">
        <v>30</v>
      </c>
      <c r="B35" s="25"/>
      <c r="C35" s="90">
        <v>96713</v>
      </c>
      <c r="D35" s="28">
        <f t="shared" si="0"/>
        <v>166</v>
      </c>
      <c r="E35" s="40">
        <f>SUMPRODUCT(D35:D$119*$A35:$A$119)/C35+0.5-$A35</f>
        <v>46.130868234997521</v>
      </c>
      <c r="F35" s="33">
        <f t="shared" si="1"/>
        <v>1.7164186820799686E-3</v>
      </c>
      <c r="G35" s="32"/>
      <c r="H35" s="40">
        <f>'HRQOL scores'!D$9</f>
        <v>0.8182178456039213</v>
      </c>
      <c r="I35" s="37">
        <f t="shared" si="2"/>
        <v>96630</v>
      </c>
      <c r="J35" s="37">
        <f t="shared" si="3"/>
        <v>79064.390420706914</v>
      </c>
      <c r="K35" s="40">
        <f>SUM(J35:J$119)/C35</f>
        <v>35.851906772948787</v>
      </c>
    </row>
    <row r="36" spans="1:11">
      <c r="A36" s="52">
        <v>31</v>
      </c>
      <c r="B36" s="25"/>
      <c r="C36" s="90">
        <v>96547</v>
      </c>
      <c r="D36" s="28">
        <f t="shared" si="0"/>
        <v>181</v>
      </c>
      <c r="E36" s="40">
        <f>SUMPRODUCT(D36:D$119*$A36:$A$119)/C36+0.5-$A36</f>
        <v>45.209324573640984</v>
      </c>
      <c r="F36" s="33">
        <f t="shared" si="1"/>
        <v>1.87473458522792E-3</v>
      </c>
      <c r="G36" s="32"/>
      <c r="H36" s="40">
        <f>'HRQOL scores'!D$9</f>
        <v>0.8182178456039213</v>
      </c>
      <c r="I36" s="37">
        <f t="shared" si="2"/>
        <v>96456.5</v>
      </c>
      <c r="J36" s="37">
        <f t="shared" si="3"/>
        <v>78922.429624494631</v>
      </c>
      <c r="K36" s="40">
        <f>SUM(J36:J$119)/C36</f>
        <v>35.094628205034738</v>
      </c>
    </row>
    <row r="37" spans="1:11">
      <c r="A37" s="52">
        <v>32</v>
      </c>
      <c r="B37" s="25"/>
      <c r="C37" s="90">
        <v>96366</v>
      </c>
      <c r="D37" s="28">
        <f t="shared" si="0"/>
        <v>195</v>
      </c>
      <c r="E37" s="40">
        <f>SUMPRODUCT(D37:D$119*$A37:$A$119)/C37+0.5-$A37</f>
        <v>44.293300122567246</v>
      </c>
      <c r="F37" s="33">
        <f t="shared" si="1"/>
        <v>2.0235352717763526E-3</v>
      </c>
      <c r="G37" s="32"/>
      <c r="H37" s="40">
        <f>'HRQOL scores'!D$9</f>
        <v>0.8182178456039213</v>
      </c>
      <c r="I37" s="37">
        <f t="shared" ref="I37:I68" si="4">(D37*0.5+C38)</f>
        <v>96268.5</v>
      </c>
      <c r="J37" s="37">
        <f t="shared" ref="J37:J68" si="5">I37*H37</f>
        <v>78768.604669521097</v>
      </c>
      <c r="K37" s="40">
        <f>SUM(J37:J$119)/C37</f>
        <v>34.341558637766369</v>
      </c>
    </row>
    <row r="38" spans="1:11">
      <c r="A38" s="52">
        <v>33</v>
      </c>
      <c r="B38" s="25"/>
      <c r="C38" s="90">
        <v>96171</v>
      </c>
      <c r="D38" s="28">
        <f t="shared" si="0"/>
        <v>210</v>
      </c>
      <c r="E38" s="40">
        <f>SUMPRODUCT(D38:D$119*$A38:$A$119)/C38+0.5-$A38</f>
        <v>43.382097093836137</v>
      </c>
      <c r="F38" s="33">
        <f t="shared" si="1"/>
        <v>2.183610443896809E-3</v>
      </c>
      <c r="G38" s="32"/>
      <c r="H38" s="40">
        <f>'HRQOL scores'!D$9</f>
        <v>0.8182178456039213</v>
      </c>
      <c r="I38" s="37">
        <f t="shared" si="4"/>
        <v>96066</v>
      </c>
      <c r="J38" s="37">
        <f t="shared" si="5"/>
        <v>78602.915555786298</v>
      </c>
      <c r="K38" s="40">
        <f>SUM(J38:J$119)/C38</f>
        <v>33.592143525776713</v>
      </c>
    </row>
    <row r="39" spans="1:11">
      <c r="A39" s="52">
        <v>34</v>
      </c>
      <c r="B39" s="25"/>
      <c r="C39" s="90">
        <v>95961</v>
      </c>
      <c r="D39" s="28">
        <f t="shared" si="0"/>
        <v>224</v>
      </c>
      <c r="E39" s="40">
        <f>SUMPRODUCT(D39:D$119*$A39:$A$119)/C39+0.5-$A39</f>
        <v>42.475939804830247</v>
      </c>
      <c r="F39" s="33">
        <f t="shared" si="1"/>
        <v>2.3342816352476528E-3</v>
      </c>
      <c r="G39" s="32"/>
      <c r="H39" s="40">
        <f>'HRQOL scores'!D$9</f>
        <v>0.8182178456039213</v>
      </c>
      <c r="I39" s="37">
        <f t="shared" si="4"/>
        <v>95849</v>
      </c>
      <c r="J39" s="37">
        <f t="shared" si="5"/>
        <v>78425.362283290247</v>
      </c>
      <c r="K39" s="40">
        <f>SUM(J39:J$119)/C39</f>
        <v>32.846543069181088</v>
      </c>
    </row>
    <row r="40" spans="1:11">
      <c r="A40" s="52">
        <v>35</v>
      </c>
      <c r="B40" s="25"/>
      <c r="C40" s="90">
        <v>95737</v>
      </c>
      <c r="D40" s="28">
        <f t="shared" si="0"/>
        <v>239</v>
      </c>
      <c r="E40" s="40">
        <f>SUMPRODUCT(D40:D$119*$A40:$A$119)/C40+0.5-$A40</f>
        <v>41.574152726859154</v>
      </c>
      <c r="F40" s="33">
        <f t="shared" si="1"/>
        <v>2.4964224907820382E-3</v>
      </c>
      <c r="G40" s="32"/>
      <c r="H40" s="40">
        <f>'HRQOL scores'!D$10</f>
        <v>0.81007124390015883</v>
      </c>
      <c r="I40" s="37">
        <f t="shared" si="4"/>
        <v>95617.5</v>
      </c>
      <c r="J40" s="37">
        <f t="shared" si="5"/>
        <v>77456.987163623431</v>
      </c>
      <c r="K40" s="40">
        <f>SUM(J40:J$119)/C40</f>
        <v>32.104220491329336</v>
      </c>
    </row>
    <row r="41" spans="1:11">
      <c r="A41" s="52">
        <v>36</v>
      </c>
      <c r="B41" s="25"/>
      <c r="C41" s="90">
        <v>95498</v>
      </c>
      <c r="D41" s="28">
        <f t="shared" si="0"/>
        <v>255</v>
      </c>
      <c r="E41" s="40">
        <f>SUMPRODUCT(D41:D$119*$A41:$A$119)/C41+0.5-$A41</f>
        <v>40.676947785412423</v>
      </c>
      <c r="F41" s="33">
        <f t="shared" si="1"/>
        <v>2.6702129887536913E-3</v>
      </c>
      <c r="G41" s="32"/>
      <c r="H41" s="40">
        <f>'HRQOL scores'!D$10</f>
        <v>0.81007124390015883</v>
      </c>
      <c r="I41" s="37">
        <f t="shared" si="4"/>
        <v>95370.5</v>
      </c>
      <c r="J41" s="37">
        <f t="shared" si="5"/>
        <v>77256.899566380103</v>
      </c>
      <c r="K41" s="40">
        <f>SUM(J41:J$119)/C41</f>
        <v>31.37348185317779</v>
      </c>
    </row>
    <row r="42" spans="1:11">
      <c r="A42" s="52">
        <v>37</v>
      </c>
      <c r="B42" s="25"/>
      <c r="C42" s="90">
        <v>95243</v>
      </c>
      <c r="D42" s="28">
        <f t="shared" si="0"/>
        <v>971</v>
      </c>
      <c r="E42" s="40">
        <f>SUMPRODUCT(D42:D$119*$A42:$A$119)/C42+0.5-$A42</f>
        <v>39.784516023343613</v>
      </c>
      <c r="F42" s="33">
        <f t="shared" si="1"/>
        <v>1.0194974958789623E-2</v>
      </c>
      <c r="G42" s="32"/>
      <c r="H42" s="40">
        <f>'HRQOL scores'!D$10</f>
        <v>0.81007124390015883</v>
      </c>
      <c r="I42" s="37">
        <f t="shared" si="4"/>
        <v>94757.5</v>
      </c>
      <c r="J42" s="37">
        <f t="shared" si="5"/>
        <v>76760.325893869303</v>
      </c>
      <c r="K42" s="40">
        <f>SUM(J42:J$119)/C42</f>
        <v>30.646324354003895</v>
      </c>
    </row>
    <row r="43" spans="1:11">
      <c r="A43" s="52">
        <v>38</v>
      </c>
      <c r="B43" s="25"/>
      <c r="C43" s="90">
        <v>94272</v>
      </c>
      <c r="D43" s="28">
        <f t="shared" si="0"/>
        <v>-414</v>
      </c>
      <c r="E43" s="40">
        <f>SUMPRODUCT(D43:D$119*$A43:$A$119)/C43+0.5-$A43</f>
        <v>39.189145871640733</v>
      </c>
      <c r="F43" s="33">
        <f t="shared" si="1"/>
        <v>-4.3915478615071286E-3</v>
      </c>
      <c r="G43" s="32"/>
      <c r="H43" s="40">
        <f>'HRQOL scores'!D$10</f>
        <v>0.81007124390015883</v>
      </c>
      <c r="I43" s="37">
        <f t="shared" si="4"/>
        <v>94479</v>
      </c>
      <c r="J43" s="37">
        <f t="shared" si="5"/>
        <v>76534.721052443099</v>
      </c>
      <c r="K43" s="40">
        <f>SUM(J43:J$119)/C43</f>
        <v>30.147737870783725</v>
      </c>
    </row>
    <row r="44" spans="1:11">
      <c r="A44" s="52">
        <v>39</v>
      </c>
      <c r="B44" s="25"/>
      <c r="C44" s="90">
        <v>94686</v>
      </c>
      <c r="D44" s="28">
        <f t="shared" si="0"/>
        <v>301</v>
      </c>
      <c r="E44" s="40">
        <f>SUMPRODUCT(D44:D$119*$A44:$A$119)/C44+0.5-$A44</f>
        <v>38.019983520386489</v>
      </c>
      <c r="F44" s="33">
        <f t="shared" si="1"/>
        <v>3.1789282470481382E-3</v>
      </c>
      <c r="G44" s="32"/>
      <c r="H44" s="40">
        <f>'HRQOL scores'!D$10</f>
        <v>0.81007124390015883</v>
      </c>
      <c r="I44" s="37">
        <f t="shared" si="4"/>
        <v>94535.5</v>
      </c>
      <c r="J44" s="37">
        <f t="shared" si="5"/>
        <v>76580.490077723472</v>
      </c>
      <c r="K44" s="40">
        <f>SUM(J44:J$119)/C44</f>
        <v>29.207621227024905</v>
      </c>
    </row>
    <row r="45" spans="1:11">
      <c r="A45" s="52">
        <v>40</v>
      </c>
      <c r="B45" s="25"/>
      <c r="C45" s="90">
        <v>94385</v>
      </c>
      <c r="D45" s="28">
        <f t="shared" si="0"/>
        <v>317</v>
      </c>
      <c r="E45" s="40">
        <f>SUMPRODUCT(D45:D$119*$A45:$A$119)/C45+0.5-$A45</f>
        <v>37.139637226374063</v>
      </c>
      <c r="F45" s="33">
        <f t="shared" si="1"/>
        <v>3.3585845208454735E-3</v>
      </c>
      <c r="G45" s="32"/>
      <c r="H45" s="40">
        <f>'HRQOL scores'!D$10</f>
        <v>0.81007124390015883</v>
      </c>
      <c r="I45" s="37">
        <f t="shared" si="4"/>
        <v>94226.5</v>
      </c>
      <c r="J45" s="37">
        <f t="shared" si="5"/>
        <v>76330.178063358311</v>
      </c>
      <c r="K45" s="40">
        <f>SUM(J45:J$119)/C45</f>
        <v>28.489403331295822</v>
      </c>
    </row>
    <row r="46" spans="1:11">
      <c r="A46" s="52">
        <v>41</v>
      </c>
      <c r="B46" s="25"/>
      <c r="C46" s="90">
        <v>94068</v>
      </c>
      <c r="D46" s="28">
        <f t="shared" si="0"/>
        <v>335</v>
      </c>
      <c r="E46" s="40">
        <f>SUMPRODUCT(D46:D$119*$A46:$A$119)/C46+0.5-$A46</f>
        <v>36.263109235992218</v>
      </c>
      <c r="F46" s="33">
        <f t="shared" si="1"/>
        <v>3.5612535612535613E-3</v>
      </c>
      <c r="G46" s="32"/>
      <c r="H46" s="40">
        <f>'HRQOL scores'!D$10</f>
        <v>0.81007124390015883</v>
      </c>
      <c r="I46" s="37">
        <f t="shared" si="4"/>
        <v>93900.5</v>
      </c>
      <c r="J46" s="37">
        <f t="shared" si="5"/>
        <v>76066.09483784686</v>
      </c>
      <c r="K46" s="40">
        <f>SUM(J46:J$119)/C46</f>
        <v>27.7739736718225</v>
      </c>
    </row>
    <row r="47" spans="1:11">
      <c r="A47" s="52">
        <v>42</v>
      </c>
      <c r="B47" s="25"/>
      <c r="C47" s="90">
        <v>93733</v>
      </c>
      <c r="D47" s="28">
        <f t="shared" si="0"/>
        <v>354</v>
      </c>
      <c r="E47" s="40">
        <f>SUMPRODUCT(D47:D$119*$A47:$A$119)/C47+0.5-$A47</f>
        <v>35.390925923754878</v>
      </c>
      <c r="F47" s="33">
        <f t="shared" si="1"/>
        <v>3.7766848388507781E-3</v>
      </c>
      <c r="G47" s="32"/>
      <c r="H47" s="40">
        <f>'HRQOL scores'!D$10</f>
        <v>0.81007124390015883</v>
      </c>
      <c r="I47" s="37">
        <f t="shared" si="4"/>
        <v>93556</v>
      </c>
      <c r="J47" s="37">
        <f t="shared" si="5"/>
        <v>75787.025294323263</v>
      </c>
      <c r="K47" s="40">
        <f>SUM(J47:J$119)/C47</f>
        <v>27.061718503868988</v>
      </c>
    </row>
    <row r="48" spans="1:11">
      <c r="A48" s="52">
        <v>43</v>
      </c>
      <c r="B48" s="25"/>
      <c r="C48" s="90">
        <v>93379</v>
      </c>
      <c r="D48" s="28">
        <f t="shared" si="0"/>
        <v>377</v>
      </c>
      <c r="E48" s="40">
        <f>SUMPRODUCT(D48:D$119*$A48:$A$119)/C48+0.5-$A48</f>
        <v>34.523197502771666</v>
      </c>
      <c r="F48" s="33">
        <f t="shared" si="1"/>
        <v>4.0373103160239454E-3</v>
      </c>
      <c r="G48" s="32"/>
      <c r="H48" s="40">
        <f>'HRQOL scores'!D$10</f>
        <v>0.81007124390015883</v>
      </c>
      <c r="I48" s="37">
        <f t="shared" si="4"/>
        <v>93190.5</v>
      </c>
      <c r="J48" s="37">
        <f t="shared" si="5"/>
        <v>75490.944254677757</v>
      </c>
      <c r="K48" s="40">
        <f>SUM(J48:J$119)/C48</f>
        <v>26.352702805007855</v>
      </c>
    </row>
    <row r="49" spans="1:11">
      <c r="A49" s="52">
        <v>44</v>
      </c>
      <c r="B49" s="25"/>
      <c r="C49" s="90">
        <v>93002</v>
      </c>
      <c r="D49" s="28">
        <f t="shared" si="0"/>
        <v>403</v>
      </c>
      <c r="E49" s="40">
        <f>SUMPRODUCT(D49:D$119*$A49:$A$119)/C49+0.5-$A49</f>
        <v>33.661116530948959</v>
      </c>
      <c r="F49" s="33">
        <f t="shared" si="1"/>
        <v>4.3332401453732182E-3</v>
      </c>
      <c r="G49" s="32"/>
      <c r="H49" s="40">
        <f>'HRQOL scores'!D$10</f>
        <v>0.81007124390015883</v>
      </c>
      <c r="I49" s="37">
        <f t="shared" si="4"/>
        <v>92800.5</v>
      </c>
      <c r="J49" s="37">
        <f t="shared" si="5"/>
        <v>75175.016469556693</v>
      </c>
      <c r="K49" s="40">
        <f>SUM(J49:J$119)/C49</f>
        <v>25.647815003700465</v>
      </c>
    </row>
    <row r="50" spans="1:11">
      <c r="A50" s="52">
        <v>45</v>
      </c>
      <c r="B50" s="25"/>
      <c r="C50" s="90">
        <v>92599</v>
      </c>
      <c r="D50" s="28">
        <f t="shared" si="0"/>
        <v>431</v>
      </c>
      <c r="E50" s="40">
        <f>SUMPRODUCT(D50:D$119*$A50:$A$119)/C50+0.5-$A50</f>
        <v>32.805436987562672</v>
      </c>
      <c r="F50" s="33">
        <f t="shared" si="1"/>
        <v>4.6544779101286189E-3</v>
      </c>
      <c r="G50" s="32"/>
      <c r="H50" s="40">
        <f>'HRQOL scores'!D$11</f>
        <v>0.79605607066226525</v>
      </c>
      <c r="I50" s="37">
        <f t="shared" si="4"/>
        <v>92383.5</v>
      </c>
      <c r="J50" s="37">
        <f t="shared" si="5"/>
        <v>73542.446004027384</v>
      </c>
      <c r="K50" s="40">
        <f>SUM(J50:J$119)/C50</f>
        <v>24.947602830533739</v>
      </c>
    </row>
    <row r="51" spans="1:11">
      <c r="A51" s="52">
        <v>46</v>
      </c>
      <c r="B51" s="25"/>
      <c r="C51" s="90">
        <v>92168</v>
      </c>
      <c r="D51" s="28">
        <f t="shared" si="0"/>
        <v>461</v>
      </c>
      <c r="E51" s="40">
        <f>SUMPRODUCT(D51:D$119*$A51:$A$119)/C51+0.5-$A51</f>
        <v>31.956505073467099</v>
      </c>
      <c r="F51" s="33">
        <f t="shared" si="1"/>
        <v>5.0017359604201022E-3</v>
      </c>
      <c r="G51" s="32"/>
      <c r="H51" s="40">
        <f>'HRQOL scores'!D$11</f>
        <v>0.79605607066226525</v>
      </c>
      <c r="I51" s="37">
        <f t="shared" si="4"/>
        <v>91937.5</v>
      </c>
      <c r="J51" s="37">
        <f t="shared" si="5"/>
        <v>73187.404996512007</v>
      </c>
      <c r="K51" s="40">
        <f>SUM(J51:J$119)/C51</f>
        <v>24.266346546529888</v>
      </c>
    </row>
    <row r="52" spans="1:11">
      <c r="A52" s="52">
        <v>47</v>
      </c>
      <c r="B52" s="25"/>
      <c r="C52" s="90">
        <v>91707</v>
      </c>
      <c r="D52" s="28">
        <f t="shared" si="0"/>
        <v>-510</v>
      </c>
      <c r="E52" s="40">
        <f>SUMPRODUCT(D52:D$119*$A52:$A$119)/C52+0.5-$A52</f>
        <v>31.114633120823001</v>
      </c>
      <c r="F52" s="33">
        <f t="shared" si="1"/>
        <v>-5.5611894402826396E-3</v>
      </c>
      <c r="G52" s="32"/>
      <c r="H52" s="40">
        <f>'HRQOL scores'!D$11</f>
        <v>0.79605607066226525</v>
      </c>
      <c r="I52" s="37">
        <f t="shared" si="4"/>
        <v>91962</v>
      </c>
      <c r="J52" s="37">
        <f t="shared" si="5"/>
        <v>73206.90837024324</v>
      </c>
      <c r="K52" s="40">
        <f>SUM(J52:J$119)/C52</f>
        <v>23.590273626921121</v>
      </c>
    </row>
    <row r="53" spans="1:11">
      <c r="A53" s="52">
        <v>48</v>
      </c>
      <c r="B53" s="25"/>
      <c r="C53" s="90">
        <v>92217</v>
      </c>
      <c r="D53" s="28">
        <f t="shared" si="0"/>
        <v>1519</v>
      </c>
      <c r="E53" s="40">
        <f>SUMPRODUCT(D53:D$119*$A53:$A$119)/C53+0.5-$A53</f>
        <v>29.945320923596682</v>
      </c>
      <c r="F53" s="33">
        <f t="shared" si="1"/>
        <v>1.6472017090124382E-2</v>
      </c>
      <c r="G53" s="32"/>
      <c r="H53" s="40">
        <f>'HRQOL scores'!D$11</f>
        <v>0.79605607066226525</v>
      </c>
      <c r="I53" s="37">
        <f t="shared" si="4"/>
        <v>91457.5</v>
      </c>
      <c r="J53" s="37">
        <f t="shared" si="5"/>
        <v>72805.298082594119</v>
      </c>
      <c r="K53" s="40">
        <f>SUM(J53:J$119)/C53</f>
        <v>22.665954380795423</v>
      </c>
    </row>
    <row r="54" spans="1:11">
      <c r="A54" s="52">
        <v>49</v>
      </c>
      <c r="B54" s="25"/>
      <c r="C54" s="90">
        <v>90698</v>
      </c>
      <c r="D54" s="28">
        <f t="shared" si="0"/>
        <v>549</v>
      </c>
      <c r="E54" s="40">
        <f>SUMPRODUCT(D54:D$119*$A54:$A$119)/C54+0.5-$A54</f>
        <v>29.438467878137502</v>
      </c>
      <c r="F54" s="33">
        <f t="shared" si="1"/>
        <v>6.0530551941608418E-3</v>
      </c>
      <c r="G54" s="32"/>
      <c r="H54" s="40">
        <f>'HRQOL scores'!D$11</f>
        <v>0.79605607066226525</v>
      </c>
      <c r="I54" s="37">
        <f t="shared" si="4"/>
        <v>90423.5</v>
      </c>
      <c r="J54" s="37">
        <f t="shared" si="5"/>
        <v>71982.176105529346</v>
      </c>
      <c r="K54" s="40">
        <f>SUM(J54:J$119)/C54</f>
        <v>22.242839059860387</v>
      </c>
    </row>
    <row r="55" spans="1:11">
      <c r="A55" s="52">
        <v>50</v>
      </c>
      <c r="B55" s="25"/>
      <c r="C55" s="90">
        <v>90149</v>
      </c>
      <c r="D55" s="28">
        <f t="shared" si="0"/>
        <v>579</v>
      </c>
      <c r="E55" s="40">
        <f>SUMPRODUCT(D55:D$119*$A55:$A$119)/C55+0.5-$A55</f>
        <v>28.614700768852842</v>
      </c>
      <c r="F55" s="33">
        <f t="shared" si="1"/>
        <v>6.4227001963416122E-3</v>
      </c>
      <c r="G55" s="32"/>
      <c r="H55" s="40">
        <f>'HRQOL scores'!D$11</f>
        <v>0.79605607066226525</v>
      </c>
      <c r="I55" s="37">
        <f t="shared" si="4"/>
        <v>89859.5</v>
      </c>
      <c r="J55" s="37">
        <f t="shared" si="5"/>
        <v>71533.200481675827</v>
      </c>
      <c r="K55" s="40">
        <f>SUM(J55:J$119)/C55</f>
        <v>21.579816092754083</v>
      </c>
    </row>
    <row r="56" spans="1:11">
      <c r="A56" s="52">
        <v>51</v>
      </c>
      <c r="B56" s="25"/>
      <c r="C56" s="90">
        <v>89570</v>
      </c>
      <c r="D56" s="28">
        <f t="shared" si="0"/>
        <v>613</v>
      </c>
      <c r="E56" s="40">
        <f>SUMPRODUCT(D56:D$119*$A56:$A$119)/C56+0.5-$A56</f>
        <v>27.796440321662558</v>
      </c>
      <c r="F56" s="33">
        <f t="shared" si="1"/>
        <v>6.8438093111532882E-3</v>
      </c>
      <c r="G56" s="32"/>
      <c r="H56" s="40">
        <f>'HRQOL scores'!D$11</f>
        <v>0.79605607066226525</v>
      </c>
      <c r="I56" s="37">
        <f t="shared" si="4"/>
        <v>89263.5</v>
      </c>
      <c r="J56" s="37">
        <f t="shared" si="5"/>
        <v>71058.751063561111</v>
      </c>
      <c r="K56" s="40">
        <f>SUM(J56:J$119)/C56</f>
        <v>20.920683716244415</v>
      </c>
    </row>
    <row r="57" spans="1:11">
      <c r="A57" s="52">
        <v>52</v>
      </c>
      <c r="B57" s="25"/>
      <c r="C57" s="90">
        <v>88957</v>
      </c>
      <c r="D57" s="28">
        <f t="shared" si="0"/>
        <v>654</v>
      </c>
      <c r="E57" s="40">
        <f>SUMPRODUCT(D57:D$119*$A57:$A$119)/C57+0.5-$A57</f>
        <v>26.984539267413638</v>
      </c>
      <c r="F57" s="33">
        <f t="shared" si="1"/>
        <v>7.351866632193082E-3</v>
      </c>
      <c r="G57" s="32"/>
      <c r="H57" s="40">
        <f>'HRQOL scores'!D$11</f>
        <v>0.79605607066226525</v>
      </c>
      <c r="I57" s="37">
        <f t="shared" si="4"/>
        <v>88630</v>
      </c>
      <c r="J57" s="37">
        <f t="shared" si="5"/>
        <v>70554.449542796574</v>
      </c>
      <c r="K57" s="40">
        <f>SUM(J57:J$119)/C57</f>
        <v>20.266048645980092</v>
      </c>
    </row>
    <row r="58" spans="1:11">
      <c r="A58" s="52">
        <v>53</v>
      </c>
      <c r="B58" s="25"/>
      <c r="C58" s="90">
        <v>88303</v>
      </c>
      <c r="D58" s="28">
        <f t="shared" si="0"/>
        <v>704</v>
      </c>
      <c r="E58" s="40">
        <f>SUMPRODUCT(D58:D$119*$A58:$A$119)/C58+0.5-$A58</f>
        <v>26.180692157812487</v>
      </c>
      <c r="F58" s="33">
        <f t="shared" si="1"/>
        <v>7.9725490640182098E-3</v>
      </c>
      <c r="G58" s="32"/>
      <c r="H58" s="40">
        <f>'HRQOL scores'!D$11</f>
        <v>0.79605607066226525</v>
      </c>
      <c r="I58" s="37">
        <f t="shared" si="4"/>
        <v>87951</v>
      </c>
      <c r="J58" s="37">
        <f t="shared" si="5"/>
        <v>70013.927470816896</v>
      </c>
      <c r="K58" s="40">
        <f>SUM(J58:J$119)/C58</f>
        <v>19.61714143186137</v>
      </c>
    </row>
    <row r="59" spans="1:11">
      <c r="A59" s="52">
        <v>54</v>
      </c>
      <c r="B59" s="25"/>
      <c r="C59" s="90">
        <v>87599</v>
      </c>
      <c r="D59" s="28">
        <f t="shared" si="0"/>
        <v>761</v>
      </c>
      <c r="E59" s="40">
        <f>SUMPRODUCT(D59:D$119*$A59:$A$119)/C59+0.5-$A59</f>
        <v>25.387078158555639</v>
      </c>
      <c r="F59" s="33">
        <f t="shared" si="1"/>
        <v>8.6873137821208007E-3</v>
      </c>
      <c r="G59" s="32"/>
      <c r="H59" s="40">
        <f>'HRQOL scores'!D$11</f>
        <v>0.79605607066226525</v>
      </c>
      <c r="I59" s="37">
        <f t="shared" si="4"/>
        <v>87218.5</v>
      </c>
      <c r="J59" s="37">
        <f t="shared" si="5"/>
        <v>69430.816399056785</v>
      </c>
      <c r="K59" s="40">
        <f>SUM(J59:J$119)/C59</f>
        <v>18.975542099645402</v>
      </c>
    </row>
    <row r="60" spans="1:11">
      <c r="A60" s="52">
        <v>55</v>
      </c>
      <c r="B60" s="25"/>
      <c r="C60" s="90">
        <v>86838</v>
      </c>
      <c r="D60" s="28">
        <f t="shared" si="0"/>
        <v>823</v>
      </c>
      <c r="E60" s="40">
        <f>SUMPRODUCT(D60:D$119*$A60:$A$119)/C60+0.5-$A60</f>
        <v>24.605174688630726</v>
      </c>
      <c r="F60" s="33">
        <f t="shared" si="1"/>
        <v>9.4774177203528417E-3</v>
      </c>
      <c r="G60" s="32"/>
      <c r="H60" s="40">
        <f>'HRQOL scores'!D$12</f>
        <v>0.78488179225758214</v>
      </c>
      <c r="I60" s="37">
        <f t="shared" si="4"/>
        <v>86426.5</v>
      </c>
      <c r="J60" s="37">
        <f t="shared" si="5"/>
        <v>67834.586218549928</v>
      </c>
      <c r="K60" s="40">
        <f>SUM(J60:J$119)/C60</f>
        <v>18.342289043826213</v>
      </c>
    </row>
    <row r="61" spans="1:11">
      <c r="A61" s="52">
        <v>56</v>
      </c>
      <c r="B61" s="25"/>
      <c r="C61" s="90">
        <v>86015</v>
      </c>
      <c r="D61" s="28">
        <f t="shared" si="0"/>
        <v>885</v>
      </c>
      <c r="E61" s="40">
        <f>SUMPRODUCT(D61:D$119*$A61:$A$119)/C61+0.5-$A61</f>
        <v>23.835815376519392</v>
      </c>
      <c r="F61" s="33">
        <f t="shared" si="1"/>
        <v>1.0288903098296808E-2</v>
      </c>
      <c r="G61" s="32"/>
      <c r="H61" s="40">
        <f>'HRQOL scores'!D$12</f>
        <v>0.78488179225758214</v>
      </c>
      <c r="I61" s="37">
        <f t="shared" si="4"/>
        <v>85572.5</v>
      </c>
      <c r="J61" s="37">
        <f t="shared" si="5"/>
        <v>67164.297167961951</v>
      </c>
      <c r="K61" s="40">
        <f>SUM(J61:J$119)/C61</f>
        <v>17.729153168275662</v>
      </c>
    </row>
    <row r="62" spans="1:11">
      <c r="A62" s="52">
        <v>57</v>
      </c>
      <c r="B62" s="25"/>
      <c r="C62" s="90">
        <v>85130</v>
      </c>
      <c r="D62" s="28">
        <f t="shared" si="0"/>
        <v>947</v>
      </c>
      <c r="E62" s="40">
        <f>SUMPRODUCT(D62:D$119*$A62:$A$119)/C62+0.5-$A62</f>
        <v>23.078411366278814</v>
      </c>
      <c r="F62" s="33">
        <f t="shared" si="1"/>
        <v>1.1124163044755081E-2</v>
      </c>
      <c r="G62" s="32"/>
      <c r="H62" s="40">
        <f>'HRQOL scores'!D$12</f>
        <v>0.78488179225758214</v>
      </c>
      <c r="I62" s="37">
        <f t="shared" si="4"/>
        <v>84656.5</v>
      </c>
      <c r="J62" s="37">
        <f t="shared" si="5"/>
        <v>66445.345446253996</v>
      </c>
      <c r="K62" s="40">
        <f>SUM(J62:J$119)/C62</f>
        <v>17.124501498898965</v>
      </c>
    </row>
    <row r="63" spans="1:11">
      <c r="A63" s="52">
        <v>58</v>
      </c>
      <c r="B63" s="25"/>
      <c r="C63" s="90">
        <v>84183</v>
      </c>
      <c r="D63" s="28">
        <f t="shared" si="0"/>
        <v>1006</v>
      </c>
      <c r="E63" s="40">
        <f>SUMPRODUCT(D63:D$119*$A63:$A$119)/C63+0.5-$A63</f>
        <v>22.332402737029042</v>
      </c>
      <c r="F63" s="33">
        <f t="shared" si="1"/>
        <v>1.1950156207310264E-2</v>
      </c>
      <c r="G63" s="32"/>
      <c r="H63" s="40">
        <f>'HRQOL scores'!D$12</f>
        <v>0.78488179225758214</v>
      </c>
      <c r="I63" s="37">
        <f t="shared" si="4"/>
        <v>83680</v>
      </c>
      <c r="J63" s="37">
        <f t="shared" si="5"/>
        <v>65678.908376114472</v>
      </c>
      <c r="K63" s="40">
        <f>SUM(J63:J$119)/C63</f>
        <v>16.527843711378964</v>
      </c>
    </row>
    <row r="64" spans="1:11">
      <c r="A64" s="52">
        <v>59</v>
      </c>
      <c r="B64" s="25"/>
      <c r="C64" s="90">
        <v>83177</v>
      </c>
      <c r="D64" s="28">
        <f t="shared" si="0"/>
        <v>1065</v>
      </c>
      <c r="E64" s="40">
        <f>SUMPRODUCT(D64:D$119*$A64:$A$119)/C64+0.5-$A64</f>
        <v>21.596458872179994</v>
      </c>
      <c r="F64" s="33">
        <f t="shared" si="1"/>
        <v>1.2804020342161895E-2</v>
      </c>
      <c r="G64" s="32"/>
      <c r="H64" s="40">
        <f>'HRQOL scores'!D$12</f>
        <v>0.78488179225758214</v>
      </c>
      <c r="I64" s="37">
        <f t="shared" si="4"/>
        <v>82644.5</v>
      </c>
      <c r="J64" s="37">
        <f t="shared" si="5"/>
        <v>64866.163280231747</v>
      </c>
      <c r="K64" s="40">
        <f>SUM(J64:J$119)/C64</f>
        <v>15.938114608352079</v>
      </c>
    </row>
    <row r="65" spans="1:11">
      <c r="A65" s="52">
        <v>60</v>
      </c>
      <c r="B65" s="25"/>
      <c r="C65" s="90">
        <v>82112</v>
      </c>
      <c r="D65" s="28">
        <f t="shared" si="0"/>
        <v>1124</v>
      </c>
      <c r="E65" s="40">
        <f>SUMPRODUCT(D65:D$119*$A65:$A$119)/C65+0.5-$A65</f>
        <v>20.870081834705232</v>
      </c>
      <c r="F65" s="33">
        <f t="shared" si="1"/>
        <v>1.3688620420888543E-2</v>
      </c>
      <c r="G65" s="32"/>
      <c r="H65" s="40">
        <f>'HRQOL scores'!D$12</f>
        <v>0.78488179225758214</v>
      </c>
      <c r="I65" s="37">
        <f t="shared" si="4"/>
        <v>81550</v>
      </c>
      <c r="J65" s="37">
        <f t="shared" si="5"/>
        <v>64007.110158605821</v>
      </c>
      <c r="K65" s="40">
        <f>SUM(J65:J$119)/C65</f>
        <v>15.354861597557836</v>
      </c>
    </row>
    <row r="66" spans="1:11">
      <c r="A66" s="52">
        <v>61</v>
      </c>
      <c r="B66" s="25"/>
      <c r="C66" s="90">
        <v>80988</v>
      </c>
      <c r="D66" s="28">
        <f t="shared" si="0"/>
        <v>1189</v>
      </c>
      <c r="E66" s="40">
        <f>SUMPRODUCT(D66:D$119*$A66:$A$119)/C66+0.5-$A66</f>
        <v>20.152790038170039</v>
      </c>
      <c r="F66" s="33">
        <f t="shared" si="1"/>
        <v>1.4681187336395516E-2</v>
      </c>
      <c r="G66" s="32"/>
      <c r="H66" s="40">
        <f>'HRQOL scores'!D$12</f>
        <v>0.78488179225758214</v>
      </c>
      <c r="I66" s="37">
        <f t="shared" si="4"/>
        <v>80393.5</v>
      </c>
      <c r="J66" s="37">
        <f t="shared" si="5"/>
        <v>63099.394365859931</v>
      </c>
      <c r="K66" s="40">
        <f>SUM(J66:J$119)/C66</f>
        <v>14.77763724675339</v>
      </c>
    </row>
    <row r="67" spans="1:11">
      <c r="A67" s="52">
        <v>62</v>
      </c>
      <c r="B67" s="25"/>
      <c r="C67" s="90">
        <v>79799</v>
      </c>
      <c r="D67" s="28">
        <f t="shared" si="0"/>
        <v>1257</v>
      </c>
      <c r="E67" s="40">
        <f>SUMPRODUCT(D67:D$119*$A67:$A$119)/C67+0.5-$A67</f>
        <v>19.445615353717656</v>
      </c>
      <c r="F67" s="33">
        <f t="shared" si="1"/>
        <v>1.5752077093697917E-2</v>
      </c>
      <c r="G67" s="32"/>
      <c r="H67" s="40">
        <f>'HRQOL scores'!D$12</f>
        <v>0.78488179225758214</v>
      </c>
      <c r="I67" s="37">
        <f t="shared" si="4"/>
        <v>79170.5</v>
      </c>
      <c r="J67" s="37">
        <f t="shared" si="5"/>
        <v>62139.48393392891</v>
      </c>
      <c r="K67" s="40">
        <f>SUM(J67:J$119)/C67</f>
        <v>14.207093960753934</v>
      </c>
    </row>
    <row r="68" spans="1:11">
      <c r="A68" s="52">
        <v>63</v>
      </c>
      <c r="B68" s="25"/>
      <c r="C68" s="90">
        <v>78542</v>
      </c>
      <c r="D68" s="28">
        <f t="shared" si="0"/>
        <v>1330</v>
      </c>
      <c r="E68" s="40">
        <f>SUMPRODUCT(D68:D$119*$A68:$A$119)/C68+0.5-$A68</f>
        <v>18.748824318343253</v>
      </c>
      <c r="F68" s="33">
        <f t="shared" si="1"/>
        <v>1.6933615135850882E-2</v>
      </c>
      <c r="G68" s="32"/>
      <c r="H68" s="40">
        <f>'HRQOL scores'!D$12</f>
        <v>0.78488179225758214</v>
      </c>
      <c r="I68" s="37">
        <f t="shared" si="4"/>
        <v>77877</v>
      </c>
      <c r="J68" s="37">
        <f t="shared" si="5"/>
        <v>61124.239335643724</v>
      </c>
      <c r="K68" s="40">
        <f>SUM(J68:J$119)/C68</f>
        <v>13.643304309035608</v>
      </c>
    </row>
    <row r="69" spans="1:11">
      <c r="A69" s="52">
        <v>64</v>
      </c>
      <c r="B69" s="25"/>
      <c r="C69" s="90">
        <v>77212</v>
      </c>
      <c r="D69" s="28">
        <f t="shared" ref="D69:D119" si="6">C69-C70</f>
        <v>1407</v>
      </c>
      <c r="E69" s="40">
        <f>SUMPRODUCT(D69:D$119*$A69:$A$119)/C69+0.5-$A69</f>
        <v>18.063165824111735</v>
      </c>
      <c r="F69" s="33">
        <f t="shared" ref="F69:F116" si="7">D69/C69</f>
        <v>1.82225560793659E-2</v>
      </c>
      <c r="G69" s="32"/>
      <c r="H69" s="40">
        <f>'HRQOL scores'!D$12</f>
        <v>0.78488179225758214</v>
      </c>
      <c r="I69" s="37">
        <f t="shared" ref="I69:I100" si="8">(D69*0.5+C70)</f>
        <v>76508.5</v>
      </c>
      <c r="J69" s="37">
        <f t="shared" ref="J69:J100" si="9">I69*H69</f>
        <v>60050.128602939221</v>
      </c>
      <c r="K69" s="40">
        <f>SUM(J69:J$119)/C69</f>
        <v>13.086672637732878</v>
      </c>
    </row>
    <row r="70" spans="1:11">
      <c r="A70" s="52">
        <v>65</v>
      </c>
      <c r="B70" s="25"/>
      <c r="C70" s="90">
        <v>75805</v>
      </c>
      <c r="D70" s="28">
        <f t="shared" si="6"/>
        <v>1483</v>
      </c>
      <c r="E70" s="40">
        <f>SUMPRODUCT(D70:D$119*$A70:$A$119)/C70+0.5-$A70</f>
        <v>17.389151897781346</v>
      </c>
      <c r="F70" s="33">
        <f t="shared" si="7"/>
        <v>1.9563353340808654E-2</v>
      </c>
      <c r="G70" s="32"/>
      <c r="H70" s="40">
        <f>'HRQOL scores'!D$13</f>
        <v>0.76790772645442895</v>
      </c>
      <c r="I70" s="37">
        <f t="shared" si="8"/>
        <v>75063.5</v>
      </c>
      <c r="J70" s="37">
        <f t="shared" si="9"/>
        <v>57641.841624712026</v>
      </c>
      <c r="K70" s="40">
        <f>SUM(J70:J$119)/C70</f>
        <v>12.537405700174023</v>
      </c>
    </row>
    <row r="71" spans="1:11">
      <c r="A71" s="52">
        <v>66</v>
      </c>
      <c r="B71" s="25"/>
      <c r="C71" s="90">
        <v>74322</v>
      </c>
      <c r="D71" s="28">
        <f t="shared" si="6"/>
        <v>1561</v>
      </c>
      <c r="E71" s="40">
        <f>SUMPRODUCT(D71:D$119*$A71:$A$119)/C71+0.5-$A71</f>
        <v>16.726153219925664</v>
      </c>
      <c r="F71" s="33">
        <f t="shared" si="7"/>
        <v>2.1003202281962272E-2</v>
      </c>
      <c r="G71" s="32"/>
      <c r="H71" s="40">
        <f>'HRQOL scores'!D$13</f>
        <v>0.76790772645442895</v>
      </c>
      <c r="I71" s="37">
        <f t="shared" si="8"/>
        <v>73541.5</v>
      </c>
      <c r="J71" s="37">
        <f t="shared" si="9"/>
        <v>56473.086065048388</v>
      </c>
      <c r="K71" s="40">
        <f>SUM(J71:J$119)/C71</f>
        <v>12.012004486921501</v>
      </c>
    </row>
    <row r="72" spans="1:11">
      <c r="A72" s="52">
        <v>67</v>
      </c>
      <c r="B72" s="25"/>
      <c r="C72" s="90">
        <v>72761</v>
      </c>
      <c r="D72" s="28">
        <f t="shared" si="6"/>
        <v>1650</v>
      </c>
      <c r="E72" s="40">
        <f>SUMPRODUCT(D72:D$119*$A72:$A$119)/C72+0.5-$A72</f>
        <v>16.074265878854263</v>
      </c>
      <c r="F72" s="33">
        <f t="shared" si="7"/>
        <v>2.2676983548879207E-2</v>
      </c>
      <c r="G72" s="32"/>
      <c r="H72" s="40">
        <f>'HRQOL scores'!D$13</f>
        <v>0.76790772645442895</v>
      </c>
      <c r="I72" s="37">
        <f t="shared" si="8"/>
        <v>71936</v>
      </c>
      <c r="J72" s="37">
        <f t="shared" si="9"/>
        <v>55240.2102102258</v>
      </c>
      <c r="K72" s="40">
        <f>SUM(J72:J$119)/C72</f>
        <v>11.493562642238718</v>
      </c>
    </row>
    <row r="73" spans="1:11">
      <c r="A73" s="52">
        <v>68</v>
      </c>
      <c r="B73" s="25"/>
      <c r="C73" s="90">
        <v>71111</v>
      </c>
      <c r="D73" s="28">
        <f t="shared" si="6"/>
        <v>1753</v>
      </c>
      <c r="E73" s="40">
        <f>SUMPRODUCT(D73:D$119*$A73:$A$119)/C73+0.5-$A73</f>
        <v>15.435638081468625</v>
      </c>
      <c r="F73" s="33">
        <f t="shared" si="7"/>
        <v>2.4651601018126589E-2</v>
      </c>
      <c r="G73" s="32"/>
      <c r="H73" s="40">
        <f>'HRQOL scores'!D$13</f>
        <v>0.76790772645442895</v>
      </c>
      <c r="I73" s="37">
        <f t="shared" si="8"/>
        <v>70234.5</v>
      </c>
      <c r="J73" s="37">
        <f t="shared" si="9"/>
        <v>53933.615213663594</v>
      </c>
      <c r="K73" s="40">
        <f>SUM(J73:J$119)/C73</f>
        <v>10.983432959762984</v>
      </c>
    </row>
    <row r="74" spans="1:11">
      <c r="A74" s="52">
        <v>69</v>
      </c>
      <c r="B74" s="25"/>
      <c r="C74" s="90">
        <v>69358</v>
      </c>
      <c r="D74" s="28">
        <f t="shared" si="6"/>
        <v>1864</v>
      </c>
      <c r="E74" s="40">
        <f>SUMPRODUCT(D74:D$119*$A74:$A$119)/C74+0.5-$A74</f>
        <v>14.813131284225548</v>
      </c>
      <c r="F74" s="33">
        <f t="shared" si="7"/>
        <v>2.6875054067302978E-2</v>
      </c>
      <c r="G74" s="32"/>
      <c r="H74" s="40">
        <f>'HRQOL scores'!D$13</f>
        <v>0.76790772645442895</v>
      </c>
      <c r="I74" s="37">
        <f t="shared" si="8"/>
        <v>68426</v>
      </c>
      <c r="J74" s="37">
        <f t="shared" si="9"/>
        <v>52544.854090370754</v>
      </c>
      <c r="K74" s="40">
        <f>SUM(J74:J$119)/C74</f>
        <v>10.483423483780415</v>
      </c>
    </row>
    <row r="75" spans="1:11">
      <c r="A75" s="52">
        <v>70</v>
      </c>
      <c r="B75" s="25"/>
      <c r="C75" s="90">
        <v>67494</v>
      </c>
      <c r="D75" s="28">
        <f t="shared" si="6"/>
        <v>1982</v>
      </c>
      <c r="E75" s="40">
        <f>SUMPRODUCT(D75:D$119*$A75:$A$119)/C75+0.5-$A75</f>
        <v>14.208420890913501</v>
      </c>
      <c r="F75" s="33">
        <f t="shared" si="7"/>
        <v>2.936557323613951E-2</v>
      </c>
      <c r="G75" s="32"/>
      <c r="H75" s="40">
        <f>'HRQOL scores'!D$13</f>
        <v>0.76790772645442895</v>
      </c>
      <c r="I75" s="37">
        <f t="shared" si="8"/>
        <v>66503</v>
      </c>
      <c r="J75" s="37">
        <f t="shared" si="9"/>
        <v>51068.167532398889</v>
      </c>
      <c r="K75" s="40">
        <f>SUM(J75:J$119)/C75</f>
        <v>9.9944355334944035</v>
      </c>
    </row>
    <row r="76" spans="1:11">
      <c r="A76" s="52">
        <v>71</v>
      </c>
      <c r="B76" s="25"/>
      <c r="C76" s="90">
        <v>65512</v>
      </c>
      <c r="D76" s="28">
        <f t="shared" si="6"/>
        <v>2092</v>
      </c>
      <c r="E76" s="40">
        <f>SUMPRODUCT(D76:D$119*$A76:$A$119)/C76+0.5-$A76</f>
        <v>13.623155446503162</v>
      </c>
      <c r="F76" s="33">
        <f t="shared" si="7"/>
        <v>3.1933080962266457E-2</v>
      </c>
      <c r="G76" s="32"/>
      <c r="H76" s="40">
        <f>'HRQOL scores'!D$13</f>
        <v>0.76790772645442895</v>
      </c>
      <c r="I76" s="37">
        <f t="shared" si="8"/>
        <v>64466</v>
      </c>
      <c r="J76" s="37">
        <f t="shared" si="9"/>
        <v>49503.939493611215</v>
      </c>
      <c r="K76" s="40">
        <f>SUM(J76:J$119)/C76</f>
        <v>9.5172833124507346</v>
      </c>
    </row>
    <row r="77" spans="1:11">
      <c r="A77" s="52">
        <v>72</v>
      </c>
      <c r="B77" s="25"/>
      <c r="C77" s="90">
        <v>63420</v>
      </c>
      <c r="D77" s="28">
        <f t="shared" si="6"/>
        <v>2182</v>
      </c>
      <c r="E77" s="40">
        <f>SUMPRODUCT(D77:D$119*$A77:$A$119)/C77+0.5-$A77</f>
        <v>13.056041621118183</v>
      </c>
      <c r="F77" s="33">
        <f t="shared" si="7"/>
        <v>3.4405550299590033E-2</v>
      </c>
      <c r="G77" s="32"/>
      <c r="H77" s="40">
        <f>'HRQOL scores'!D$13</f>
        <v>0.76790772645442895</v>
      </c>
      <c r="I77" s="37">
        <f t="shared" si="8"/>
        <v>62329</v>
      </c>
      <c r="J77" s="37">
        <f t="shared" si="9"/>
        <v>47862.920682178104</v>
      </c>
      <c r="K77" s="40">
        <f>SUM(J77:J$119)/C77</f>
        <v>9.0506516063018161</v>
      </c>
    </row>
    <row r="78" spans="1:11">
      <c r="A78" s="52">
        <v>73</v>
      </c>
      <c r="B78" s="25"/>
      <c r="C78" s="90">
        <v>61238</v>
      </c>
      <c r="D78" s="28">
        <f t="shared" si="6"/>
        <v>2242</v>
      </c>
      <c r="E78" s="40">
        <f>SUMPRODUCT(D78:D$119*$A78:$A$119)/C78+0.5-$A78</f>
        <v>12.503431849689989</v>
      </c>
      <c r="F78" s="33">
        <f t="shared" si="7"/>
        <v>3.6611254449851402E-2</v>
      </c>
      <c r="G78" s="32"/>
      <c r="H78" s="40">
        <f>'HRQOL scores'!D$13</f>
        <v>0.76790772645442895</v>
      </c>
      <c r="I78" s="37">
        <f t="shared" si="8"/>
        <v>60117</v>
      </c>
      <c r="J78" s="37">
        <f t="shared" si="9"/>
        <v>46164.308791260904</v>
      </c>
      <c r="K78" s="40">
        <f>SUM(J78:J$119)/C78</f>
        <v>8.5915510661596244</v>
      </c>
    </row>
    <row r="79" spans="1:11">
      <c r="A79" s="52">
        <v>74</v>
      </c>
      <c r="B79" s="25"/>
      <c r="C79" s="90">
        <v>58996</v>
      </c>
      <c r="D79" s="28">
        <f t="shared" si="6"/>
        <v>2281</v>
      </c>
      <c r="E79" s="40">
        <f>SUMPRODUCT(D79:D$119*$A79:$A$119)/C79+0.5-$A79</f>
        <v>11.959593186170508</v>
      </c>
      <c r="F79" s="33">
        <f t="shared" si="7"/>
        <v>3.8663638212760185E-2</v>
      </c>
      <c r="G79" s="32"/>
      <c r="H79" s="40">
        <f>'HRQOL scores'!D$13</f>
        <v>0.76790772645442895</v>
      </c>
      <c r="I79" s="37">
        <f t="shared" si="8"/>
        <v>57855.5</v>
      </c>
      <c r="J79" s="37">
        <f t="shared" si="9"/>
        <v>44427.685467884214</v>
      </c>
      <c r="K79" s="40">
        <f>SUM(J79:J$119)/C79</f>
        <v>8.13555317984647</v>
      </c>
    </row>
    <row r="80" spans="1:11">
      <c r="A80" s="52">
        <v>75</v>
      </c>
      <c r="B80" s="66" t="s">
        <v>30</v>
      </c>
      <c r="C80" s="90">
        <v>56715</v>
      </c>
      <c r="D80" s="28">
        <f t="shared" si="6"/>
        <v>2313</v>
      </c>
      <c r="E80" s="40">
        <f>SUMPRODUCT(D80:D$119*$A80:$A$119)/C80+0.5-$A80</f>
        <v>11.420482405207011</v>
      </c>
      <c r="F80" s="33">
        <f t="shared" si="7"/>
        <v>4.0782861676805081E-2</v>
      </c>
      <c r="G80" s="32"/>
      <c r="H80" s="40">
        <f>'HRQOL scores'!D$14</f>
        <v>0.71339699651817512</v>
      </c>
      <c r="I80" s="37">
        <f t="shared" si="8"/>
        <v>55558.5</v>
      </c>
      <c r="J80" s="37">
        <f t="shared" si="9"/>
        <v>39635.267031055031</v>
      </c>
      <c r="K80" s="40">
        <f>SUM(J80:J$119)/C80</f>
        <v>7.6794042128244397</v>
      </c>
    </row>
    <row r="81" spans="1:11">
      <c r="A81" s="52">
        <v>76</v>
      </c>
      <c r="B81" s="66" t="s">
        <v>31</v>
      </c>
      <c r="C81" s="90">
        <v>54402</v>
      </c>
      <c r="D81" s="28">
        <f t="shared" si="6"/>
        <v>2351</v>
      </c>
      <c r="E81" s="40">
        <f>SUMPRODUCT(D81:D$119*$A81:$A$119)/C81+0.5-$A81</f>
        <v>10.884786581583683</v>
      </c>
      <c r="F81" s="33">
        <f t="shared" si="7"/>
        <v>4.3215322966067421E-2</v>
      </c>
      <c r="G81" s="32"/>
      <c r="H81" s="40">
        <f>'HRQOL scores'!D$14</f>
        <v>0.71339699651817512</v>
      </c>
      <c r="I81" s="37">
        <f t="shared" si="8"/>
        <v>53226.5</v>
      </c>
      <c r="J81" s="37">
        <f t="shared" si="9"/>
        <v>37971.625235174652</v>
      </c>
      <c r="K81" s="40">
        <f>SUM(J81:J$119)/C81</f>
        <v>7.277345371480517</v>
      </c>
    </row>
    <row r="82" spans="1:11">
      <c r="A82" s="52">
        <v>77</v>
      </c>
      <c r="B82" s="66" t="s">
        <v>19</v>
      </c>
      <c r="C82" s="90">
        <v>52051</v>
      </c>
      <c r="D82" s="28">
        <f t="shared" si="6"/>
        <v>2402</v>
      </c>
      <c r="E82" s="40">
        <f>SUMPRODUCT(D82:D$119*$A82:$A$119)/C82+0.5-$A82</f>
        <v>10.353838727619348</v>
      </c>
      <c r="F82" s="33">
        <f t="shared" si="7"/>
        <v>4.6147048087452694E-2</v>
      </c>
      <c r="G82" s="32"/>
      <c r="H82" s="40">
        <f>'HRQOL scores'!D$14</f>
        <v>0.71339699651817512</v>
      </c>
      <c r="I82" s="37">
        <f t="shared" si="8"/>
        <v>50850</v>
      </c>
      <c r="J82" s="37">
        <f t="shared" si="9"/>
        <v>36276.237272949205</v>
      </c>
      <c r="K82" s="40">
        <f>SUM(J82:J$119)/C82</f>
        <v>6.8765348920118416</v>
      </c>
    </row>
    <row r="83" spans="1:11">
      <c r="A83" s="52">
        <v>78</v>
      </c>
      <c r="B83" s="72" t="s">
        <v>32</v>
      </c>
      <c r="C83" s="90">
        <v>49649</v>
      </c>
      <c r="D83" s="28">
        <f t="shared" si="6"/>
        <v>2467</v>
      </c>
      <c r="E83" s="40">
        <f>SUMPRODUCT(D83:D$119*$A83:$A$119)/C83+0.5-$A83</f>
        <v>9.8305637497495297</v>
      </c>
      <c r="F83" s="33">
        <f t="shared" si="7"/>
        <v>4.9688815484702616E-2</v>
      </c>
      <c r="G83" s="32"/>
      <c r="H83" s="40">
        <f>'HRQOL scores'!D$14</f>
        <v>0.71339699651817512</v>
      </c>
      <c r="I83" s="37">
        <f t="shared" si="8"/>
        <v>48415.5</v>
      </c>
      <c r="J83" s="37">
        <f t="shared" si="9"/>
        <v>34539.472284925709</v>
      </c>
      <c r="K83" s="40">
        <f>SUM(J83:J$119)/C83</f>
        <v>6.4785651350713858</v>
      </c>
    </row>
    <row r="84" spans="1:11">
      <c r="A84" s="52">
        <v>79</v>
      </c>
      <c r="B84" s="72" t="s">
        <v>33</v>
      </c>
      <c r="C84" s="90">
        <v>47182</v>
      </c>
      <c r="D84" s="28">
        <f t="shared" si="6"/>
        <v>2546</v>
      </c>
      <c r="E84" s="40">
        <f>SUMPRODUCT(D84:D$119*$A84:$A$119)/C84+0.5-$A84</f>
        <v>9.3184299014733085</v>
      </c>
      <c r="F84" s="33">
        <f t="shared" si="7"/>
        <v>5.3961256411343306E-2</v>
      </c>
      <c r="G84" s="32"/>
      <c r="H84" s="40">
        <f>'HRQOL scores'!D$14</f>
        <v>0.71339699651817512</v>
      </c>
      <c r="I84" s="37">
        <f t="shared" si="8"/>
        <v>45909</v>
      </c>
      <c r="J84" s="37">
        <f t="shared" si="9"/>
        <v>32751.342713152902</v>
      </c>
      <c r="K84" s="40">
        <f>SUM(J84:J$119)/C84</f>
        <v>6.0852615002804775</v>
      </c>
    </row>
    <row r="85" spans="1:11">
      <c r="A85" s="52">
        <v>80</v>
      </c>
      <c r="B85" s="72" t="s">
        <v>6</v>
      </c>
      <c r="C85" s="90">
        <v>44636</v>
      </c>
      <c r="D85" s="28">
        <f t="shared" si="6"/>
        <v>2631</v>
      </c>
      <c r="E85" s="40">
        <f>SUMPRODUCT(D85:D$119*$A85:$A$119)/C85+0.5-$A85</f>
        <v>8.8214257462880568</v>
      </c>
      <c r="F85" s="33">
        <f t="shared" si="7"/>
        <v>5.8943453714490543E-2</v>
      </c>
      <c r="G85" s="32"/>
      <c r="H85" s="40">
        <f>'HRQOL scores'!D$14</f>
        <v>0.71339699651817512</v>
      </c>
      <c r="I85" s="37">
        <f t="shared" si="8"/>
        <v>43320.5</v>
      </c>
      <c r="J85" s="37">
        <f t="shared" si="9"/>
        <v>30904.714587665607</v>
      </c>
      <c r="K85" s="40">
        <f>SUM(J85:J$119)/C85</f>
        <v>5.698616932365816</v>
      </c>
    </row>
    <row r="86" spans="1:11">
      <c r="A86" s="52">
        <v>81</v>
      </c>
      <c r="B86" s="25" t="s">
        <v>45</v>
      </c>
      <c r="C86" s="90">
        <v>42005</v>
      </c>
      <c r="D86" s="28">
        <f t="shared" si="6"/>
        <v>2719</v>
      </c>
      <c r="E86" s="40">
        <f>SUMPRODUCT(D86:D$119*$A86:$A$119)/C86+0.5-$A86</f>
        <v>8.3426415810335328</v>
      </c>
      <c r="F86" s="33">
        <f t="shared" si="7"/>
        <v>6.4730389239376268E-2</v>
      </c>
      <c r="G86" s="32"/>
      <c r="H86" s="40">
        <f>'HRQOL scores'!D$14</f>
        <v>0.71339699651817512</v>
      </c>
      <c r="I86" s="37">
        <f t="shared" si="8"/>
        <v>40645.5</v>
      </c>
      <c r="J86" s="37">
        <f t="shared" si="9"/>
        <v>28996.377621979485</v>
      </c>
      <c r="K86" s="40">
        <f>SUM(J86:J$119)/C86</f>
        <v>5.3198131366602777</v>
      </c>
    </row>
    <row r="87" spans="1:11">
      <c r="A87" s="52">
        <v>82</v>
      </c>
      <c r="B87" s="25"/>
      <c r="C87" s="90">
        <v>39286</v>
      </c>
      <c r="D87" s="28">
        <f t="shared" si="6"/>
        <v>2802</v>
      </c>
      <c r="E87" s="40">
        <f>SUMPRODUCT(D87:D$119*$A87:$A$119)/C87+0.5-$A87</f>
        <v>7.8854339869498915</v>
      </c>
      <c r="F87" s="33">
        <f t="shared" si="7"/>
        <v>7.1323117650053461E-2</v>
      </c>
      <c r="G87" s="32"/>
      <c r="H87" s="40">
        <f>'HRQOL scores'!D$14</f>
        <v>0.71339699651817512</v>
      </c>
      <c r="I87" s="37">
        <f t="shared" si="8"/>
        <v>37885</v>
      </c>
      <c r="J87" s="37">
        <f t="shared" si="9"/>
        <v>27027.045213091063</v>
      </c>
      <c r="K87" s="40">
        <f>SUM(J87:J$119)/C87</f>
        <v>4.9499153180124074</v>
      </c>
    </row>
    <row r="88" spans="1:11">
      <c r="A88" s="52">
        <v>83</v>
      </c>
      <c r="C88" s="90">
        <v>36484</v>
      </c>
      <c r="D88" s="28">
        <f t="shared" si="6"/>
        <v>2876</v>
      </c>
      <c r="E88" s="40">
        <f>SUMPRODUCT(D88:D$119*$A88:$A$119)/C88+0.5-$A88</f>
        <v>7.4526411471141785</v>
      </c>
      <c r="F88" s="33">
        <f t="shared" si="7"/>
        <v>7.8829075759236922E-2</v>
      </c>
      <c r="G88" s="32"/>
      <c r="H88" s="40">
        <f>'HRQOL scores'!D$14</f>
        <v>0.71339699651817512</v>
      </c>
      <c r="I88" s="37">
        <f t="shared" si="8"/>
        <v>35046</v>
      </c>
      <c r="J88" s="37">
        <f t="shared" si="9"/>
        <v>25001.711139975967</v>
      </c>
      <c r="K88" s="40">
        <f>SUM(J88:J$119)/C88</f>
        <v>4.5892809990775243</v>
      </c>
    </row>
    <row r="89" spans="1:11">
      <c r="A89" s="52">
        <v>84</v>
      </c>
      <c r="B89" s="7">
        <v>44988</v>
      </c>
      <c r="C89" s="90">
        <v>33608</v>
      </c>
      <c r="D89" s="28">
        <f t="shared" si="6"/>
        <v>2934</v>
      </c>
      <c r="E89" s="40">
        <f>SUMPRODUCT(D89:D$119*$A89:$A$119)/C89+0.5-$A89</f>
        <v>7.0476124616553619</v>
      </c>
      <c r="F89" s="33">
        <f t="shared" si="7"/>
        <v>8.7300642704118067E-2</v>
      </c>
      <c r="G89" s="32"/>
      <c r="H89" s="40">
        <f>'HRQOL scores'!D$14</f>
        <v>0.71339699651817512</v>
      </c>
      <c r="I89" s="37">
        <f t="shared" si="8"/>
        <v>32141</v>
      </c>
      <c r="J89" s="37">
        <f t="shared" si="9"/>
        <v>22929.292865090665</v>
      </c>
      <c r="K89" s="40">
        <f>SUM(J89:J$119)/C89</f>
        <v>4.2380866707441216</v>
      </c>
    </row>
    <row r="90" spans="1:11">
      <c r="A90" s="52">
        <v>85</v>
      </c>
      <c r="B90" s="7">
        <v>41576</v>
      </c>
      <c r="C90" s="83">
        <v>30674</v>
      </c>
      <c r="D90" s="28">
        <f t="shared" si="6"/>
        <v>2574.1193477005945</v>
      </c>
      <c r="E90" s="40">
        <f>SUMPRODUCT(D90:D$119*$A90:$A$119)/C90+0.5-$A90</f>
        <v>6.673898402924749</v>
      </c>
      <c r="F90" s="33">
        <f t="shared" si="7"/>
        <v>8.39186068885895E-2</v>
      </c>
      <c r="G90" s="32"/>
      <c r="H90" s="40">
        <f>'HRQOL scores'!D$15</f>
        <v>0.58375903471035817</v>
      </c>
      <c r="I90" s="37">
        <f t="shared" si="8"/>
        <v>29386.940326149703</v>
      </c>
      <c r="J90" s="37">
        <f t="shared" si="9"/>
        <v>17154.891917884048</v>
      </c>
      <c r="K90" s="40">
        <f>IF(C90=0,0,SUM(J90:J$119)/C90)</f>
        <v>3.895948489446361</v>
      </c>
    </row>
    <row r="91" spans="1:11">
      <c r="A91" s="52">
        <v>86</v>
      </c>
      <c r="B91" s="7">
        <v>38087</v>
      </c>
      <c r="C91" s="83">
        <f t="shared" ref="C91:C119" si="10">C90*IF(B91=0,0,(B91/B90))</f>
        <v>28099.880652299405</v>
      </c>
      <c r="D91" s="28">
        <f t="shared" si="6"/>
        <v>2610.2706369059088</v>
      </c>
      <c r="E91" s="40">
        <f>SUMPRODUCT(D91:D$119*$A91:$A$119)/C91+0.5-$A91</f>
        <v>6.2394649092866246</v>
      </c>
      <c r="F91" s="33">
        <f t="shared" si="7"/>
        <v>9.2892588022159842E-2</v>
      </c>
      <c r="G91" s="32"/>
      <c r="H91" s="40">
        <f>'HRQOL scores'!D$15</f>
        <v>0.58375903471035817</v>
      </c>
      <c r="I91" s="37">
        <f t="shared" si="8"/>
        <v>26794.745333846451</v>
      </c>
      <c r="J91" s="37">
        <f t="shared" si="9"/>
        <v>15641.674671396078</v>
      </c>
      <c r="K91" s="40">
        <f>IF(C91=0,0,SUM(J91:J$119)/C91)</f>
        <v>3.6423440125543172</v>
      </c>
    </row>
    <row r="92" spans="1:11">
      <c r="A92" s="52">
        <v>87</v>
      </c>
      <c r="B92" s="7">
        <v>34549</v>
      </c>
      <c r="C92" s="83">
        <f t="shared" si="10"/>
        <v>25489.610015393497</v>
      </c>
      <c r="D92" s="28">
        <f t="shared" si="6"/>
        <v>2619.8617952665008</v>
      </c>
      <c r="E92" s="40">
        <f>SUMPRODUCT(D92:D$119*$A92:$A$119)/C92+0.5-$A92</f>
        <v>5.8272164172624343</v>
      </c>
      <c r="F92" s="33">
        <f t="shared" si="7"/>
        <v>0.10278155662971436</v>
      </c>
      <c r="G92" s="32"/>
      <c r="H92" s="40">
        <f>'HRQOL scores'!D$15</f>
        <v>0.58375903471035817</v>
      </c>
      <c r="I92" s="37">
        <f t="shared" si="8"/>
        <v>24179.679117760246</v>
      </c>
      <c r="J92" s="37">
        <f t="shared" si="9"/>
        <v>14115.106141389926</v>
      </c>
      <c r="K92" s="40">
        <f>IF(C92=0,0,SUM(J92:J$119)/C92)</f>
        <v>3.4016902307894723</v>
      </c>
    </row>
    <row r="93" spans="1:11">
      <c r="A93" s="52">
        <v>88</v>
      </c>
      <c r="B93" s="7">
        <v>30998</v>
      </c>
      <c r="C93" s="83">
        <f t="shared" si="10"/>
        <v>22869.748220126996</v>
      </c>
      <c r="D93" s="28">
        <f t="shared" si="6"/>
        <v>2599.9416971329629</v>
      </c>
      <c r="E93" s="40">
        <f>SUMPRODUCT(D93:D$119*$A93:$A$119)/C93+0.5-$A93</f>
        <v>5.4374798374088584</v>
      </c>
      <c r="F93" s="33">
        <f t="shared" si="7"/>
        <v>0.1136847538550875</v>
      </c>
      <c r="G93" s="32"/>
      <c r="H93" s="40">
        <f>'HRQOL scores'!D$15</f>
        <v>0.58375903471035817</v>
      </c>
      <c r="I93" s="37">
        <f t="shared" si="8"/>
        <v>21569.777371560514</v>
      </c>
      <c r="J93" s="37">
        <f t="shared" si="9"/>
        <v>12591.552417339493</v>
      </c>
      <c r="K93" s="40">
        <f>IF(C93=0,0,SUM(J93:J$119)/C93)</f>
        <v>3.1741779811428343</v>
      </c>
    </row>
    <row r="94" spans="1:11">
      <c r="A94" s="52">
        <v>89</v>
      </c>
      <c r="B94" s="7">
        <v>27474</v>
      </c>
      <c r="C94" s="83">
        <f t="shared" si="10"/>
        <v>20269.806522994033</v>
      </c>
      <c r="D94" s="28">
        <f t="shared" si="6"/>
        <v>2546.083654031172</v>
      </c>
      <c r="E94" s="40">
        <f>SUMPRODUCT(D94:D$119*$A94:$A$119)/C94+0.5-$A94</f>
        <v>5.0707942054305875</v>
      </c>
      <c r="F94" s="33">
        <f t="shared" si="7"/>
        <v>0.12560966732183157</v>
      </c>
      <c r="G94" s="32"/>
      <c r="H94" s="40">
        <f>'HRQOL scores'!D$15</f>
        <v>0.58375903471035817</v>
      </c>
      <c r="I94" s="37">
        <f t="shared" si="8"/>
        <v>18996.764695978447</v>
      </c>
      <c r="J94" s="37">
        <f t="shared" si="9"/>
        <v>11089.533021544188</v>
      </c>
      <c r="K94" s="40">
        <f>IF(C94=0,0,SUM(J94:J$119)/C94)</f>
        <v>2.9601219305770381</v>
      </c>
    </row>
    <row r="95" spans="1:11">
      <c r="A95" s="52">
        <v>90</v>
      </c>
      <c r="B95" s="7">
        <v>24023</v>
      </c>
      <c r="C95" s="83">
        <f t="shared" si="10"/>
        <v>17723.722868962861</v>
      </c>
      <c r="D95" s="28">
        <f t="shared" si="6"/>
        <v>2454.5987588993648</v>
      </c>
      <c r="E95" s="40">
        <f>SUMPRODUCT(D95:D$119*$A95:$A$119)/C95+0.5-$A95</f>
        <v>4.7274070682262987</v>
      </c>
      <c r="F95" s="33">
        <f t="shared" si="7"/>
        <v>0.13849227823335972</v>
      </c>
      <c r="G95" s="32"/>
      <c r="H95" s="40">
        <f>'HRQOL scores'!D$15</f>
        <v>0.58375903471035817</v>
      </c>
      <c r="I95" s="37">
        <f t="shared" si="8"/>
        <v>16496.423489513178</v>
      </c>
      <c r="J95" s="37">
        <f t="shared" si="9"/>
        <v>9629.9362524114913</v>
      </c>
      <c r="K95" s="40">
        <f>IF(C95=0,0,SUM(J95:J$119)/C95)</f>
        <v>2.7596665868306993</v>
      </c>
    </row>
    <row r="96" spans="1:11">
      <c r="A96" s="52">
        <v>91</v>
      </c>
      <c r="B96" s="7">
        <v>20696</v>
      </c>
      <c r="C96" s="83">
        <f t="shared" si="10"/>
        <v>15269.124110063496</v>
      </c>
      <c r="D96" s="28">
        <f t="shared" si="6"/>
        <v>2326.962574562247</v>
      </c>
      <c r="E96" s="40">
        <f>SUMPRODUCT(D96:D$119*$A96:$A$119)/C96+0.5-$A96</f>
        <v>4.4069868573637621</v>
      </c>
      <c r="F96" s="33">
        <f t="shared" si="7"/>
        <v>0.15239659837649785</v>
      </c>
      <c r="G96" s="32"/>
      <c r="H96" s="40">
        <f>'HRQOL scores'!D$15</f>
        <v>0.58375903471035817</v>
      </c>
      <c r="I96" s="37">
        <f t="shared" si="8"/>
        <v>14105.642822782373</v>
      </c>
      <c r="J96" s="37">
        <f t="shared" si="9"/>
        <v>8234.2964381965303</v>
      </c>
      <c r="K96" s="40">
        <f>IF(C96=0,0,SUM(J96:J$119)/C96)</f>
        <v>2.5726183938358931</v>
      </c>
    </row>
    <row r="97" spans="1:11">
      <c r="A97" s="52">
        <v>92</v>
      </c>
      <c r="B97" s="7">
        <v>17542</v>
      </c>
      <c r="C97" s="83">
        <f t="shared" si="10"/>
        <v>12942.161535501249</v>
      </c>
      <c r="D97" s="28">
        <f t="shared" si="6"/>
        <v>2166.126226669232</v>
      </c>
      <c r="E97" s="40">
        <f>SUMPRODUCT(D97:D$119*$A97:$A$119)/C97+0.5-$A97</f>
        <v>4.1094516018697931</v>
      </c>
      <c r="F97" s="33">
        <f t="shared" si="7"/>
        <v>0.16736974119256642</v>
      </c>
      <c r="G97" s="32"/>
      <c r="H97" s="40">
        <f>'HRQOL scores'!D$15</f>
        <v>0.58375903471035817</v>
      </c>
      <c r="I97" s="37">
        <f t="shared" si="8"/>
        <v>11859.098422166633</v>
      </c>
      <c r="J97" s="37">
        <f t="shared" si="9"/>
        <v>6922.8558474591255</v>
      </c>
      <c r="K97" s="40">
        <f>IF(C97=0,0,SUM(J97:J$119)/C97)</f>
        <v>2.3989295002964481</v>
      </c>
    </row>
    <row r="98" spans="1:11">
      <c r="A98" s="52">
        <v>93</v>
      </c>
      <c r="B98" s="7">
        <v>14606</v>
      </c>
      <c r="C98" s="83">
        <f t="shared" si="10"/>
        <v>10776.035308832017</v>
      </c>
      <c r="D98" s="28">
        <f t="shared" si="6"/>
        <v>1975.7786222820851</v>
      </c>
      <c r="E98" s="40">
        <f>SUMPRODUCT(D98:D$119*$A98:$A$119)/C98+0.5-$A98</f>
        <v>3.8349993153498474</v>
      </c>
      <c r="F98" s="33">
        <f t="shared" si="7"/>
        <v>0.18334930850335474</v>
      </c>
      <c r="G98" s="32"/>
      <c r="H98" s="40">
        <f>'HRQOL scores'!D$15</f>
        <v>0.58375903471035817</v>
      </c>
      <c r="I98" s="37">
        <f t="shared" si="8"/>
        <v>9788.1459976909755</v>
      </c>
      <c r="J98" s="37">
        <f t="shared" si="9"/>
        <v>5713.9186592161395</v>
      </c>
      <c r="K98" s="40">
        <f>IF(C98=0,0,SUM(J98:J$119)/C98)</f>
        <v>2.2387154984435158</v>
      </c>
    </row>
    <row r="99" spans="1:11">
      <c r="A99" s="52">
        <v>94</v>
      </c>
      <c r="B99" s="7">
        <v>11928</v>
      </c>
      <c r="C99" s="83">
        <f t="shared" si="10"/>
        <v>8800.2566865499321</v>
      </c>
      <c r="D99" s="28">
        <f t="shared" si="6"/>
        <v>1761.8220126996348</v>
      </c>
      <c r="E99" s="40">
        <f>SUMPRODUCT(D99:D$119*$A99:$A$119)/C99+0.5-$A99</f>
        <v>3.5837525150905236</v>
      </c>
      <c r="F99" s="33">
        <f t="shared" si="7"/>
        <v>0.20020120724346083</v>
      </c>
      <c r="G99" s="32"/>
      <c r="H99" s="40">
        <f>'HRQOL scores'!D$15</f>
        <v>0.58375903471035817</v>
      </c>
      <c r="I99" s="37">
        <f t="shared" si="8"/>
        <v>7919.3456802001147</v>
      </c>
      <c r="J99" s="37">
        <f t="shared" si="9"/>
        <v>4622.9895898112636</v>
      </c>
      <c r="K99" s="40">
        <f>IF(C99=0,0,SUM(J99:J$119)/C99)</f>
        <v>2.0920479088500734</v>
      </c>
    </row>
    <row r="100" spans="1:11">
      <c r="A100" s="52">
        <v>95</v>
      </c>
      <c r="B100" s="7">
        <v>9540</v>
      </c>
      <c r="C100" s="83">
        <f t="shared" si="10"/>
        <v>7038.4346738502973</v>
      </c>
      <c r="D100" s="28">
        <f t="shared" si="6"/>
        <v>1530.1586492207043</v>
      </c>
      <c r="E100" s="40">
        <f>SUMPRODUCT(D100:D$119*$A100:$A$119)/C100+0.5-$A100</f>
        <v>3.3556603773585039</v>
      </c>
      <c r="F100" s="33">
        <f t="shared" si="7"/>
        <v>0.21740041928721179</v>
      </c>
      <c r="G100" s="32"/>
      <c r="H100" s="40">
        <f>'HRQOL scores'!D$15</f>
        <v>0.58375903471035817</v>
      </c>
      <c r="I100" s="37">
        <f t="shared" si="8"/>
        <v>6273.3553492399451</v>
      </c>
      <c r="J100" s="37">
        <f t="shared" si="9"/>
        <v>3662.1278630673723</v>
      </c>
      <c r="K100" s="40">
        <f>IF(C100=0,0,SUM(J100:J$119)/C100)</f>
        <v>1.9588970627025883</v>
      </c>
    </row>
    <row r="101" spans="1:11">
      <c r="A101" s="52">
        <v>96</v>
      </c>
      <c r="B101" s="7">
        <v>7466</v>
      </c>
      <c r="C101" s="83">
        <f t="shared" si="10"/>
        <v>5508.2760246295929</v>
      </c>
      <c r="D101" s="28">
        <f t="shared" si="6"/>
        <v>1292.5930344429471</v>
      </c>
      <c r="E101" s="40">
        <f>SUMPRODUCT(D101:D$119*$A101:$A$119)/C101+0.5-$A101</f>
        <v>3.1489418698098035</v>
      </c>
      <c r="F101" s="33">
        <f t="shared" si="7"/>
        <v>0.2346638092686846</v>
      </c>
      <c r="G101" s="32"/>
      <c r="H101" s="40">
        <f>'HRQOL scores'!D$15</f>
        <v>0.58375903471035817</v>
      </c>
      <c r="I101" s="37">
        <f t="shared" ref="I101:I119" si="11">(D101*0.5+C102)</f>
        <v>4861.9795074081194</v>
      </c>
      <c r="J101" s="37">
        <f t="shared" ref="J101:J119" si="12">I101*H101</f>
        <v>2838.2244640261065</v>
      </c>
      <c r="K101" s="40">
        <f>IF(C101=0,0,SUM(J101:J$119)/C101)</f>
        <v>1.838223266279202</v>
      </c>
    </row>
    <row r="102" spans="1:11">
      <c r="A102" s="52">
        <v>97</v>
      </c>
      <c r="B102" s="7">
        <v>5714</v>
      </c>
      <c r="C102" s="83">
        <f t="shared" si="10"/>
        <v>4215.6829901866458</v>
      </c>
      <c r="D102" s="28">
        <f t="shared" si="6"/>
        <v>1060.9296709640175</v>
      </c>
      <c r="E102" s="40">
        <f>SUMPRODUCT(D102:D$119*$A102:$A$119)/C102+0.5-$A102</f>
        <v>2.9611480574028661</v>
      </c>
      <c r="F102" s="33">
        <f t="shared" si="7"/>
        <v>0.25166258312915646</v>
      </c>
      <c r="G102" s="32"/>
      <c r="H102" s="40">
        <f>'HRQOL scores'!D$15</f>
        <v>0.58375903471035817</v>
      </c>
      <c r="I102" s="37">
        <f t="shared" si="11"/>
        <v>3685.2181547046371</v>
      </c>
      <c r="J102" s="37">
        <f t="shared" si="12"/>
        <v>2151.2793926874665</v>
      </c>
      <c r="K102" s="40">
        <f>IF(C102=0,0,SUM(J102:J$119)/C102)</f>
        <v>1.7285969316239518</v>
      </c>
    </row>
    <row r="103" spans="1:11">
      <c r="A103" s="52">
        <v>98</v>
      </c>
      <c r="B103" s="7">
        <v>4276</v>
      </c>
      <c r="C103" s="83">
        <f t="shared" si="10"/>
        <v>3154.7533192226283</v>
      </c>
      <c r="D103" s="28">
        <f t="shared" si="6"/>
        <v>846.97306138156591</v>
      </c>
      <c r="E103" s="40">
        <f>SUMPRODUCT(D103:D$119*$A103:$A$119)/C103+0.5-$A103</f>
        <v>2.7888213283442553</v>
      </c>
      <c r="F103" s="33">
        <f t="shared" si="7"/>
        <v>0.26847521047708128</v>
      </c>
      <c r="G103" s="32"/>
      <c r="H103" s="40">
        <f>'HRQOL scores'!D$15</f>
        <v>0.58375903471035817</v>
      </c>
      <c r="I103" s="37">
        <f t="shared" si="11"/>
        <v>2731.2667885318451</v>
      </c>
      <c r="J103" s="37">
        <f t="shared" si="12"/>
        <v>1594.4016640098098</v>
      </c>
      <c r="K103" s="40">
        <f>IF(C103=0,0,SUM(J103:J$119)/C103)</f>
        <v>1.6279996466138964</v>
      </c>
    </row>
    <row r="104" spans="1:11">
      <c r="A104" s="52">
        <v>99</v>
      </c>
      <c r="B104" s="7">
        <v>3128</v>
      </c>
      <c r="C104" s="83">
        <f t="shared" si="10"/>
        <v>2307.7802578410624</v>
      </c>
      <c r="D104" s="28">
        <f t="shared" si="6"/>
        <v>656.62545699441989</v>
      </c>
      <c r="E104" s="40">
        <f>SUMPRODUCT(D104:D$119*$A104:$A$119)/C104+0.5-$A104</f>
        <v>2.6288363171355371</v>
      </c>
      <c r="F104" s="33">
        <f t="shared" si="7"/>
        <v>0.28452685421994883</v>
      </c>
      <c r="G104" s="32"/>
      <c r="H104" s="40">
        <f>'HRQOL scores'!D$15</f>
        <v>0.58375903471035817</v>
      </c>
      <c r="I104" s="37">
        <f t="shared" si="11"/>
        <v>1979.4675293438524</v>
      </c>
      <c r="J104" s="37">
        <f t="shared" si="12"/>
        <v>1155.5320541702649</v>
      </c>
      <c r="K104" s="40">
        <f>IF(C104=0,0,SUM(J104:J$119)/C104)</f>
        <v>1.5346069509025819</v>
      </c>
    </row>
    <row r="105" spans="1:11">
      <c r="A105" s="52">
        <v>100</v>
      </c>
      <c r="B105" s="7">
        <v>2238</v>
      </c>
      <c r="C105" s="83">
        <f t="shared" si="10"/>
        <v>1651.1548008466425</v>
      </c>
      <c r="D105" s="28">
        <f t="shared" si="6"/>
        <v>498.00245333846442</v>
      </c>
      <c r="E105" s="40">
        <f>SUMPRODUCT(D105:D$119*$A105:$A$119)/C105+0.5-$A105</f>
        <v>2.4754244861483272</v>
      </c>
      <c r="F105" s="33">
        <f t="shared" si="7"/>
        <v>0.30160857908847177</v>
      </c>
      <c r="G105" s="32"/>
      <c r="H105" s="40">
        <f>'HRQOL scores'!D$15</f>
        <v>0.58375903471035817</v>
      </c>
      <c r="I105" s="37">
        <f t="shared" si="11"/>
        <v>1402.1535741774103</v>
      </c>
      <c r="J105" s="37">
        <f t="shared" si="12"/>
        <v>818.51981697748363</v>
      </c>
      <c r="K105" s="40">
        <f>IF(C105=0,0,SUM(J105:J$119)/C105)</f>
        <v>1.4450514085323436</v>
      </c>
    </row>
    <row r="106" spans="1:11">
      <c r="A106" s="52">
        <v>101</v>
      </c>
      <c r="B106" s="7">
        <v>1563</v>
      </c>
      <c r="C106" s="83">
        <f t="shared" si="10"/>
        <v>1153.1523475081781</v>
      </c>
      <c r="D106" s="28">
        <f t="shared" si="6"/>
        <v>368.89070617664049</v>
      </c>
      <c r="E106" s="40">
        <f>SUMPRODUCT(D106:D$119*$A106:$A$119)/C106+0.5-$A106</f>
        <v>2.3285348688419703</v>
      </c>
      <c r="F106" s="33">
        <f t="shared" si="7"/>
        <v>0.31989763275751765</v>
      </c>
      <c r="G106" s="32"/>
      <c r="H106" s="40">
        <f>'HRQOL scores'!D$15</f>
        <v>0.58375903471035817</v>
      </c>
      <c r="I106" s="37">
        <f t="shared" si="11"/>
        <v>968.70699441985789</v>
      </c>
      <c r="J106" s="37">
        <f t="shared" si="12"/>
        <v>565.49145997970857</v>
      </c>
      <c r="K106" s="40">
        <f>IF(C106=0,0,SUM(J106:J$119)/C106)</f>
        <v>1.3593032673245991</v>
      </c>
    </row>
    <row r="107" spans="1:11">
      <c r="A107" s="52">
        <v>102</v>
      </c>
      <c r="B107" s="7">
        <v>1063</v>
      </c>
      <c r="C107" s="83">
        <f t="shared" si="10"/>
        <v>784.26164133153759</v>
      </c>
      <c r="D107" s="28">
        <f t="shared" si="6"/>
        <v>265.60130844718117</v>
      </c>
      <c r="E107" s="40">
        <f>SUMPRODUCT(D107:D$119*$A107:$A$119)/C107+0.5-$A107</f>
        <v>2.1886171213546675</v>
      </c>
      <c r="F107" s="33">
        <f t="shared" si="7"/>
        <v>0.33866415804327382</v>
      </c>
      <c r="G107" s="32"/>
      <c r="H107" s="40">
        <f>'HRQOL scores'!D$15</f>
        <v>0.58375903471035817</v>
      </c>
      <c r="I107" s="37">
        <f t="shared" si="11"/>
        <v>651.46098710794695</v>
      </c>
      <c r="J107" s="37">
        <f t="shared" si="12"/>
        <v>380.2962369855922</v>
      </c>
      <c r="K107" s="40">
        <f>IF(C107=0,0,SUM(J107:J$119)/C107)</f>
        <v>1.2776250181125572</v>
      </c>
    </row>
    <row r="108" spans="1:11">
      <c r="A108" s="52">
        <v>103</v>
      </c>
      <c r="B108" s="7">
        <v>703</v>
      </c>
      <c r="C108" s="83">
        <f t="shared" si="10"/>
        <v>518.66033288435642</v>
      </c>
      <c r="D108" s="28">
        <f t="shared" si="6"/>
        <v>186.65869732538005</v>
      </c>
      <c r="E108" s="40">
        <f>SUMPRODUCT(D108:D$119*$A108:$A$119)/C108+0.5-$A108</f>
        <v>2.0533428165007024</v>
      </c>
      <c r="F108" s="33">
        <f t="shared" si="7"/>
        <v>0.35988620199146515</v>
      </c>
      <c r="G108" s="32"/>
      <c r="H108" s="40">
        <f>'HRQOL scores'!D$15</f>
        <v>0.58375903471035817</v>
      </c>
      <c r="I108" s="37">
        <f t="shared" si="11"/>
        <v>425.33098422166643</v>
      </c>
      <c r="J108" s="37">
        <f t="shared" si="12"/>
        <v>248.29080478164659</v>
      </c>
      <c r="K108" s="40">
        <f>IF(C108=0,0,SUM(J108:J$119)/C108)</f>
        <v>1.1986574204899036</v>
      </c>
    </row>
    <row r="109" spans="1:11">
      <c r="A109" s="52">
        <v>104</v>
      </c>
      <c r="B109" s="7">
        <v>450</v>
      </c>
      <c r="C109" s="83">
        <f t="shared" si="10"/>
        <v>332.00163555897637</v>
      </c>
      <c r="D109" s="28">
        <f t="shared" si="6"/>
        <v>126.16062151241101</v>
      </c>
      <c r="E109" s="40">
        <f>SUMPRODUCT(D109:D$119*$A109:$A$119)/C109+0.5-$A109</f>
        <v>1.9266666666666623</v>
      </c>
      <c r="F109" s="33">
        <f t="shared" si="7"/>
        <v>0.37999999999999995</v>
      </c>
      <c r="G109" s="32"/>
      <c r="H109" s="40">
        <f>'HRQOL scores'!D$15</f>
        <v>0.58375903471035817</v>
      </c>
      <c r="I109" s="37">
        <f t="shared" si="11"/>
        <v>268.92132480277087</v>
      </c>
      <c r="J109" s="37">
        <f t="shared" si="12"/>
        <v>156.98525297989622</v>
      </c>
      <c r="K109" s="40">
        <f>IF(C109=0,0,SUM(J109:J$119)/C109)</f>
        <v>1.1247090735419567</v>
      </c>
    </row>
    <row r="110" spans="1:11">
      <c r="A110" s="52">
        <v>105</v>
      </c>
      <c r="B110" s="7">
        <v>279</v>
      </c>
      <c r="C110" s="83">
        <f t="shared" si="10"/>
        <v>205.84101404656536</v>
      </c>
      <c r="D110" s="28">
        <f t="shared" si="6"/>
        <v>83.369299595920751</v>
      </c>
      <c r="E110" s="40">
        <f>SUMPRODUCT(D110:D$119*$A110:$A$119)/C110+0.5-$A110</f>
        <v>1.8010752688172147</v>
      </c>
      <c r="F110" s="33">
        <f t="shared" si="7"/>
        <v>0.40501792114695345</v>
      </c>
      <c r="G110" s="32"/>
      <c r="H110" s="40">
        <f>'HRQOL scores'!D$15</f>
        <v>0.58375903471035817</v>
      </c>
      <c r="I110" s="37">
        <f t="shared" si="11"/>
        <v>164.15636424860497</v>
      </c>
      <c r="J110" s="37">
        <f t="shared" si="12"/>
        <v>95.827760735327587</v>
      </c>
      <c r="K110" s="40">
        <f>IF(C110=0,0,SUM(J110:J$119)/C110)</f>
        <v>1.0513939603654299</v>
      </c>
    </row>
    <row r="111" spans="1:11">
      <c r="A111" s="52">
        <v>106</v>
      </c>
      <c r="B111" s="7">
        <v>166</v>
      </c>
      <c r="C111" s="83">
        <f t="shared" si="10"/>
        <v>122.47171445064461</v>
      </c>
      <c r="D111" s="28">
        <f t="shared" si="6"/>
        <v>52.382480277082934</v>
      </c>
      <c r="E111" s="40">
        <f>SUMPRODUCT(D111:D$119*$A111:$A$119)/C111+0.5-$A111</f>
        <v>1.6867469879517927</v>
      </c>
      <c r="F111" s="33">
        <f t="shared" si="7"/>
        <v>0.42771084337349397</v>
      </c>
      <c r="G111" s="32"/>
      <c r="H111" s="40">
        <f>'HRQOL scores'!D$15</f>
        <v>0.58375903471035817</v>
      </c>
      <c r="I111" s="37">
        <f t="shared" si="11"/>
        <v>96.280474312103138</v>
      </c>
      <c r="J111" s="37">
        <f t="shared" si="12"/>
        <v>56.204596745888765</v>
      </c>
      <c r="K111" s="40">
        <f>IF(C111=0,0,SUM(J111:J$119)/C111)</f>
        <v>0.98465379348735116</v>
      </c>
    </row>
    <row r="112" spans="1:11">
      <c r="A112" s="52">
        <v>107</v>
      </c>
      <c r="B112" s="7">
        <v>95</v>
      </c>
      <c r="C112" s="83">
        <f t="shared" si="10"/>
        <v>70.089234173561678</v>
      </c>
      <c r="D112" s="28">
        <f t="shared" si="6"/>
        <v>31.724600731191074</v>
      </c>
      <c r="E112" s="40">
        <f>SUMPRODUCT(D112:D$119*$A112:$A$119)/C112+0.5-$A112</f>
        <v>1.5736842105263378</v>
      </c>
      <c r="F112" s="33">
        <f t="shared" si="7"/>
        <v>0.45263157894736838</v>
      </c>
      <c r="G112" s="32"/>
      <c r="H112" s="40">
        <f>'HRQOL scores'!D$15</f>
        <v>0.58375903471035817</v>
      </c>
      <c r="I112" s="37">
        <f t="shared" si="11"/>
        <v>54.226933807966141</v>
      </c>
      <c r="J112" s="37">
        <f t="shared" si="12"/>
        <v>31.655462535040801</v>
      </c>
      <c r="K112" s="40">
        <f>IF(C112=0,0,SUM(J112:J$119)/C112)</f>
        <v>0.9186523756757744</v>
      </c>
    </row>
    <row r="113" spans="1:11">
      <c r="A113" s="52">
        <v>108</v>
      </c>
      <c r="B113" s="7">
        <v>52</v>
      </c>
      <c r="C113" s="83">
        <f t="shared" si="10"/>
        <v>38.364633442370604</v>
      </c>
      <c r="D113" s="28">
        <f t="shared" si="6"/>
        <v>18.44453530883202</v>
      </c>
      <c r="E113" s="40">
        <f>SUMPRODUCT(D113:D$119*$A113:$A$119)/C113+0.5-$A113</f>
        <v>1.4615384615384528</v>
      </c>
      <c r="F113" s="33">
        <f t="shared" si="7"/>
        <v>0.48076923076923073</v>
      </c>
      <c r="G113" s="32"/>
      <c r="H113" s="40">
        <f>'HRQOL scores'!D$15</f>
        <v>0.58375903471035817</v>
      </c>
      <c r="I113" s="37">
        <f t="shared" si="11"/>
        <v>29.142365787954596</v>
      </c>
      <c r="J113" s="37">
        <f t="shared" si="12"/>
        <v>17.012119321552543</v>
      </c>
      <c r="K113" s="40">
        <f>IF(C113=0,0,SUM(J113:J$119)/C113)</f>
        <v>0.85318628149975428</v>
      </c>
    </row>
    <row r="114" spans="1:11">
      <c r="A114" s="52">
        <v>109</v>
      </c>
      <c r="B114" s="7">
        <v>27</v>
      </c>
      <c r="C114" s="83">
        <f t="shared" si="10"/>
        <v>19.920098133538584</v>
      </c>
      <c r="D114" s="28">
        <f t="shared" si="6"/>
        <v>10.328939772945933</v>
      </c>
      <c r="E114" s="40">
        <f>SUMPRODUCT(D114:D$119*$A114:$A$119)/C114+0.5-$A114</f>
        <v>1.3518518518518619</v>
      </c>
      <c r="F114" s="33">
        <f t="shared" si="7"/>
        <v>0.5185185185185186</v>
      </c>
      <c r="G114" s="32"/>
      <c r="H114" s="40">
        <f>'HRQOL scores'!D$15</f>
        <v>0.58375903471035817</v>
      </c>
      <c r="I114" s="37">
        <f t="shared" si="11"/>
        <v>14.755628247065617</v>
      </c>
      <c r="J114" s="37">
        <f t="shared" si="12"/>
        <v>8.6137313020519191</v>
      </c>
      <c r="K114" s="40">
        <f>IF(C114=0,0,SUM(J114:J$119)/C114)</f>
        <v>0.78915573210844725</v>
      </c>
    </row>
    <row r="115" spans="1:11">
      <c r="A115" s="52">
        <v>110</v>
      </c>
      <c r="B115" s="7">
        <v>13</v>
      </c>
      <c r="C115" s="83">
        <f t="shared" si="10"/>
        <v>9.5911583605926509</v>
      </c>
      <c r="D115" s="28">
        <f t="shared" si="6"/>
        <v>5.1644698864729657</v>
      </c>
      <c r="E115" s="40">
        <f>SUMPRODUCT(D115:D$119*$A115:$A$119)/C115+0.5-$A115</f>
        <v>1.2692307692307452</v>
      </c>
      <c r="F115" s="33">
        <f t="shared" si="7"/>
        <v>0.53846153846153844</v>
      </c>
      <c r="G115" s="32"/>
      <c r="H115" s="40">
        <f>'HRQOL scores'!D$15</f>
        <v>0.58375903471035817</v>
      </c>
      <c r="I115" s="37">
        <f t="shared" si="11"/>
        <v>7.0089234173561685</v>
      </c>
      <c r="J115" s="37">
        <f t="shared" si="12"/>
        <v>4.0915223684746618</v>
      </c>
      <c r="K115" s="40">
        <f>IF(C115=0,0,SUM(J115:J$119)/C115)</f>
        <v>0.74092492867083926</v>
      </c>
    </row>
    <row r="116" spans="1:11">
      <c r="A116" s="52">
        <v>111</v>
      </c>
      <c r="B116" s="7">
        <v>6</v>
      </c>
      <c r="C116" s="83">
        <f t="shared" si="10"/>
        <v>4.4266884741196852</v>
      </c>
      <c r="D116" s="28">
        <f t="shared" si="6"/>
        <v>2.2133442370598426</v>
      </c>
      <c r="E116" s="40">
        <f>SUMPRODUCT(D116:D$119*$A116:$A$119)/C116+0.5-$A116</f>
        <v>1.1666666666666714</v>
      </c>
      <c r="F116" s="33">
        <f t="shared" si="7"/>
        <v>0.5</v>
      </c>
      <c r="G116" s="32"/>
      <c r="H116" s="40">
        <f>'HRQOL scores'!D$15</f>
        <v>0.58375903471035817</v>
      </c>
      <c r="I116" s="37">
        <f t="shared" si="11"/>
        <v>3.3200163555897637</v>
      </c>
      <c r="J116" s="37">
        <f t="shared" si="12"/>
        <v>1.9380895429616818</v>
      </c>
      <c r="K116" s="40">
        <f>IF(C116=0,0,SUM(J116:J$119)/C116)</f>
        <v>0.68105220716208437</v>
      </c>
    </row>
    <row r="117" spans="1:11">
      <c r="A117" s="52">
        <v>112</v>
      </c>
      <c r="B117" s="7">
        <v>3</v>
      </c>
      <c r="C117" s="83">
        <f t="shared" si="10"/>
        <v>2.2133442370598426</v>
      </c>
      <c r="D117" s="28">
        <f t="shared" si="6"/>
        <v>1.4755628247065617</v>
      </c>
      <c r="E117" s="40">
        <f>IF(C117=0,0,SUMPRODUCT(D117:D$119*$A117:$A$119)/C117+0.5-$A117)</f>
        <v>0.8333333333333286</v>
      </c>
      <c r="F117" s="33">
        <f>IF(D117=0,0,D117/C117)</f>
        <v>0.66666666666666663</v>
      </c>
      <c r="G117" s="32"/>
      <c r="H117" s="40">
        <f>'HRQOL scores'!D$15</f>
        <v>0.58375903471035817</v>
      </c>
      <c r="I117" s="37">
        <f t="shared" si="11"/>
        <v>1.4755628247065617</v>
      </c>
      <c r="J117" s="37">
        <f t="shared" si="12"/>
        <v>0.86137313020519191</v>
      </c>
      <c r="K117" s="40">
        <f>IF(C117=0,0,SUM(J117:J$119)/C117)</f>
        <v>0.48646586225863181</v>
      </c>
    </row>
    <row r="118" spans="1:11">
      <c r="A118" s="52">
        <v>113</v>
      </c>
      <c r="B118" s="7">
        <v>1</v>
      </c>
      <c r="C118" s="83">
        <f t="shared" si="10"/>
        <v>0.73778141235328087</v>
      </c>
      <c r="D118" s="28">
        <f t="shared" si="6"/>
        <v>0.73778141235328087</v>
      </c>
      <c r="E118" s="40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scores'!D$15</f>
        <v>0.58375903471035817</v>
      </c>
      <c r="I118" s="37">
        <f t="shared" si="11"/>
        <v>0.36889070617664044</v>
      </c>
      <c r="J118" s="37">
        <f t="shared" si="12"/>
        <v>0.21534328255129798</v>
      </c>
      <c r="K118" s="40">
        <f>IF(C118=0,0,SUM(J118:J$119)/C118)</f>
        <v>0.29187951735517909</v>
      </c>
    </row>
    <row r="119" spans="1:11">
      <c r="A119" s="52">
        <v>114</v>
      </c>
      <c r="B119" s="7">
        <v>0</v>
      </c>
      <c r="C119" s="83">
        <f t="shared" si="10"/>
        <v>0</v>
      </c>
      <c r="D119" s="28">
        <f t="shared" si="6"/>
        <v>0</v>
      </c>
      <c r="E119" s="40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scores'!D$15</f>
        <v>0.58375903471035817</v>
      </c>
      <c r="I119" s="37">
        <f t="shared" si="11"/>
        <v>0</v>
      </c>
      <c r="J119" s="37">
        <f t="shared" si="12"/>
        <v>0</v>
      </c>
      <c r="K119" s="40">
        <f>IF(C119=0,0,SUM(J119:J$119)/C119)</f>
        <v>0</v>
      </c>
    </row>
    <row r="121" spans="1:11">
      <c r="E121" s="31"/>
    </row>
    <row r="123" spans="1:11">
      <c r="B123" s="57"/>
    </row>
    <row r="124" spans="1:11">
      <c r="A124" s="56"/>
      <c r="B124" s="57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4"/>
  <sheetViews>
    <sheetView workbookViewId="0">
      <pane xSplit="5" topLeftCell="G1" activePane="topRight" state="frozen"/>
      <selection activeCell="C104" sqref="C104"/>
      <selection pane="topRight" activeCell="L49" sqref="L49"/>
    </sheetView>
  </sheetViews>
  <sheetFormatPr defaultColWidth="8.85546875" defaultRowHeight="12.75"/>
  <cols>
    <col min="1" max="1" width="9.140625" style="48" customWidth="1"/>
    <col min="2" max="2" width="7.7109375" style="48" customWidth="1"/>
    <col min="3" max="3" width="9.85546875" style="48" customWidth="1"/>
    <col min="4" max="5" width="9.140625" style="48" customWidth="1"/>
    <col min="6" max="6" width="9.140625" style="8" customWidth="1"/>
    <col min="7" max="7" width="5.85546875" style="48" customWidth="1"/>
    <col min="8" max="8" width="11.85546875" style="48" customWidth="1"/>
    <col min="9" max="9" width="8.85546875" style="48"/>
    <col min="10" max="10" width="9.140625" style="48" customWidth="1"/>
    <col min="11" max="11" width="13.28515625" style="67" customWidth="1"/>
    <col min="12" max="45" width="8.42578125" style="48" customWidth="1"/>
    <col min="46" max="47" width="12.140625" style="48" customWidth="1"/>
    <col min="48" max="48" width="9.140625" style="48" customWidth="1"/>
    <col min="49" max="49" width="10" style="48" customWidth="1"/>
    <col min="50" max="50" width="8.42578125" style="48" customWidth="1"/>
    <col min="51" max="52" width="12.140625" style="48" customWidth="1"/>
    <col min="53" max="53" width="9.140625" style="48" customWidth="1"/>
    <col min="54" max="54" width="10" style="48" customWidth="1"/>
    <col min="55" max="55" width="8.42578125" style="48" customWidth="1"/>
    <col min="56" max="57" width="12.140625" style="48" customWidth="1"/>
    <col min="58" max="58" width="9.140625" style="48" customWidth="1"/>
    <col min="59" max="59" width="10" style="48" customWidth="1"/>
    <col min="60" max="60" width="8.42578125" style="48" customWidth="1"/>
    <col min="61" max="62" width="12.140625" style="48" customWidth="1"/>
    <col min="63" max="63" width="9.140625" style="48" customWidth="1"/>
    <col min="64" max="64" width="10" style="48" customWidth="1"/>
    <col min="65" max="65" width="8.42578125" style="48" customWidth="1"/>
    <col min="66" max="67" width="12.140625" style="48" customWidth="1"/>
    <col min="68" max="68" width="9.140625" style="48" customWidth="1"/>
    <col min="69" max="69" width="10" style="48" customWidth="1"/>
    <col min="70" max="70" width="8.42578125" style="48" customWidth="1"/>
    <col min="71" max="72" width="12.140625" style="48" customWidth="1"/>
    <col min="73" max="73" width="9.140625" style="48" customWidth="1"/>
    <col min="74" max="74" width="10" style="48" customWidth="1"/>
    <col min="75" max="75" width="8.42578125" style="48" customWidth="1"/>
    <col min="76" max="77" width="12.140625" style="48" customWidth="1"/>
    <col min="78" max="78" width="9.140625" style="48" customWidth="1"/>
    <col min="79" max="79" width="10" style="48" customWidth="1"/>
    <col min="80" max="80" width="8.42578125" style="48" customWidth="1"/>
    <col min="81" max="82" width="12.140625" style="48" customWidth="1"/>
    <col min="83" max="83" width="9.140625" style="48" customWidth="1"/>
    <col min="84" max="84" width="10" style="48" customWidth="1"/>
    <col min="85" max="85" width="8.42578125" style="48" customWidth="1"/>
    <col min="86" max="87" width="12.140625" style="48" customWidth="1"/>
    <col min="88" max="88" width="9.140625" style="48" customWidth="1"/>
    <col min="89" max="89" width="10" style="48" customWidth="1"/>
    <col min="90" max="90" width="8.42578125" style="48" customWidth="1"/>
    <col min="91" max="92" width="12.140625" style="48" customWidth="1"/>
    <col min="93" max="93" width="9.140625" style="48" customWidth="1"/>
    <col min="94" max="94" width="10" style="48" customWidth="1"/>
    <col min="95" max="95" width="8.42578125" style="48" customWidth="1"/>
    <col min="96" max="97" width="12.140625" style="48" customWidth="1"/>
    <col min="98" max="98" width="9.140625" style="48" customWidth="1"/>
    <col min="99" max="99" width="10" style="48" customWidth="1"/>
    <col min="100" max="100" width="8.42578125" style="48" customWidth="1"/>
    <col min="101" max="102" width="12.140625" style="48" customWidth="1"/>
    <col min="103" max="103" width="9.140625" style="48" customWidth="1"/>
    <col min="104" max="104" width="10" style="48" customWidth="1"/>
    <col min="105" max="109" width="8.42578125" style="48" customWidth="1"/>
    <col min="110" max="110" width="8.85546875" style="48"/>
    <col min="111" max="114" width="8.42578125" style="48" customWidth="1"/>
    <col min="115" max="115" width="9.140625" style="48" customWidth="1"/>
    <col min="116" max="116" width="6.7109375" style="48" customWidth="1"/>
    <col min="117" max="120" width="9.140625" style="48" customWidth="1"/>
    <col min="121" max="121" width="8.85546875" style="48"/>
    <col min="122" max="122" width="12.140625" style="48" customWidth="1"/>
    <col min="123" max="123" width="2.7109375" style="48" customWidth="1"/>
    <col min="124" max="124" width="9.140625" style="48" customWidth="1"/>
    <col min="125" max="125" width="6.7109375" style="48" customWidth="1"/>
    <col min="126" max="129" width="9.140625" style="48" customWidth="1"/>
    <col min="130" max="130" width="10" style="48" customWidth="1"/>
    <col min="131" max="131" width="12.140625" style="48" customWidth="1"/>
    <col min="132" max="132" width="8.85546875" style="48"/>
    <col min="133" max="133" width="9.140625" style="48" customWidth="1"/>
    <col min="134" max="134" width="6.7109375" style="48" customWidth="1"/>
    <col min="135" max="138" width="9.140625" style="48" customWidth="1"/>
    <col min="139" max="139" width="8.85546875" style="48"/>
    <col min="140" max="140" width="12.140625" style="48" customWidth="1"/>
    <col min="141" max="141" width="2.7109375" style="48" customWidth="1"/>
    <col min="142" max="142" width="9.140625" style="48" customWidth="1"/>
    <col min="143" max="143" width="6.7109375" style="48" customWidth="1"/>
    <col min="144" max="147" width="9.140625" style="48" customWidth="1"/>
    <col min="148" max="148" width="10" style="48" customWidth="1"/>
    <col min="149" max="149" width="12.140625" style="48" customWidth="1"/>
    <col min="150" max="150" width="8.85546875" style="48"/>
    <col min="151" max="151" width="9.140625" style="48" customWidth="1"/>
    <col min="152" max="152" width="6.7109375" style="48" customWidth="1"/>
    <col min="153" max="156" width="9.140625" style="48" customWidth="1"/>
    <col min="157" max="157" width="8.85546875" style="48"/>
    <col min="158" max="158" width="12.140625" style="48" customWidth="1"/>
    <col min="159" max="159" width="2.7109375" style="48" customWidth="1"/>
    <col min="160" max="160" width="9.140625" style="48" customWidth="1"/>
    <col min="161" max="161" width="6.7109375" style="48" customWidth="1"/>
    <col min="162" max="165" width="9.140625" style="48" customWidth="1"/>
    <col min="166" max="166" width="10" style="48" customWidth="1"/>
    <col min="167" max="167" width="12.140625" style="48" customWidth="1"/>
    <col min="168" max="16384" width="8.85546875" style="48"/>
  </cols>
  <sheetData>
    <row r="1" spans="1:11">
      <c r="A1" s="66" t="s">
        <v>48</v>
      </c>
      <c r="B1"/>
    </row>
    <row r="2" spans="1:11" s="66" customFormat="1"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48" t="s">
        <v>16</v>
      </c>
      <c r="J3" s="34"/>
      <c r="K3" s="67" t="s">
        <v>28</v>
      </c>
    </row>
    <row r="4" spans="1:11">
      <c r="A4" s="47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47">
        <v>0</v>
      </c>
      <c r="C5" s="22">
        <v>100000</v>
      </c>
      <c r="D5" s="28">
        <f t="shared" ref="D5:D68" si="0">C5-C6</f>
        <v>1267.1999999999971</v>
      </c>
      <c r="E5" s="40">
        <f>SUMPRODUCT(D5:D$119*$A5:$A$119)/C5+0.5-$A5</f>
        <v>75.059946551840866</v>
      </c>
      <c r="F5" s="33">
        <f t="shared" ref="F5:F68" si="1">D5/C5</f>
        <v>1.2671999999999971E-2</v>
      </c>
      <c r="G5" s="50"/>
      <c r="H5" s="40">
        <f>'HRQOL scores'!E$6</f>
        <v>0.91718536044992405</v>
      </c>
      <c r="I5" s="37">
        <f t="shared" ref="I5:I36" si="2">(D5*0.5+C6)</f>
        <v>99366.399999999994</v>
      </c>
      <c r="J5" s="37">
        <f t="shared" ref="J5:J36" si="3">I5*H5</f>
        <v>91137.407400611322</v>
      </c>
      <c r="K5" s="40">
        <f>SUM(J5:J$119)/C5</f>
        <v>61.374143783174176</v>
      </c>
    </row>
    <row r="6" spans="1:11">
      <c r="A6" s="47">
        <v>1</v>
      </c>
      <c r="C6" s="22">
        <v>98732.800000000003</v>
      </c>
      <c r="D6" s="28">
        <f t="shared" si="0"/>
        <v>71.460000000006403</v>
      </c>
      <c r="E6" s="40">
        <f>SUMPRODUCT(D6:D$119*$A6:$A$119)/C6+0.5-$A6</f>
        <v>75.016896666397457</v>
      </c>
      <c r="F6" s="33">
        <f t="shared" si="1"/>
        <v>7.2377163414798727E-4</v>
      </c>
      <c r="G6" s="32"/>
      <c r="H6" s="40">
        <f>'HRQOL scores'!E$6</f>
        <v>0.91718536044992405</v>
      </c>
      <c r="I6" s="37">
        <f t="shared" si="2"/>
        <v>98697.07</v>
      </c>
      <c r="J6" s="37">
        <f t="shared" si="3"/>
        <v>90523.507723301387</v>
      </c>
      <c r="K6" s="40">
        <f>SUM(J6:J$119)/C6</f>
        <v>61.238787625964285</v>
      </c>
    </row>
    <row r="7" spans="1:11">
      <c r="A7" s="47">
        <v>2</v>
      </c>
      <c r="C7" s="22">
        <v>98661.34</v>
      </c>
      <c r="D7" s="28">
        <f t="shared" si="0"/>
        <v>47.679999999993015</v>
      </c>
      <c r="E7" s="40">
        <f>SUMPRODUCT(D7:D$119*$A7:$A$119)/C7+0.5-$A7</f>
        <v>74.070868946074398</v>
      </c>
      <c r="F7" s="33">
        <f t="shared" si="1"/>
        <v>4.8326933325650164E-4</v>
      </c>
      <c r="G7" s="32"/>
      <c r="H7" s="40">
        <f>'HRQOL scores'!E$6</f>
        <v>0.91718536044992405</v>
      </c>
      <c r="I7" s="37">
        <f t="shared" si="2"/>
        <v>98637.5</v>
      </c>
      <c r="J7" s="37">
        <f t="shared" si="3"/>
        <v>90468.870991379386</v>
      </c>
      <c r="K7" s="40">
        <f>SUM(J7:J$119)/C7</f>
        <v>60.365625109019454</v>
      </c>
    </row>
    <row r="8" spans="1:11">
      <c r="A8" s="47">
        <v>3</v>
      </c>
      <c r="C8" s="22">
        <v>98613.66</v>
      </c>
      <c r="D8" s="28">
        <f t="shared" si="0"/>
        <v>28.639999999999418</v>
      </c>
      <c r="E8" s="40">
        <f>SUMPRODUCT(D8:D$119*$A8:$A$119)/C8+0.5-$A8</f>
        <v>73.106440681585951</v>
      </c>
      <c r="F8" s="33">
        <f t="shared" si="1"/>
        <v>2.9042629591072289E-4</v>
      </c>
      <c r="G8" s="32"/>
      <c r="H8" s="40">
        <f>'HRQOL scores'!E$6</f>
        <v>0.91718536044992405</v>
      </c>
      <c r="I8" s="37">
        <f t="shared" si="2"/>
        <v>98599.34</v>
      </c>
      <c r="J8" s="37">
        <f t="shared" si="3"/>
        <v>90433.871198024615</v>
      </c>
      <c r="K8" s="40">
        <f>SUM(J8:J$119)/C8</f>
        <v>59.477404978195977</v>
      </c>
    </row>
    <row r="9" spans="1:11">
      <c r="A9" s="47">
        <v>4</v>
      </c>
      <c r="C9" s="22">
        <v>98585.02</v>
      </c>
      <c r="D9" s="28">
        <f t="shared" si="0"/>
        <v>30.19999999999709</v>
      </c>
      <c r="E9" s="40">
        <f>SUMPRODUCT(D9:D$119*$A9:$A$119)/C9+0.5-$A9</f>
        <v>72.127533627158428</v>
      </c>
      <c r="F9" s="33">
        <f t="shared" si="1"/>
        <v>3.0633457294015957E-4</v>
      </c>
      <c r="G9" s="32"/>
      <c r="H9" s="40">
        <f>'HRQOL scores'!E$6</f>
        <v>0.91718536044992405</v>
      </c>
      <c r="I9" s="37">
        <f t="shared" si="2"/>
        <v>98569.920000000013</v>
      </c>
      <c r="J9" s="37">
        <f t="shared" si="3"/>
        <v>90406.887604720192</v>
      </c>
      <c r="K9" s="40">
        <f>SUM(J9:J$119)/C9</f>
        <v>58.577365212322327</v>
      </c>
    </row>
    <row r="10" spans="1:11">
      <c r="A10" s="47">
        <v>5</v>
      </c>
      <c r="C10" s="22">
        <v>98554.82</v>
      </c>
      <c r="D10" s="28">
        <f t="shared" si="0"/>
        <v>23.480000000010477</v>
      </c>
      <c r="E10" s="40">
        <f>SUMPRODUCT(D10:D$119*$A10:$A$119)/C10+0.5-$A10</f>
        <v>71.149482340732675</v>
      </c>
      <c r="F10" s="33">
        <f t="shared" si="1"/>
        <v>2.3824304077680296E-4</v>
      </c>
      <c r="G10" s="32"/>
      <c r="H10" s="40">
        <f>'HRQOL scores'!E$7</f>
        <v>0.90784809620363871</v>
      </c>
      <c r="I10" s="37">
        <f t="shared" si="2"/>
        <v>98543.08</v>
      </c>
      <c r="J10" s="37">
        <f t="shared" si="3"/>
        <v>89462.147572042872</v>
      </c>
      <c r="K10" s="40">
        <f>SUM(J10:J$119)/C10</f>
        <v>57.677989096823261</v>
      </c>
    </row>
    <row r="11" spans="1:11">
      <c r="A11" s="47">
        <v>6</v>
      </c>
      <c r="C11" s="22">
        <v>98531.34</v>
      </c>
      <c r="D11" s="28">
        <f t="shared" si="0"/>
        <v>20.099999999991269</v>
      </c>
      <c r="E11" s="40">
        <f>SUMPRODUCT(D11:D$119*$A11:$A$119)/C11+0.5-$A11</f>
        <v>70.166318099237131</v>
      </c>
      <c r="F11" s="33">
        <f t="shared" si="1"/>
        <v>2.0399600776759222E-4</v>
      </c>
      <c r="G11" s="32"/>
      <c r="H11" s="40">
        <f>'HRQOL scores'!E$7</f>
        <v>0.90784809620363871</v>
      </c>
      <c r="I11" s="37">
        <f t="shared" si="2"/>
        <v>98521.290000000008</v>
      </c>
      <c r="J11" s="37">
        <f t="shared" si="3"/>
        <v>89442.365562026593</v>
      </c>
      <c r="K11" s="40">
        <f>SUM(J11:J$119)/C11</f>
        <v>56.783777484679852</v>
      </c>
    </row>
    <row r="12" spans="1:11">
      <c r="A12" s="47">
        <v>7</v>
      </c>
      <c r="C12" s="22">
        <v>98511.24</v>
      </c>
      <c r="D12" s="28">
        <f t="shared" si="0"/>
        <v>17.830000000001746</v>
      </c>
      <c r="E12" s="40">
        <f>SUMPRODUCT(D12:D$119*$A12:$A$119)/C12+0.5-$A12</f>
        <v>69.180532649716795</v>
      </c>
      <c r="F12" s="33">
        <f t="shared" si="1"/>
        <v>1.8099457483229068E-4</v>
      </c>
      <c r="G12" s="32"/>
      <c r="H12" s="40">
        <f>'HRQOL scores'!E$7</f>
        <v>0.90784809620363871</v>
      </c>
      <c r="I12" s="37">
        <f t="shared" si="2"/>
        <v>98502.325000000012</v>
      </c>
      <c r="J12" s="37">
        <f t="shared" si="3"/>
        <v>89425.148222882097</v>
      </c>
      <c r="K12" s="40">
        <f>SUM(J12:J$119)/C12</f>
        <v>55.887422798305131</v>
      </c>
    </row>
    <row r="13" spans="1:11">
      <c r="A13" s="47">
        <v>8</v>
      </c>
      <c r="C13" s="22">
        <v>98493.41</v>
      </c>
      <c r="D13" s="28">
        <f t="shared" si="0"/>
        <v>16.490000000005239</v>
      </c>
      <c r="E13" s="40">
        <f>SUMPRODUCT(D13:D$119*$A13:$A$119)/C13+0.5-$A13</f>
        <v>68.192965703838325</v>
      </c>
      <c r="F13" s="33">
        <f t="shared" si="1"/>
        <v>1.6742236866410898E-4</v>
      </c>
      <c r="G13" s="32"/>
      <c r="H13" s="40">
        <f>'HRQOL scores'!E$7</f>
        <v>0.90784809620363871</v>
      </c>
      <c r="I13" s="37">
        <f t="shared" si="2"/>
        <v>98485.165000000008</v>
      </c>
      <c r="J13" s="37">
        <f t="shared" si="3"/>
        <v>89409.569549551234</v>
      </c>
      <c r="K13" s="40">
        <f>SUM(J13:J$119)/C13</f>
        <v>54.989609680915983</v>
      </c>
    </row>
    <row r="14" spans="1:11">
      <c r="A14" s="47">
        <v>9</v>
      </c>
      <c r="C14" s="22">
        <v>98476.92</v>
      </c>
      <c r="D14" s="28">
        <f t="shared" si="0"/>
        <v>15.94999999999709</v>
      </c>
      <c r="E14" s="40">
        <f>SUMPRODUCT(D14:D$119*$A14:$A$119)/C14+0.5-$A14</f>
        <v>67.20430091826681</v>
      </c>
      <c r="F14" s="33">
        <f t="shared" si="1"/>
        <v>1.6196688523561754E-4</v>
      </c>
      <c r="G14" s="32"/>
      <c r="H14" s="40">
        <f>'HRQOL scores'!E$7</f>
        <v>0.90784809620363871</v>
      </c>
      <c r="I14" s="37">
        <f t="shared" si="2"/>
        <v>98468.945000000007</v>
      </c>
      <c r="J14" s="37">
        <f t="shared" si="3"/>
        <v>89394.844253430812</v>
      </c>
      <c r="K14" s="40">
        <f>SUM(J14:J$119)/C14</f>
        <v>54.090893607282567</v>
      </c>
    </row>
    <row r="15" spans="1:11">
      <c r="A15" s="47">
        <v>10</v>
      </c>
      <c r="C15" s="22">
        <v>98460.97</v>
      </c>
      <c r="D15" s="28">
        <f t="shared" si="0"/>
        <v>16.259999999994761</v>
      </c>
      <c r="E15" s="40">
        <f>SUMPRODUCT(D15:D$119*$A15:$A$119)/C15+0.5-$A15</f>
        <v>66.215106556273881</v>
      </c>
      <c r="F15" s="33">
        <f t="shared" si="1"/>
        <v>1.6514157843452854E-4</v>
      </c>
      <c r="G15" s="32"/>
      <c r="H15" s="40">
        <f>'HRQOL scores'!E$7</f>
        <v>0.90784809620363871</v>
      </c>
      <c r="I15" s="37">
        <f t="shared" si="2"/>
        <v>98452.84</v>
      </c>
      <c r="J15" s="37">
        <f t="shared" si="3"/>
        <v>89380.223359841446</v>
      </c>
      <c r="K15" s="40">
        <f>SUM(J15:J$119)/C15</f>
        <v>53.191734331273054</v>
      </c>
    </row>
    <row r="16" spans="1:11">
      <c r="A16" s="47">
        <v>11</v>
      </c>
      <c r="C16" s="22">
        <v>98444.71</v>
      </c>
      <c r="D16" s="28">
        <f t="shared" si="0"/>
        <v>17.460000000006403</v>
      </c>
      <c r="E16" s="40">
        <f>SUMPRODUCT(D16:D$119*$A16:$A$119)/C16+0.5-$A16</f>
        <v>65.225960645158949</v>
      </c>
      <c r="F16" s="33">
        <f t="shared" si="1"/>
        <v>1.77358438051231E-4</v>
      </c>
      <c r="G16" s="32"/>
      <c r="H16" s="40">
        <f>'HRQOL scores'!E$7</f>
        <v>0.90784809620363871</v>
      </c>
      <c r="I16" s="37">
        <f t="shared" si="2"/>
        <v>98435.98000000001</v>
      </c>
      <c r="J16" s="37">
        <f t="shared" si="3"/>
        <v>89364.917040939472</v>
      </c>
      <c r="K16" s="40">
        <f>SUM(J16:J$119)/C16</f>
        <v>52.292596878792196</v>
      </c>
    </row>
    <row r="17" spans="1:11">
      <c r="A17" s="47">
        <v>12</v>
      </c>
      <c r="C17" s="22">
        <v>98427.25</v>
      </c>
      <c r="D17" s="28">
        <f t="shared" si="0"/>
        <v>19.690000000002328</v>
      </c>
      <c r="E17" s="40">
        <f>SUMPRODUCT(D17:D$119*$A17:$A$119)/C17+0.5-$A17</f>
        <v>64.237442376822329</v>
      </c>
      <c r="F17" s="33">
        <f t="shared" si="1"/>
        <v>2.000462270357277E-4</v>
      </c>
      <c r="G17" s="32"/>
      <c r="H17" s="40">
        <f>'HRQOL scores'!E$7</f>
        <v>0.90784809620363871</v>
      </c>
      <c r="I17" s="37">
        <f t="shared" si="2"/>
        <v>98417.404999999999</v>
      </c>
      <c r="J17" s="37">
        <f t="shared" si="3"/>
        <v>89348.053762552474</v>
      </c>
      <c r="K17" s="40">
        <f>SUM(J17:J$119)/C17</f>
        <v>51.393944439559817</v>
      </c>
    </row>
    <row r="18" spans="1:11">
      <c r="A18" s="47">
        <v>13</v>
      </c>
      <c r="C18" s="22">
        <v>98407.56</v>
      </c>
      <c r="D18" s="28">
        <f t="shared" si="0"/>
        <v>22.970000000001164</v>
      </c>
      <c r="E18" s="40">
        <f>SUMPRODUCT(D18:D$119*$A18:$A$119)/C18+0.5-$A18</f>
        <v>63.250195362877477</v>
      </c>
      <c r="F18" s="33">
        <f t="shared" si="1"/>
        <v>2.3341702609028377E-4</v>
      </c>
      <c r="G18" s="32"/>
      <c r="H18" s="40">
        <f>'HRQOL scores'!E$7</f>
        <v>0.90784809620363871</v>
      </c>
      <c r="I18" s="37">
        <f t="shared" si="2"/>
        <v>98396.074999999997</v>
      </c>
      <c r="J18" s="37">
        <f t="shared" si="3"/>
        <v>89328.689362660443</v>
      </c>
      <c r="K18" s="40">
        <f>SUM(J18:J$119)/C18</f>
        <v>50.496288741191343</v>
      </c>
    </row>
    <row r="19" spans="1:11">
      <c r="A19" s="47">
        <v>14</v>
      </c>
      <c r="C19" s="22">
        <v>98384.59</v>
      </c>
      <c r="D19" s="28">
        <f t="shared" si="0"/>
        <v>27.160000000003492</v>
      </c>
      <c r="E19" s="40">
        <f>SUMPRODUCT(D19:D$119*$A19:$A$119)/C19+0.5-$A19</f>
        <v>62.264845746514652</v>
      </c>
      <c r="F19" s="33">
        <f t="shared" si="1"/>
        <v>2.7605949265025647E-4</v>
      </c>
      <c r="G19" s="32"/>
      <c r="H19" s="40">
        <f>'HRQOL scores'!E$7</f>
        <v>0.90784809620363871</v>
      </c>
      <c r="I19" s="37">
        <f t="shared" si="2"/>
        <v>98371.01</v>
      </c>
      <c r="J19" s="37">
        <f t="shared" si="3"/>
        <v>89305.934150129106</v>
      </c>
      <c r="K19" s="40">
        <f>SUM(J19:J$119)/C19</f>
        <v>49.600124112053045</v>
      </c>
    </row>
    <row r="20" spans="1:11">
      <c r="A20" s="47">
        <v>15</v>
      </c>
      <c r="C20" s="22">
        <v>98357.43</v>
      </c>
      <c r="D20" s="28">
        <f t="shared" si="0"/>
        <v>32.029999999998836</v>
      </c>
      <c r="E20" s="40">
        <f>SUMPRODUCT(D20:D$119*$A20:$A$119)/C20+0.5-$A20</f>
        <v>61.281901226822285</v>
      </c>
      <c r="F20" s="33">
        <f t="shared" si="1"/>
        <v>3.2564901299270263E-4</v>
      </c>
      <c r="G20" s="32"/>
      <c r="H20" s="40">
        <f>'HRQOL scores'!E$8</f>
        <v>0.86974917690539422</v>
      </c>
      <c r="I20" s="37">
        <f t="shared" si="2"/>
        <v>98341.414999999994</v>
      </c>
      <c r="J20" s="37">
        <f t="shared" si="3"/>
        <v>85532.364751961781</v>
      </c>
      <c r="K20" s="40">
        <f>SUM(J20:J$119)/C20</f>
        <v>48.705847037314044</v>
      </c>
    </row>
    <row r="21" spans="1:11">
      <c r="A21" s="47">
        <v>16</v>
      </c>
      <c r="C21" s="22">
        <v>98325.4</v>
      </c>
      <c r="D21" s="28">
        <f t="shared" si="0"/>
        <v>37.369999999995343</v>
      </c>
      <c r="E21" s="40">
        <f>SUMPRODUCT(D21:D$119*$A21:$A$119)/C21+0.5-$A21</f>
        <v>60.301701240819625</v>
      </c>
      <c r="F21" s="33">
        <f t="shared" si="1"/>
        <v>3.8006456114081757E-4</v>
      </c>
      <c r="G21" s="32"/>
      <c r="H21" s="40">
        <f>'HRQOL scores'!E$8</f>
        <v>0.86974917690539422</v>
      </c>
      <c r="I21" s="37">
        <f t="shared" si="2"/>
        <v>98306.714999999997</v>
      </c>
      <c r="J21" s="37">
        <f t="shared" si="3"/>
        <v>85502.184455523166</v>
      </c>
      <c r="K21" s="40">
        <f>SUM(J21:J$119)/C21</f>
        <v>47.851822375615683</v>
      </c>
    </row>
    <row r="22" spans="1:11">
      <c r="A22" s="47">
        <v>17</v>
      </c>
      <c r="C22" s="22">
        <v>98288.03</v>
      </c>
      <c r="D22" s="28">
        <f t="shared" si="0"/>
        <v>42.990000000005239</v>
      </c>
      <c r="E22" s="40">
        <f>SUMPRODUCT(D22:D$119*$A22:$A$119)/C22+0.5-$A22</f>
        <v>59.324438389741715</v>
      </c>
      <c r="F22" s="33">
        <f t="shared" si="1"/>
        <v>4.3738795049616151E-4</v>
      </c>
      <c r="G22" s="32"/>
      <c r="H22" s="40">
        <f>'HRQOL scores'!E$8</f>
        <v>0.86974917690539422</v>
      </c>
      <c r="I22" s="37">
        <f t="shared" si="2"/>
        <v>98266.535000000003</v>
      </c>
      <c r="J22" s="37">
        <f t="shared" si="3"/>
        <v>85467.237933595112</v>
      </c>
      <c r="K22" s="40">
        <f>SUM(J22:J$119)/C22</f>
        <v>47.000101552099871</v>
      </c>
    </row>
    <row r="23" spans="1:11">
      <c r="A23" s="47">
        <v>18</v>
      </c>
      <c r="C23" s="22">
        <v>98245.04</v>
      </c>
      <c r="D23" s="28">
        <f t="shared" si="0"/>
        <v>48.729999999995925</v>
      </c>
      <c r="E23" s="40">
        <f>SUMPRODUCT(D23:D$119*$A23:$A$119)/C23+0.5-$A23</f>
        <v>58.350178748811004</v>
      </c>
      <c r="F23" s="33">
        <f t="shared" si="1"/>
        <v>4.9600468379875392E-4</v>
      </c>
      <c r="G23" s="32"/>
      <c r="H23" s="40">
        <f>'HRQOL scores'!E$8</f>
        <v>0.86974917690539422</v>
      </c>
      <c r="I23" s="37">
        <f t="shared" si="2"/>
        <v>98220.674999999988</v>
      </c>
      <c r="J23" s="37">
        <f t="shared" si="3"/>
        <v>85427.35123634222</v>
      </c>
      <c r="K23" s="40">
        <f>SUM(J23:J$119)/C23</f>
        <v>46.150728356589241</v>
      </c>
    </row>
    <row r="24" spans="1:11">
      <c r="A24" s="47">
        <v>19</v>
      </c>
      <c r="C24" s="22">
        <v>98196.31</v>
      </c>
      <c r="D24" s="28">
        <f t="shared" si="0"/>
        <v>54.569999999992433</v>
      </c>
      <c r="E24" s="40">
        <f>SUMPRODUCT(D24:D$119*$A24:$A$119)/C24+0.5-$A24</f>
        <v>57.378886947830196</v>
      </c>
      <c r="F24" s="33">
        <f t="shared" si="1"/>
        <v>5.5572352973337223E-4</v>
      </c>
      <c r="G24" s="32"/>
      <c r="H24" s="40">
        <f>'HRQOL scores'!E$8</f>
        <v>0.86974917690539422</v>
      </c>
      <c r="I24" s="37">
        <f t="shared" si="2"/>
        <v>98169.024999999994</v>
      </c>
      <c r="J24" s="37">
        <f t="shared" si="3"/>
        <v>85382.42869135506</v>
      </c>
      <c r="K24" s="40">
        <f>SUM(J24:J$119)/C24</f>
        <v>45.303665709901935</v>
      </c>
    </row>
    <row r="25" spans="1:11">
      <c r="A25" s="47">
        <v>20</v>
      </c>
      <c r="C25" s="22">
        <v>98141.74</v>
      </c>
      <c r="D25" s="28">
        <f t="shared" si="0"/>
        <v>61.190000000002328</v>
      </c>
      <c r="E25" s="40">
        <f>SUMPRODUCT(D25:D$119*$A25:$A$119)/C25+0.5-$A25</f>
        <v>56.410513459248705</v>
      </c>
      <c r="F25" s="33">
        <f t="shared" si="1"/>
        <v>6.2348599077214576E-4</v>
      </c>
      <c r="G25" s="32"/>
      <c r="H25" s="40">
        <f>'HRQOL scores'!E$8</f>
        <v>0.86974917690539422</v>
      </c>
      <c r="I25" s="37">
        <f t="shared" si="2"/>
        <v>98111.145000000004</v>
      </c>
      <c r="J25" s="37">
        <f t="shared" si="3"/>
        <v>85332.087608995789</v>
      </c>
      <c r="K25" s="40">
        <f>SUM(J25:J$119)/C25</f>
        <v>44.458865040446057</v>
      </c>
    </row>
    <row r="26" spans="1:11">
      <c r="A26" s="47">
        <v>21</v>
      </c>
      <c r="C26" s="22">
        <v>98080.55</v>
      </c>
      <c r="D26" s="28">
        <f t="shared" si="0"/>
        <v>68.100000000005821</v>
      </c>
      <c r="E26" s="40">
        <f>SUMPRODUCT(D26:D$119*$A26:$A$119)/C26+0.5-$A26</f>
        <v>55.445394629048124</v>
      </c>
      <c r="F26" s="33">
        <f t="shared" si="1"/>
        <v>6.9432726468199681E-4</v>
      </c>
      <c r="G26" s="32"/>
      <c r="H26" s="40">
        <f>'HRQOL scores'!E$8</f>
        <v>0.86974917690539422</v>
      </c>
      <c r="I26" s="37">
        <f t="shared" si="2"/>
        <v>98046.5</v>
      </c>
      <c r="J26" s="37">
        <f t="shared" si="3"/>
        <v>85275.862673454729</v>
      </c>
      <c r="K26" s="40">
        <f>SUM(J26:J$119)/C26</f>
        <v>43.616581329178416</v>
      </c>
    </row>
    <row r="27" spans="1:11">
      <c r="A27" s="47">
        <v>22</v>
      </c>
      <c r="C27" s="22">
        <v>98012.45</v>
      </c>
      <c r="D27" s="28">
        <f t="shared" si="0"/>
        <v>73.919999999998254</v>
      </c>
      <c r="E27" s="40">
        <f>SUMPRODUCT(D27:D$119*$A27:$A$119)/C27+0.5-$A27</f>
        <v>54.483571221656916</v>
      </c>
      <c r="F27" s="33">
        <f t="shared" si="1"/>
        <v>7.5418990138495935E-4</v>
      </c>
      <c r="G27" s="32"/>
      <c r="H27" s="40">
        <f>'HRQOL scores'!E$8</f>
        <v>0.86974917690539422</v>
      </c>
      <c r="I27" s="37">
        <f t="shared" si="2"/>
        <v>97975.489999999991</v>
      </c>
      <c r="J27" s="37">
        <f t="shared" si="3"/>
        <v>85214.101784402679</v>
      </c>
      <c r="K27" s="40">
        <f>SUM(J27:J$119)/C27</f>
        <v>42.776835220546928</v>
      </c>
    </row>
    <row r="28" spans="1:11">
      <c r="A28" s="47">
        <v>23</v>
      </c>
      <c r="C28" s="22">
        <v>97938.53</v>
      </c>
      <c r="D28" s="28">
        <f t="shared" si="0"/>
        <v>78.029999999998836</v>
      </c>
      <c r="E28" s="40">
        <f>SUMPRODUCT(D28:D$119*$A28:$A$119)/C28+0.5-$A28</f>
        <v>53.524315815073862</v>
      </c>
      <c r="F28" s="33">
        <f t="shared" si="1"/>
        <v>7.9672423100488477E-4</v>
      </c>
      <c r="G28" s="32"/>
      <c r="H28" s="40">
        <f>'HRQOL scores'!E$8</f>
        <v>0.86974917690539422</v>
      </c>
      <c r="I28" s="37">
        <f t="shared" si="2"/>
        <v>97899.514999999999</v>
      </c>
      <c r="J28" s="37">
        <f t="shared" si="3"/>
        <v>85148.022590687295</v>
      </c>
      <c r="K28" s="40">
        <f>SUM(J28:J$119)/C28</f>
        <v>41.939044025142017</v>
      </c>
    </row>
    <row r="29" spans="1:11">
      <c r="A29" s="47">
        <v>24</v>
      </c>
      <c r="C29" s="22">
        <v>97860.5</v>
      </c>
      <c r="D29" s="28">
        <f t="shared" si="0"/>
        <v>81.029999999998836</v>
      </c>
      <c r="E29" s="40">
        <f>SUMPRODUCT(D29:D$119*$A29:$A$119)/C29+0.5-$A29</f>
        <v>52.566595257372356</v>
      </c>
      <c r="F29" s="33">
        <f t="shared" si="1"/>
        <v>8.280153892530575E-4</v>
      </c>
      <c r="G29" s="32"/>
      <c r="H29" s="40">
        <f>'HRQOL scores'!E$8</f>
        <v>0.86974917690539422</v>
      </c>
      <c r="I29" s="37">
        <f t="shared" si="2"/>
        <v>97819.985000000001</v>
      </c>
      <c r="J29" s="37">
        <f t="shared" si="3"/>
        <v>85078.851438648009</v>
      </c>
      <c r="K29" s="40">
        <f>SUM(J29:J$119)/C29</f>
        <v>41.102388592302354</v>
      </c>
    </row>
    <row r="30" spans="1:11">
      <c r="A30" s="47">
        <v>25</v>
      </c>
      <c r="C30" s="22">
        <v>97779.47</v>
      </c>
      <c r="D30" s="28">
        <f t="shared" si="0"/>
        <v>83.94999999999709</v>
      </c>
      <c r="E30" s="40">
        <f>SUMPRODUCT(D30:D$119*$A30:$A$119)/C30+0.5-$A30</f>
        <v>51.609742926445463</v>
      </c>
      <c r="F30" s="33">
        <f t="shared" si="1"/>
        <v>8.5856468643159031E-4</v>
      </c>
      <c r="G30" s="32"/>
      <c r="H30" s="40">
        <f>'HRQOL scores'!E$9</f>
        <v>0.82042217859019173</v>
      </c>
      <c r="I30" s="37">
        <f t="shared" si="2"/>
        <v>97737.494999999995</v>
      </c>
      <c r="J30" s="37">
        <f t="shared" si="3"/>
        <v>80186.00857784797</v>
      </c>
      <c r="K30" s="40">
        <f>SUM(J30:J$119)/C30</f>
        <v>40.266340647974026</v>
      </c>
    </row>
    <row r="31" spans="1:11">
      <c r="A31" s="47">
        <v>26</v>
      </c>
      <c r="C31" s="22">
        <v>97695.52</v>
      </c>
      <c r="D31" s="28">
        <f t="shared" si="0"/>
        <v>87.870000000009895</v>
      </c>
      <c r="E31" s="40">
        <f>SUMPRODUCT(D31:D$119*$A31:$A$119)/C31+0.5-$A31</f>
        <v>50.653661653923194</v>
      </c>
      <c r="F31" s="33">
        <f t="shared" si="1"/>
        <v>8.994271180501408E-4</v>
      </c>
      <c r="G31" s="32"/>
      <c r="H31" s="40">
        <f>'HRQOL scores'!E$9</f>
        <v>0.82042217859019173</v>
      </c>
      <c r="I31" s="37">
        <f t="shared" si="2"/>
        <v>97651.584999999992</v>
      </c>
      <c r="J31" s="37">
        <f t="shared" si="3"/>
        <v>80115.526108485283</v>
      </c>
      <c r="K31" s="40">
        <f>SUM(J31:J$119)/C31</f>
        <v>39.480166939287578</v>
      </c>
    </row>
    <row r="32" spans="1:11">
      <c r="A32" s="47">
        <v>27</v>
      </c>
      <c r="C32" s="22">
        <v>97607.65</v>
      </c>
      <c r="D32" s="28">
        <f t="shared" si="0"/>
        <v>93.19999999999709</v>
      </c>
      <c r="E32" s="40">
        <f>SUMPRODUCT(D32:D$119*$A32:$A$119)/C32+0.5-$A32</f>
        <v>49.698811826573916</v>
      </c>
      <c r="F32" s="33">
        <f t="shared" si="1"/>
        <v>9.5484319108181674E-4</v>
      </c>
      <c r="G32" s="32"/>
      <c r="H32" s="40">
        <f>'HRQOL scores'!E$9</f>
        <v>0.82042217859019173</v>
      </c>
      <c r="I32" s="37">
        <f t="shared" si="2"/>
        <v>97561.049999999988</v>
      </c>
      <c r="J32" s="37">
        <f t="shared" si="3"/>
        <v>80041.249186546615</v>
      </c>
      <c r="K32" s="40">
        <f>SUM(J32:J$119)/C32</f>
        <v>38.694916973331736</v>
      </c>
    </row>
    <row r="33" spans="1:11">
      <c r="A33" s="47">
        <v>28</v>
      </c>
      <c r="C33" s="22">
        <v>97514.45</v>
      </c>
      <c r="D33" s="28">
        <f t="shared" si="0"/>
        <v>100.42999999999302</v>
      </c>
      <c r="E33" s="40">
        <f>SUMPRODUCT(D33:D$119*$A33:$A$119)/C33+0.5-$A33</f>
        <v>48.745833875739308</v>
      </c>
      <c r="F33" s="33">
        <f t="shared" si="1"/>
        <v>1.0298986457903728E-3</v>
      </c>
      <c r="G33" s="32"/>
      <c r="H33" s="40">
        <f>'HRQOL scores'!E$9</f>
        <v>0.82042217859019173</v>
      </c>
      <c r="I33" s="37">
        <f t="shared" si="2"/>
        <v>97464.235000000001</v>
      </c>
      <c r="J33" s="37">
        <f t="shared" si="3"/>
        <v>79961.820013326418</v>
      </c>
      <c r="K33" s="40">
        <f>SUM(J33:J$119)/C33</f>
        <v>37.911085623981648</v>
      </c>
    </row>
    <row r="34" spans="1:11">
      <c r="A34" s="47">
        <v>29</v>
      </c>
      <c r="C34" s="22">
        <v>97414.02</v>
      </c>
      <c r="D34" s="28">
        <f t="shared" si="0"/>
        <v>109.30999999999767</v>
      </c>
      <c r="E34" s="40">
        <f>SUMPRODUCT(D34:D$119*$A34:$A$119)/C34+0.5-$A34</f>
        <v>47.795573421403688</v>
      </c>
      <c r="F34" s="33">
        <f t="shared" si="1"/>
        <v>1.122117740341664E-3</v>
      </c>
      <c r="G34" s="32"/>
      <c r="H34" s="40">
        <f>'HRQOL scores'!E$9</f>
        <v>0.82042217859019173</v>
      </c>
      <c r="I34" s="37">
        <f t="shared" si="2"/>
        <v>97359.365000000005</v>
      </c>
      <c r="J34" s="37">
        <f t="shared" si="3"/>
        <v>79875.78233945767</v>
      </c>
      <c r="K34" s="40">
        <f>SUM(J34:J$119)/C34</f>
        <v>37.129325363147423</v>
      </c>
    </row>
    <row r="35" spans="1:11">
      <c r="A35" s="47">
        <v>30</v>
      </c>
      <c r="C35" s="22">
        <v>97304.71</v>
      </c>
      <c r="D35" s="28">
        <f t="shared" si="0"/>
        <v>119.2100000000064</v>
      </c>
      <c r="E35" s="40">
        <f>SUMPRODUCT(D35:D$119*$A35:$A$119)/C35+0.5-$A35</f>
        <v>46.848704242416289</v>
      </c>
      <c r="F35" s="33">
        <f t="shared" si="1"/>
        <v>1.2251205517184768E-3</v>
      </c>
      <c r="G35" s="32"/>
      <c r="H35" s="40">
        <f>'HRQOL scores'!E$9</f>
        <v>0.82042217859019173</v>
      </c>
      <c r="I35" s="37">
        <f t="shared" si="2"/>
        <v>97245.10500000001</v>
      </c>
      <c r="J35" s="37">
        <f t="shared" si="3"/>
        <v>79782.040901331959</v>
      </c>
      <c r="K35" s="40">
        <f>SUM(J35:J$119)/C35</f>
        <v>36.350152640840228</v>
      </c>
    </row>
    <row r="36" spans="1:11">
      <c r="A36" s="47">
        <v>31</v>
      </c>
      <c r="C36" s="22">
        <v>97185.5</v>
      </c>
      <c r="D36" s="28">
        <f t="shared" si="0"/>
        <v>129.66000000000349</v>
      </c>
      <c r="E36" s="40">
        <f>SUMPRODUCT(D36:D$119*$A36:$A$119)/C36+0.5-$A36</f>
        <v>45.905556643574258</v>
      </c>
      <c r="F36" s="33">
        <f t="shared" si="1"/>
        <v>1.3341496416646875E-3</v>
      </c>
      <c r="G36" s="32"/>
      <c r="H36" s="40">
        <f>'HRQOL scores'!E$9</f>
        <v>0.82042217859019173</v>
      </c>
      <c r="I36" s="37">
        <f t="shared" si="2"/>
        <v>97120.67</v>
      </c>
      <c r="J36" s="37">
        <f t="shared" si="3"/>
        <v>79679.951667539077</v>
      </c>
      <c r="K36" s="40">
        <f>SUM(J36:J$119)/C36</f>
        <v>35.573815232430363</v>
      </c>
    </row>
    <row r="37" spans="1:11">
      <c r="A37" s="47">
        <v>32</v>
      </c>
      <c r="C37" s="22">
        <v>97055.84</v>
      </c>
      <c r="D37" s="28">
        <f t="shared" si="0"/>
        <v>140.88999999999942</v>
      </c>
      <c r="E37" s="40">
        <f>SUMPRODUCT(D37:D$119*$A37:$A$119)/C37+0.5-$A37</f>
        <v>44.96621537852937</v>
      </c>
      <c r="F37" s="33">
        <f t="shared" si="1"/>
        <v>1.4516385618835448E-3</v>
      </c>
      <c r="G37" s="32"/>
      <c r="H37" s="40">
        <f>'HRQOL scores'!E$9</f>
        <v>0.82042217859019173</v>
      </c>
      <c r="I37" s="37">
        <f t="shared" ref="I37:I68" si="4">(D37*0.5+C38)</f>
        <v>96985.39499999999</v>
      </c>
      <c r="J37" s="37">
        <f t="shared" ref="J37:J68" si="5">I37*H37</f>
        <v>79568.96905733028</v>
      </c>
      <c r="K37" s="40">
        <f>SUM(J37:J$119)/C37</f>
        <v>34.80036923696526</v>
      </c>
    </row>
    <row r="38" spans="1:11">
      <c r="A38" s="47">
        <v>33</v>
      </c>
      <c r="C38" s="22">
        <v>96914.95</v>
      </c>
      <c r="D38" s="28">
        <f t="shared" si="0"/>
        <v>151.75</v>
      </c>
      <c r="E38" s="40">
        <f>SUMPRODUCT(D38:D$119*$A38:$A$119)/C38+0.5-$A38</f>
        <v>44.030858089325619</v>
      </c>
      <c r="F38" s="33">
        <f t="shared" si="1"/>
        <v>1.5658058947561754E-3</v>
      </c>
      <c r="G38" s="32"/>
      <c r="H38" s="40">
        <f>'HRQOL scores'!E$9</f>
        <v>0.82042217859019173</v>
      </c>
      <c r="I38" s="37">
        <f t="shared" si="4"/>
        <v>96839.074999999997</v>
      </c>
      <c r="J38" s="37">
        <f t="shared" si="5"/>
        <v>79448.924884158972</v>
      </c>
      <c r="K38" s="40">
        <f>SUM(J38:J$119)/C38</f>
        <v>34.02994171225896</v>
      </c>
    </row>
    <row r="39" spans="1:11">
      <c r="A39" s="47">
        <v>34</v>
      </c>
      <c r="C39" s="22">
        <v>96763.199999999997</v>
      </c>
      <c r="D39" s="28">
        <f t="shared" si="0"/>
        <v>163.09999999999127</v>
      </c>
      <c r="E39" s="40">
        <f>SUMPRODUCT(D39:D$119*$A39:$A$119)/C39+0.5-$A39</f>
        <v>43.09912585759966</v>
      </c>
      <c r="F39" s="33">
        <f t="shared" si="1"/>
        <v>1.6855581460719703E-3</v>
      </c>
      <c r="G39" s="32"/>
      <c r="H39" s="40">
        <f>'HRQOL scores'!E$9</f>
        <v>0.82042217859019173</v>
      </c>
      <c r="I39" s="37">
        <f t="shared" si="4"/>
        <v>96681.65</v>
      </c>
      <c r="J39" s="37">
        <f t="shared" si="5"/>
        <v>79319.76992269441</v>
      </c>
      <c r="K39" s="40">
        <f>SUM(J39:J$119)/C39</f>
        <v>33.262244062436267</v>
      </c>
    </row>
    <row r="40" spans="1:11">
      <c r="A40" s="47">
        <v>35</v>
      </c>
      <c r="C40" s="22">
        <v>96600.1</v>
      </c>
      <c r="D40" s="28">
        <f t="shared" si="0"/>
        <v>174.31000000001222</v>
      </c>
      <c r="E40" s="40">
        <f>SUMPRODUCT(D40:D$119*$A40:$A$119)/C40+0.5-$A40</f>
        <v>42.171050394193031</v>
      </c>
      <c r="F40" s="33">
        <f t="shared" si="1"/>
        <v>1.804449477795698E-3</v>
      </c>
      <c r="G40" s="32"/>
      <c r="H40" s="40">
        <f>'HRQOL scores'!E$10</f>
        <v>0.80917899161735451</v>
      </c>
      <c r="I40" s="37">
        <f t="shared" si="4"/>
        <v>96512.945000000007</v>
      </c>
      <c r="J40" s="37">
        <f t="shared" si="5"/>
        <v>78096.247513121198</v>
      </c>
      <c r="K40" s="40">
        <f>SUM(J40:J$119)/C40</f>
        <v>32.497289389344715</v>
      </c>
    </row>
    <row r="41" spans="1:11">
      <c r="A41" s="47">
        <v>36</v>
      </c>
      <c r="C41" s="22">
        <v>96425.79</v>
      </c>
      <c r="D41" s="28">
        <f t="shared" si="0"/>
        <v>186.54999999998836</v>
      </c>
      <c r="E41" s="40">
        <f>SUMPRODUCT(D41:D$119*$A41:$A$119)/C41+0.5-$A41</f>
        <v>41.24637962711104</v>
      </c>
      <c r="F41" s="33">
        <f t="shared" si="1"/>
        <v>1.9346483964506628E-3</v>
      </c>
      <c r="G41" s="32"/>
      <c r="H41" s="40">
        <f>'HRQOL scores'!E$10</f>
        <v>0.80917899161735451</v>
      </c>
      <c r="I41" s="37">
        <f t="shared" si="4"/>
        <v>96332.514999999999</v>
      </c>
      <c r="J41" s="37">
        <f t="shared" si="5"/>
        <v>77950.247347663681</v>
      </c>
      <c r="K41" s="40">
        <f>SUM(J41:J$119)/C41</f>
        <v>31.746124737235935</v>
      </c>
    </row>
    <row r="42" spans="1:11">
      <c r="A42" s="47">
        <v>37</v>
      </c>
      <c r="C42" s="22">
        <v>96239.24</v>
      </c>
      <c r="D42" s="28">
        <f t="shared" si="0"/>
        <v>201.45000000001164</v>
      </c>
      <c r="E42" s="40">
        <f>SUMPRODUCT(D42:D$119*$A42:$A$119)/C42+0.5-$A42</f>
        <v>40.32536234891387</v>
      </c>
      <c r="F42" s="33">
        <f t="shared" si="1"/>
        <v>2.093221018786221E-3</v>
      </c>
      <c r="G42" s="32"/>
      <c r="H42" s="40">
        <f>'HRQOL scores'!E$10</f>
        <v>0.80917899161735451</v>
      </c>
      <c r="I42" s="37">
        <f t="shared" si="4"/>
        <v>96138.514999999999</v>
      </c>
      <c r="J42" s="37">
        <f t="shared" si="5"/>
        <v>77793.266623289906</v>
      </c>
      <c r="K42" s="40">
        <f>SUM(J42:J$119)/C42</f>
        <v>30.997698131020709</v>
      </c>
    </row>
    <row r="43" spans="1:11">
      <c r="A43" s="47">
        <v>38</v>
      </c>
      <c r="C43" s="22">
        <v>96037.79</v>
      </c>
      <c r="D43" s="28">
        <f t="shared" si="0"/>
        <v>220.14999999999418</v>
      </c>
      <c r="E43" s="40">
        <f>SUMPRODUCT(D43:D$119*$A43:$A$119)/C43+0.5-$A43</f>
        <v>39.40890049827351</v>
      </c>
      <c r="F43" s="33">
        <f t="shared" si="1"/>
        <v>2.29232680177245E-3</v>
      </c>
      <c r="G43" s="32"/>
      <c r="H43" s="40">
        <f>'HRQOL scores'!E$10</f>
        <v>0.80917899161735451</v>
      </c>
      <c r="I43" s="37">
        <f t="shared" si="4"/>
        <v>95927.714999999997</v>
      </c>
      <c r="J43" s="37">
        <f t="shared" si="5"/>
        <v>77622.691691856977</v>
      </c>
      <c r="K43" s="40">
        <f>SUM(J43:J$119)/C43</f>
        <v>30.252691604581525</v>
      </c>
    </row>
    <row r="44" spans="1:11">
      <c r="A44" s="47">
        <v>39</v>
      </c>
      <c r="C44" s="22">
        <v>95817.64</v>
      </c>
      <c r="D44" s="28">
        <f t="shared" si="0"/>
        <v>242.16000000000349</v>
      </c>
      <c r="E44" s="40">
        <f>SUMPRODUCT(D44:D$119*$A44:$A$119)/C44+0.5-$A44</f>
        <v>38.498297340490609</v>
      </c>
      <c r="F44" s="33">
        <f t="shared" si="1"/>
        <v>2.5273008185132039E-3</v>
      </c>
      <c r="G44" s="32"/>
      <c r="H44" s="40">
        <f>'HRQOL scores'!E$10</f>
        <v>0.80917899161735451</v>
      </c>
      <c r="I44" s="37">
        <f t="shared" si="4"/>
        <v>95696.56</v>
      </c>
      <c r="J44" s="37">
        <f t="shared" si="5"/>
        <v>77435.645922049662</v>
      </c>
      <c r="K44" s="40">
        <f>SUM(J44:J$119)/C44</f>
        <v>29.512091422453178</v>
      </c>
    </row>
    <row r="45" spans="1:11">
      <c r="A45" s="47">
        <v>40</v>
      </c>
      <c r="C45" s="22">
        <v>95575.48</v>
      </c>
      <c r="D45" s="28">
        <f t="shared" si="0"/>
        <v>265.50999999999476</v>
      </c>
      <c r="E45" s="40">
        <f>SUMPRODUCT(D45:D$119*$A45:$A$119)/C45+0.5-$A45</f>
        <v>37.594573788005945</v>
      </c>
      <c r="F45" s="33">
        <f t="shared" si="1"/>
        <v>2.7780137750811691E-3</v>
      </c>
      <c r="G45" s="32"/>
      <c r="H45" s="40">
        <f>'HRQOL scores'!E$10</f>
        <v>0.80917899161735451</v>
      </c>
      <c r="I45" s="37">
        <f t="shared" si="4"/>
        <v>95442.725000000006</v>
      </c>
      <c r="J45" s="37">
        <f t="shared" si="5"/>
        <v>77230.247972712474</v>
      </c>
      <c r="K45" s="40">
        <f>SUM(J45:J$119)/C45</f>
        <v>28.776662232213294</v>
      </c>
    </row>
    <row r="46" spans="1:11">
      <c r="A46" s="47">
        <v>41</v>
      </c>
      <c r="C46" s="22">
        <v>95309.97</v>
      </c>
      <c r="D46" s="28">
        <f t="shared" si="0"/>
        <v>289.30000000000291</v>
      </c>
      <c r="E46" s="40">
        <f>SUMPRODUCT(D46:D$119*$A46:$A$119)/C46+0.5-$A46</f>
        <v>36.697910094653125</v>
      </c>
      <c r="F46" s="33">
        <f t="shared" si="1"/>
        <v>3.0353592598969751E-3</v>
      </c>
      <c r="G46" s="32"/>
      <c r="H46" s="40">
        <f>'HRQOL scores'!E$10</f>
        <v>0.80917899161735451</v>
      </c>
      <c r="I46" s="37">
        <f t="shared" si="4"/>
        <v>95165.32</v>
      </c>
      <c r="J46" s="37">
        <f t="shared" si="5"/>
        <v>77005.777674542871</v>
      </c>
      <c r="K46" s="40">
        <f>SUM(J46:J$119)/C46</f>
        <v>28.046520816961173</v>
      </c>
    </row>
    <row r="47" spans="1:11">
      <c r="A47" s="47">
        <v>42</v>
      </c>
      <c r="C47" s="22">
        <v>95020.67</v>
      </c>
      <c r="D47" s="28">
        <f t="shared" si="0"/>
        <v>315.00999999999476</v>
      </c>
      <c r="E47" s="40">
        <f>SUMPRODUCT(D47:D$119*$A47:$A$119)/C47+0.5-$A47</f>
        <v>35.808118277676712</v>
      </c>
      <c r="F47" s="33">
        <f t="shared" si="1"/>
        <v>3.315173424897917E-3</v>
      </c>
      <c r="G47" s="32"/>
      <c r="H47" s="40">
        <f>'HRQOL scores'!E$10</f>
        <v>0.80917899161735451</v>
      </c>
      <c r="I47" s="37">
        <f t="shared" si="4"/>
        <v>94863.165000000008</v>
      </c>
      <c r="J47" s="37">
        <f t="shared" si="5"/>
        <v>76761.280196330728</v>
      </c>
      <c r="K47" s="40">
        <f>SUM(J47:J$119)/C47</f>
        <v>27.321500469260027</v>
      </c>
    </row>
    <row r="48" spans="1:11">
      <c r="A48" s="47">
        <v>43</v>
      </c>
      <c r="C48" s="22">
        <v>94705.66</v>
      </c>
      <c r="D48" s="28">
        <f t="shared" si="0"/>
        <v>342.9600000000064</v>
      </c>
      <c r="E48" s="40">
        <f>SUMPRODUCT(D48:D$119*$A48:$A$119)/C48+0.5-$A48</f>
        <v>34.925560153258914</v>
      </c>
      <c r="F48" s="33">
        <f t="shared" si="1"/>
        <v>3.6213252724283467E-3</v>
      </c>
      <c r="G48" s="32"/>
      <c r="H48" s="40">
        <f>'HRQOL scores'!E$10</f>
        <v>0.80917899161735451</v>
      </c>
      <c r="I48" s="37">
        <f t="shared" si="4"/>
        <v>94534.18</v>
      </c>
      <c r="J48" s="37">
        <f t="shared" si="5"/>
        <v>76495.072445773476</v>
      </c>
      <c r="K48" s="40">
        <f>SUM(J48:J$119)/C48</f>
        <v>26.601852516502937</v>
      </c>
    </row>
    <row r="49" spans="1:11">
      <c r="A49" s="47">
        <v>44</v>
      </c>
      <c r="C49" s="22">
        <v>94362.7</v>
      </c>
      <c r="D49" s="28">
        <f t="shared" si="0"/>
        <v>373.06999999999243</v>
      </c>
      <c r="E49" s="40">
        <f>SUMPRODUCT(D49:D$119*$A49:$A$119)/C49+0.5-$A49</f>
        <v>34.050679401756057</v>
      </c>
      <c r="F49" s="33">
        <f t="shared" si="1"/>
        <v>3.9535748765136269E-3</v>
      </c>
      <c r="G49" s="32"/>
      <c r="H49" s="40">
        <f>'HRQOL scores'!E$10</f>
        <v>0.80917899161735451</v>
      </c>
      <c r="I49" s="37">
        <f t="shared" si="4"/>
        <v>94176.165000000008</v>
      </c>
      <c r="J49" s="37">
        <f t="shared" si="5"/>
        <v>76205.374229089604</v>
      </c>
      <c r="K49" s="40">
        <f>SUM(J49:J$119)/C49</f>
        <v>25.887887134983394</v>
      </c>
    </row>
    <row r="50" spans="1:11">
      <c r="A50" s="47">
        <v>45</v>
      </c>
      <c r="C50" s="22">
        <v>93989.63</v>
      </c>
      <c r="D50" s="28">
        <f t="shared" si="0"/>
        <v>406.29000000000815</v>
      </c>
      <c r="E50" s="40">
        <f>SUMPRODUCT(D50:D$119*$A50:$A$119)/C50+0.5-$A50</f>
        <v>33.18385102892826</v>
      </c>
      <c r="F50" s="33">
        <f t="shared" si="1"/>
        <v>4.3227109203431077E-3</v>
      </c>
      <c r="G50" s="32"/>
      <c r="H50" s="40">
        <f>'HRQOL scores'!E$11</f>
        <v>0.79409380380256733</v>
      </c>
      <c r="I50" s="37">
        <f t="shared" si="4"/>
        <v>93786.485000000001</v>
      </c>
      <c r="J50" s="37">
        <f t="shared" si="5"/>
        <v>74475.266618922426</v>
      </c>
      <c r="K50" s="40">
        <f>SUM(J50:J$119)/C50</f>
        <v>25.179858172898523</v>
      </c>
    </row>
    <row r="51" spans="1:11">
      <c r="A51" s="47">
        <v>46</v>
      </c>
      <c r="C51" s="22">
        <v>93583.34</v>
      </c>
      <c r="D51" s="28">
        <f t="shared" si="0"/>
        <v>441.08999999999651</v>
      </c>
      <c r="E51" s="40">
        <f>SUMPRODUCT(D51:D$119*$A51:$A$119)/C51+0.5-$A51</f>
        <v>32.325747245012707</v>
      </c>
      <c r="F51" s="33">
        <f t="shared" si="1"/>
        <v>4.7133389340452744E-3</v>
      </c>
      <c r="G51" s="32"/>
      <c r="H51" s="40">
        <f>'HRQOL scores'!E$11</f>
        <v>0.79409380380256733</v>
      </c>
      <c r="I51" s="37">
        <f t="shared" si="4"/>
        <v>93362.794999999998</v>
      </c>
      <c r="J51" s="37">
        <f t="shared" si="5"/>
        <v>74138.817015189314</v>
      </c>
      <c r="K51" s="40">
        <f>SUM(J51:J$119)/C51</f>
        <v>24.493358395888471</v>
      </c>
    </row>
    <row r="52" spans="1:11">
      <c r="A52" s="47">
        <v>47</v>
      </c>
      <c r="C52" s="22">
        <v>93142.25</v>
      </c>
      <c r="D52" s="28">
        <f t="shared" si="0"/>
        <v>474.41000000000349</v>
      </c>
      <c r="E52" s="40">
        <f>SUMPRODUCT(D52:D$119*$A52:$A$119)/C52+0.5-$A52</f>
        <v>31.476463153768421</v>
      </c>
      <c r="F52" s="33">
        <f t="shared" si="1"/>
        <v>5.0933920964975994E-3</v>
      </c>
      <c r="G52" s="32"/>
      <c r="H52" s="40">
        <f>'HRQOL scores'!E$11</f>
        <v>0.79409380380256733</v>
      </c>
      <c r="I52" s="37">
        <f t="shared" si="4"/>
        <v>92905.044999999998</v>
      </c>
      <c r="J52" s="37">
        <f t="shared" si="5"/>
        <v>73775.320576498692</v>
      </c>
      <c r="K52" s="40">
        <f>SUM(J52:J$119)/C52</f>
        <v>23.813376523426225</v>
      </c>
    </row>
    <row r="53" spans="1:11">
      <c r="A53" s="47">
        <v>48</v>
      </c>
      <c r="C53" s="22">
        <v>92667.839999999997</v>
      </c>
      <c r="D53" s="28">
        <f t="shared" si="0"/>
        <v>504.14999999999418</v>
      </c>
      <c r="E53" s="40">
        <f>SUMPRODUCT(D53:D$119*$A53:$A$119)/C53+0.5-$A53</f>
        <v>30.635046151761898</v>
      </c>
      <c r="F53" s="33">
        <f t="shared" si="1"/>
        <v>5.4403987402748804E-3</v>
      </c>
      <c r="G53" s="32"/>
      <c r="H53" s="40">
        <f>'HRQOL scores'!E$11</f>
        <v>0.79409380380256733</v>
      </c>
      <c r="I53" s="37">
        <f t="shared" si="4"/>
        <v>92415.764999999999</v>
      </c>
      <c r="J53" s="37">
        <f t="shared" si="5"/>
        <v>73386.78636017417</v>
      </c>
      <c r="K53" s="40">
        <f>SUM(J53:J$119)/C53</f>
        <v>23.139161859309535</v>
      </c>
    </row>
    <row r="54" spans="1:11">
      <c r="A54" s="47">
        <v>49</v>
      </c>
      <c r="C54" s="22">
        <v>92163.69</v>
      </c>
      <c r="D54" s="28">
        <f t="shared" si="0"/>
        <v>531.33000000000175</v>
      </c>
      <c r="E54" s="40">
        <f>SUMPRODUCT(D54:D$119*$A54:$A$119)/C54+0.5-$A54</f>
        <v>29.79988963315256</v>
      </c>
      <c r="F54" s="33">
        <f t="shared" si="1"/>
        <v>5.7650686512226426E-3</v>
      </c>
      <c r="G54" s="32"/>
      <c r="H54" s="40">
        <f>'HRQOL scores'!E$11</f>
        <v>0.79409380380256733</v>
      </c>
      <c r="I54" s="37">
        <f t="shared" si="4"/>
        <v>91898.024999999994</v>
      </c>
      <c r="J54" s="37">
        <f t="shared" si="5"/>
        <v>72975.652234193418</v>
      </c>
      <c r="K54" s="40">
        <f>SUM(J54:J$119)/C54</f>
        <v>22.469471030862842</v>
      </c>
    </row>
    <row r="55" spans="1:11">
      <c r="A55" s="47">
        <v>50</v>
      </c>
      <c r="C55" s="22">
        <v>91632.36</v>
      </c>
      <c r="D55" s="28">
        <f t="shared" si="0"/>
        <v>559.91000000000349</v>
      </c>
      <c r="E55" s="40">
        <f>SUMPRODUCT(D55:D$119*$A55:$A$119)/C55+0.5-$A55</f>
        <v>28.969784966621901</v>
      </c>
      <c r="F55" s="33">
        <f t="shared" si="1"/>
        <v>6.1103959343620905E-3</v>
      </c>
      <c r="G55" s="32"/>
      <c r="H55" s="40">
        <f>'HRQOL scores'!E$11</f>
        <v>0.79409380380256733</v>
      </c>
      <c r="I55" s="37">
        <f t="shared" si="4"/>
        <v>91352.404999999999</v>
      </c>
      <c r="J55" s="37">
        <f t="shared" si="5"/>
        <v>72542.378772962664</v>
      </c>
      <c r="K55" s="40">
        <f>SUM(J55:J$119)/C55</f>
        <v>21.803364120690876</v>
      </c>
    </row>
    <row r="56" spans="1:11">
      <c r="A56" s="47">
        <v>51</v>
      </c>
      <c r="C56" s="22">
        <v>91072.45</v>
      </c>
      <c r="D56" s="28">
        <f t="shared" si="0"/>
        <v>591.83999999999651</v>
      </c>
      <c r="E56" s="40">
        <f>SUMPRODUCT(D56:D$119*$A56:$A$119)/C56+0.5-$A56</f>
        <v>28.144816134671757</v>
      </c>
      <c r="F56" s="33">
        <f t="shared" si="1"/>
        <v>6.4985624082804019E-3</v>
      </c>
      <c r="G56" s="32"/>
      <c r="H56" s="40">
        <f>'HRQOL scores'!E$11</f>
        <v>0.79409380380256733</v>
      </c>
      <c r="I56" s="37">
        <f t="shared" si="4"/>
        <v>90776.53</v>
      </c>
      <c r="J56" s="37">
        <f t="shared" si="5"/>
        <v>72085.080003697862</v>
      </c>
      <c r="K56" s="40">
        <f>SUM(J56:J$119)/C56</f>
        <v>21.140875550677151</v>
      </c>
    </row>
    <row r="57" spans="1:11">
      <c r="A57" s="47">
        <v>52</v>
      </c>
      <c r="C57" s="22">
        <v>90480.61</v>
      </c>
      <c r="D57" s="28">
        <f t="shared" si="0"/>
        <v>625.44999999999709</v>
      </c>
      <c r="E57" s="40">
        <f>SUMPRODUCT(D57:D$119*$A57:$A$119)/C57+0.5-$A57</f>
        <v>27.325642811029752</v>
      </c>
      <c r="F57" s="33">
        <f t="shared" si="1"/>
        <v>6.9125307621157404E-3</v>
      </c>
      <c r="G57" s="32"/>
      <c r="H57" s="40">
        <f>'HRQOL scores'!E$11</f>
        <v>0.79409380380256733</v>
      </c>
      <c r="I57" s="37">
        <f t="shared" si="4"/>
        <v>90167.885000000009</v>
      </c>
      <c r="J57" s="37">
        <f t="shared" si="5"/>
        <v>71601.758780482458</v>
      </c>
      <c r="K57" s="40">
        <f>SUM(J57:J$119)/C57</f>
        <v>20.482468581296807</v>
      </c>
    </row>
    <row r="58" spans="1:11">
      <c r="A58" s="47">
        <v>53</v>
      </c>
      <c r="C58" s="22">
        <v>89855.16</v>
      </c>
      <c r="D58" s="28">
        <f t="shared" si="0"/>
        <v>661.7100000000064</v>
      </c>
      <c r="E58" s="40">
        <f>SUMPRODUCT(D58:D$119*$A58:$A$119)/C58+0.5-$A58</f>
        <v>26.512366626291552</v>
      </c>
      <c r="F58" s="33">
        <f t="shared" si="1"/>
        <v>7.3641847613426584E-3</v>
      </c>
      <c r="G58" s="32"/>
      <c r="H58" s="40">
        <f>'HRQOL scores'!E$11</f>
        <v>0.79409380380256733</v>
      </c>
      <c r="I58" s="37">
        <f t="shared" si="4"/>
        <v>89524.304999999993</v>
      </c>
      <c r="J58" s="37">
        <f t="shared" si="5"/>
        <v>71090.695890231189</v>
      </c>
      <c r="K58" s="40">
        <f>SUM(J58:J$119)/C58</f>
        <v>19.828182296499023</v>
      </c>
    </row>
    <row r="59" spans="1:11">
      <c r="A59" s="47">
        <v>54</v>
      </c>
      <c r="C59" s="22">
        <v>89193.45</v>
      </c>
      <c r="D59" s="28">
        <f t="shared" si="0"/>
        <v>702.19000000000233</v>
      </c>
      <c r="E59" s="40">
        <f>SUMPRODUCT(D59:D$119*$A59:$A$119)/C59+0.5-$A59</f>
        <v>25.70534764810742</v>
      </c>
      <c r="F59" s="33">
        <f t="shared" si="1"/>
        <v>7.8726632953429014E-3</v>
      </c>
      <c r="G59" s="32"/>
      <c r="H59" s="40">
        <f>'HRQOL scores'!E$11</f>
        <v>0.79409380380256733</v>
      </c>
      <c r="I59" s="37">
        <f t="shared" si="4"/>
        <v>88842.354999999996</v>
      </c>
      <c r="J59" s="37">
        <f t="shared" si="5"/>
        <v>70549.163620728039</v>
      </c>
      <c r="K59" s="40">
        <f>SUM(J59:J$119)/C59</f>
        <v>19.178244555747714</v>
      </c>
    </row>
    <row r="60" spans="1:11">
      <c r="A60" s="47">
        <v>55</v>
      </c>
      <c r="C60" s="22">
        <v>88491.26</v>
      </c>
      <c r="D60" s="28">
        <f t="shared" si="0"/>
        <v>747.55999999999767</v>
      </c>
      <c r="E60" s="40">
        <f>SUMPRODUCT(D60:D$119*$A60:$A$119)/C60+0.5-$A60</f>
        <v>24.905355457523015</v>
      </c>
      <c r="F60" s="33">
        <f t="shared" si="1"/>
        <v>8.4478399335708148E-3</v>
      </c>
      <c r="G60" s="32"/>
      <c r="H60" s="40">
        <f>'HRQOL scores'!E$12</f>
        <v>0.78459634075326512</v>
      </c>
      <c r="I60" s="37">
        <f t="shared" si="4"/>
        <v>88117.48</v>
      </c>
      <c r="J60" s="37">
        <f t="shared" si="5"/>
        <v>69136.652364399022</v>
      </c>
      <c r="K60" s="40">
        <f>SUM(J60:J$119)/C60</f>
        <v>18.533182070750581</v>
      </c>
    </row>
    <row r="61" spans="1:11">
      <c r="A61" s="47">
        <v>56</v>
      </c>
      <c r="C61" s="22">
        <v>87743.7</v>
      </c>
      <c r="D61" s="28">
        <f t="shared" si="0"/>
        <v>799.70999999999185</v>
      </c>
      <c r="E61" s="40">
        <f>SUMPRODUCT(D61:D$119*$A61:$A$119)/C61+0.5-$A61</f>
        <v>24.11328454560369</v>
      </c>
      <c r="F61" s="33">
        <f t="shared" si="1"/>
        <v>9.1141586233540635E-3</v>
      </c>
      <c r="G61" s="32"/>
      <c r="H61" s="40">
        <f>'HRQOL scores'!E$12</f>
        <v>0.78459634075326512</v>
      </c>
      <c r="I61" s="37">
        <f t="shared" si="4"/>
        <v>87343.845000000001</v>
      </c>
      <c r="J61" s="37">
        <f t="shared" si="5"/>
        <v>68529.661174320368</v>
      </c>
      <c r="K61" s="40">
        <f>SUM(J61:J$119)/C61</f>
        <v>17.903142685864953</v>
      </c>
    </row>
    <row r="62" spans="1:11">
      <c r="A62" s="47">
        <v>57</v>
      </c>
      <c r="C62" s="22">
        <v>86943.99</v>
      </c>
      <c r="D62" s="28">
        <f t="shared" si="0"/>
        <v>860.18000000000757</v>
      </c>
      <c r="E62" s="40">
        <f>SUMPRODUCT(D62:D$119*$A62:$A$119)/C62+0.5-$A62</f>
        <v>23.330479314143346</v>
      </c>
      <c r="F62" s="33">
        <f t="shared" si="1"/>
        <v>9.8934958011474682E-3</v>
      </c>
      <c r="G62" s="32"/>
      <c r="H62" s="40">
        <f>'HRQOL scores'!E$12</f>
        <v>0.78459634075326512</v>
      </c>
      <c r="I62" s="37">
        <f t="shared" si="4"/>
        <v>86513.9</v>
      </c>
      <c r="J62" s="37">
        <f t="shared" si="5"/>
        <v>67878.489364293899</v>
      </c>
      <c r="K62" s="40">
        <f>SUM(J62:J$119)/C62</f>
        <v>17.279610927810058</v>
      </c>
    </row>
    <row r="63" spans="1:11">
      <c r="A63" s="47">
        <v>58</v>
      </c>
      <c r="C63" s="22">
        <v>86083.81</v>
      </c>
      <c r="D63" s="28">
        <f t="shared" si="0"/>
        <v>927.61999999999534</v>
      </c>
      <c r="E63" s="40">
        <f>SUMPRODUCT(D63:D$119*$A63:$A$119)/C63+0.5-$A63</f>
        <v>22.558609571115483</v>
      </c>
      <c r="F63" s="33">
        <f t="shared" si="1"/>
        <v>1.0775777698500976E-2</v>
      </c>
      <c r="G63" s="32"/>
      <c r="H63" s="40">
        <f>'HRQOL scores'!E$12</f>
        <v>0.78459634075326512</v>
      </c>
      <c r="I63" s="37">
        <f t="shared" si="4"/>
        <v>85620</v>
      </c>
      <c r="J63" s="37">
        <f t="shared" si="5"/>
        <v>67177.138695294561</v>
      </c>
      <c r="K63" s="40">
        <f>SUM(J63:J$119)/C63</f>
        <v>16.663758613229536</v>
      </c>
    </row>
    <row r="64" spans="1:11">
      <c r="A64" s="47">
        <v>59</v>
      </c>
      <c r="C64" s="22">
        <v>85156.19</v>
      </c>
      <c r="D64" s="28">
        <f t="shared" si="0"/>
        <v>998.97000000000116</v>
      </c>
      <c r="E64" s="40">
        <f>SUMPRODUCT(D64:D$119*$A64:$A$119)/C64+0.5-$A64</f>
        <v>21.798897533862046</v>
      </c>
      <c r="F64" s="33">
        <f t="shared" si="1"/>
        <v>1.173103211874558E-2</v>
      </c>
      <c r="G64" s="32"/>
      <c r="H64" s="40">
        <f>'HRQOL scores'!E$12</f>
        <v>0.78459634075326512</v>
      </c>
      <c r="I64" s="37">
        <f t="shared" si="4"/>
        <v>84656.705000000002</v>
      </c>
      <c r="J64" s="37">
        <f t="shared" si="5"/>
        <v>66421.340963228649</v>
      </c>
      <c r="K64" s="40">
        <f>SUM(J64:J$119)/C64</f>
        <v>16.056409894005593</v>
      </c>
    </row>
    <row r="65" spans="1:11">
      <c r="A65" s="47">
        <v>60</v>
      </c>
      <c r="C65" s="22">
        <v>84157.22</v>
      </c>
      <c r="D65" s="28">
        <f t="shared" si="0"/>
        <v>1072.9499999999971</v>
      </c>
      <c r="E65" s="40">
        <f>SUMPRODUCT(D65:D$119*$A65:$A$119)/C65+0.5-$A65</f>
        <v>21.051721470648474</v>
      </c>
      <c r="F65" s="33">
        <f t="shared" si="1"/>
        <v>1.2749351749023995E-2</v>
      </c>
      <c r="G65" s="32"/>
      <c r="H65" s="40">
        <f>'HRQOL scores'!E$12</f>
        <v>0.78459634075326512</v>
      </c>
      <c r="I65" s="37">
        <f t="shared" si="4"/>
        <v>83620.744999999995</v>
      </c>
      <c r="J65" s="37">
        <f t="shared" si="5"/>
        <v>65608.530538061881</v>
      </c>
      <c r="K65" s="40">
        <f>SUM(J65:J$119)/C65</f>
        <v>15.457750989024966</v>
      </c>
    </row>
    <row r="66" spans="1:11">
      <c r="A66" s="47">
        <v>61</v>
      </c>
      <c r="C66" s="22">
        <v>83084.27</v>
      </c>
      <c r="D66" s="28">
        <f t="shared" si="0"/>
        <v>1149.3700000000099</v>
      </c>
      <c r="E66" s="40">
        <f>SUMPRODUCT(D66:D$119*$A66:$A$119)/C66+0.5-$A66</f>
        <v>20.317126336719184</v>
      </c>
      <c r="F66" s="33">
        <f t="shared" si="1"/>
        <v>1.3833785865844519E-2</v>
      </c>
      <c r="G66" s="32"/>
      <c r="H66" s="40">
        <f>'HRQOL scores'!E$12</f>
        <v>0.78459634075326512</v>
      </c>
      <c r="I66" s="37">
        <f t="shared" si="4"/>
        <v>82509.584999999992</v>
      </c>
      <c r="J66" s="37">
        <f t="shared" si="5"/>
        <v>64736.718468070489</v>
      </c>
      <c r="K66" s="40">
        <f>SUM(J66:J$119)/C66</f>
        <v>14.867709858322513</v>
      </c>
    </row>
    <row r="67" spans="1:11">
      <c r="A67" s="47">
        <v>62</v>
      </c>
      <c r="C67" s="22">
        <v>81934.899999999994</v>
      </c>
      <c r="D67" s="28">
        <f t="shared" si="0"/>
        <v>1227.0599999999977</v>
      </c>
      <c r="E67" s="40">
        <f>SUMPRODUCT(D67:D$119*$A67:$A$119)/C67+0.5-$A67</f>
        <v>19.595117894622291</v>
      </c>
      <c r="F67" s="33">
        <f t="shared" si="1"/>
        <v>1.4976035852853885E-2</v>
      </c>
      <c r="G67" s="32"/>
      <c r="H67" s="40">
        <f>'HRQOL scores'!E$12</f>
        <v>0.78459634075326512</v>
      </c>
      <c r="I67" s="37">
        <f t="shared" si="4"/>
        <v>81321.37</v>
      </c>
      <c r="J67" s="37">
        <f t="shared" si="5"/>
        <v>63804.449327042348</v>
      </c>
      <c r="K67" s="40">
        <f>SUM(J67:J$119)/C67</f>
        <v>14.286172335384055</v>
      </c>
    </row>
    <row r="68" spans="1:11">
      <c r="A68" s="47">
        <v>63</v>
      </c>
      <c r="C68" s="22">
        <v>80707.839999999997</v>
      </c>
      <c r="D68" s="28">
        <f t="shared" si="0"/>
        <v>1306.5899999999965</v>
      </c>
      <c r="E68" s="40">
        <f>SUMPRODUCT(D68:D$119*$A68:$A$119)/C68+0.5-$A68</f>
        <v>18.885434862140855</v>
      </c>
      <c r="F68" s="33">
        <f t="shared" si="1"/>
        <v>1.6189133546381573E-2</v>
      </c>
      <c r="G68" s="32"/>
      <c r="H68" s="40">
        <f>'HRQOL scores'!E$12</f>
        <v>0.78459634075326512</v>
      </c>
      <c r="I68" s="37">
        <f t="shared" si="4"/>
        <v>80054.544999999998</v>
      </c>
      <c r="J68" s="37">
        <f t="shared" si="5"/>
        <v>62810.503067667596</v>
      </c>
      <c r="K68" s="40">
        <f>SUM(J68:J$119)/C68</f>
        <v>13.712814670240421</v>
      </c>
    </row>
    <row r="69" spans="1:11">
      <c r="A69" s="47">
        <v>64</v>
      </c>
      <c r="C69" s="22">
        <v>79401.25</v>
      </c>
      <c r="D69" s="28">
        <f t="shared" ref="D69:D119" si="6">C69-C70</f>
        <v>1388.7299999999959</v>
      </c>
      <c r="E69" s="40">
        <f>SUMPRODUCT(D69:D$119*$A69:$A$119)/C69+0.5-$A69</f>
        <v>18.187977017793628</v>
      </c>
      <c r="F69" s="33">
        <f t="shared" ref="F69:F115" si="7">D69/C69</f>
        <v>1.7490026920231053E-2</v>
      </c>
      <c r="G69" s="32"/>
      <c r="H69" s="40">
        <f>'HRQOL scores'!E$12</f>
        <v>0.78459634075326512</v>
      </c>
      <c r="I69" s="37">
        <f t="shared" ref="I69:I100" si="8">(D69*0.5+C70)</f>
        <v>78706.885000000009</v>
      </c>
      <c r="J69" s="37">
        <f t="shared" ref="J69:J100" si="9">I69*H69</f>
        <v>61753.133963088061</v>
      </c>
      <c r="K69" s="40">
        <f>SUM(J69:J$119)/C69</f>
        <v>13.147414546845923</v>
      </c>
    </row>
    <row r="70" spans="1:11">
      <c r="A70" s="47">
        <v>65</v>
      </c>
      <c r="C70" s="22">
        <v>78012.52</v>
      </c>
      <c r="D70" s="28">
        <f t="shared" si="6"/>
        <v>1471.1500000000087</v>
      </c>
      <c r="E70" s="40">
        <f>SUMPRODUCT(D70:D$119*$A70:$A$119)/C70+0.5-$A70</f>
        <v>17.502847301741895</v>
      </c>
      <c r="F70" s="33">
        <f t="shared" si="7"/>
        <v>1.8857870505913778E-2</v>
      </c>
      <c r="G70" s="32"/>
      <c r="H70" s="40">
        <f>'HRQOL scores'!E$13</f>
        <v>0.76255661819677012</v>
      </c>
      <c r="I70" s="37">
        <f t="shared" si="8"/>
        <v>77276.945000000007</v>
      </c>
      <c r="J70" s="37">
        <f t="shared" si="9"/>
        <v>58928.045843777807</v>
      </c>
      <c r="K70" s="40">
        <f>SUM(J70:J$119)/C70</f>
        <v>12.589876795733066</v>
      </c>
    </row>
    <row r="71" spans="1:11">
      <c r="A71" s="47">
        <v>66</v>
      </c>
      <c r="C71" s="22">
        <v>76541.37</v>
      </c>
      <c r="D71" s="28">
        <f t="shared" si="6"/>
        <v>1547.1100000000006</v>
      </c>
      <c r="E71" s="40">
        <f>SUMPRODUCT(D71:D$119*$A71:$A$119)/C71+0.5-$A71</f>
        <v>16.829647551175086</v>
      </c>
      <c r="F71" s="33">
        <f t="shared" si="7"/>
        <v>2.0212729403719855E-2</v>
      </c>
      <c r="G71" s="32"/>
      <c r="H71" s="40">
        <f>'HRQOL scores'!E$13</f>
        <v>0.76255661819677012</v>
      </c>
      <c r="I71" s="37">
        <f t="shared" si="8"/>
        <v>75767.815000000002</v>
      </c>
      <c r="J71" s="37">
        <f t="shared" si="9"/>
        <v>57777.248774558517</v>
      </c>
      <c r="K71" s="40">
        <f>SUM(J71:J$119)/C71</f>
        <v>12.06197340707233</v>
      </c>
    </row>
    <row r="72" spans="1:11">
      <c r="A72" s="47">
        <v>67</v>
      </c>
      <c r="C72" s="22">
        <v>74994.259999999995</v>
      </c>
      <c r="D72" s="28">
        <f t="shared" si="6"/>
        <v>1629.5199999999895</v>
      </c>
      <c r="E72" s="40">
        <f>SUMPRODUCT(D72:D$119*$A72:$A$119)/C72+0.5-$A72</f>
        <v>16.166523480384853</v>
      </c>
      <c r="F72" s="33">
        <f t="shared" si="7"/>
        <v>2.1728596295236324E-2</v>
      </c>
      <c r="G72" s="32"/>
      <c r="H72" s="40">
        <f>'HRQOL scores'!E$13</f>
        <v>0.76255661819677012</v>
      </c>
      <c r="I72" s="37">
        <f t="shared" si="8"/>
        <v>74179.5</v>
      </c>
      <c r="J72" s="37">
        <f t="shared" si="9"/>
        <v>56566.068659527307</v>
      </c>
      <c r="K72" s="40">
        <f>SUM(J72:J$119)/C72</f>
        <v>11.540386166972317</v>
      </c>
    </row>
    <row r="73" spans="1:11">
      <c r="A73" s="47">
        <v>68</v>
      </c>
      <c r="C73" s="22">
        <v>73364.740000000005</v>
      </c>
      <c r="D73" s="28">
        <f t="shared" si="6"/>
        <v>1718.3000000000029</v>
      </c>
      <c r="E73" s="40">
        <f>SUMPRODUCT(D73:D$119*$A73:$A$119)/C73+0.5-$A73</f>
        <v>15.51449599881478</v>
      </c>
      <c r="F73" s="33">
        <f t="shared" si="7"/>
        <v>2.3421332918238419E-2</v>
      </c>
      <c r="G73" s="32"/>
      <c r="H73" s="40">
        <f>'HRQOL scores'!E$13</f>
        <v>0.76255661819677012</v>
      </c>
      <c r="I73" s="37">
        <f t="shared" si="8"/>
        <v>72505.59</v>
      </c>
      <c r="J73" s="37">
        <f t="shared" si="9"/>
        <v>55289.617510761549</v>
      </c>
      <c r="K73" s="40">
        <f>SUM(J73:J$119)/C73</f>
        <v>11.025686890552571</v>
      </c>
    </row>
    <row r="74" spans="1:11">
      <c r="A74" s="47">
        <v>69</v>
      </c>
      <c r="C74" s="22">
        <v>71646.44</v>
      </c>
      <c r="D74" s="28">
        <f t="shared" si="6"/>
        <v>1811.2400000000052</v>
      </c>
      <c r="E74" s="40">
        <f>SUMPRODUCT(D74:D$119*$A74:$A$119)/C74+0.5-$A74</f>
        <v>14.874589375049027</v>
      </c>
      <c r="F74" s="33">
        <f t="shared" si="7"/>
        <v>2.5280251189033331E-2</v>
      </c>
      <c r="G74" s="32"/>
      <c r="H74" s="40">
        <f>'HRQOL scores'!E$13</f>
        <v>0.76255661819677012</v>
      </c>
      <c r="I74" s="37">
        <f t="shared" si="8"/>
        <v>70740.820000000007</v>
      </c>
      <c r="J74" s="37">
        <f t="shared" si="9"/>
        <v>53943.880467666444</v>
      </c>
      <c r="K74" s="40">
        <f>SUM(J74:J$119)/C74</f>
        <v>10.51841563287773</v>
      </c>
    </row>
    <row r="75" spans="1:11">
      <c r="A75" s="47">
        <v>70</v>
      </c>
      <c r="C75" s="22">
        <v>69835.199999999997</v>
      </c>
      <c r="D75" s="28">
        <f t="shared" si="6"/>
        <v>1904.3099999999977</v>
      </c>
      <c r="E75" s="40">
        <f>SUMPRODUCT(D75:D$119*$A75:$A$119)/C75+0.5-$A75</f>
        <v>14.247407542100348</v>
      </c>
      <c r="F75" s="33">
        <f t="shared" si="7"/>
        <v>2.7268626709739469E-2</v>
      </c>
      <c r="G75" s="32"/>
      <c r="H75" s="40">
        <f>'HRQOL scores'!E$13</f>
        <v>0.76255661819677012</v>
      </c>
      <c r="I75" s="37">
        <f t="shared" si="8"/>
        <v>68883.044999999998</v>
      </c>
      <c r="J75" s="37">
        <f t="shared" si="9"/>
        <v>52527.221846295935</v>
      </c>
      <c r="K75" s="40">
        <f>SUM(J75:J$119)/C75</f>
        <v>10.018774974058497</v>
      </c>
    </row>
    <row r="76" spans="1:11">
      <c r="A76" s="47">
        <v>71</v>
      </c>
      <c r="C76" s="22">
        <v>67930.89</v>
      </c>
      <c r="D76" s="28">
        <f t="shared" si="6"/>
        <v>2000.3999999999942</v>
      </c>
      <c r="E76" s="40">
        <f>SUMPRODUCT(D76:D$119*$A76:$A$119)/C76+0.5-$A76</f>
        <v>13.632789297830286</v>
      </c>
      <c r="F76" s="33">
        <f t="shared" si="7"/>
        <v>2.9447575322507833E-2</v>
      </c>
      <c r="G76" s="32"/>
      <c r="H76" s="40">
        <f>'HRQOL scores'!E$13</f>
        <v>0.76255661819677012</v>
      </c>
      <c r="I76" s="37">
        <f t="shared" si="8"/>
        <v>66930.69</v>
      </c>
      <c r="J76" s="37">
        <f t="shared" si="9"/>
        <v>51038.440619976383</v>
      </c>
      <c r="K76" s="40">
        <f>SUM(J76:J$119)/C76</f>
        <v>9.5263867766501207</v>
      </c>
    </row>
    <row r="77" spans="1:11">
      <c r="A77" s="47">
        <v>72</v>
      </c>
      <c r="C77" s="22">
        <v>65930.490000000005</v>
      </c>
      <c r="D77" s="28">
        <f t="shared" si="6"/>
        <v>2103.8500000000058</v>
      </c>
      <c r="E77" s="40">
        <f>SUMPRODUCT(D77:D$119*$A77:$A$119)/C77+0.5-$A77</f>
        <v>13.031251856069716</v>
      </c>
      <c r="F77" s="33">
        <f t="shared" si="7"/>
        <v>3.1910122312150353E-2</v>
      </c>
      <c r="G77" s="32"/>
      <c r="H77" s="40">
        <f>'HRQOL scores'!E$13</f>
        <v>0.76255661819677012</v>
      </c>
      <c r="I77" s="37">
        <f t="shared" si="8"/>
        <v>64878.565000000002</v>
      </c>
      <c r="J77" s="37">
        <f t="shared" si="9"/>
        <v>49473.579119859336</v>
      </c>
      <c r="K77" s="40">
        <f>SUM(J77:J$119)/C77</f>
        <v>9.0413023109959827</v>
      </c>
    </row>
    <row r="78" spans="1:11">
      <c r="A78" s="47">
        <v>73</v>
      </c>
      <c r="C78" s="22">
        <v>63826.64</v>
      </c>
      <c r="D78" s="28">
        <f t="shared" si="6"/>
        <v>2213.510000000002</v>
      </c>
      <c r="E78" s="40">
        <f>SUMPRODUCT(D78:D$119*$A78:$A$119)/C78+0.5-$A78</f>
        <v>12.444306251810943</v>
      </c>
      <c r="F78" s="33">
        <f t="shared" si="7"/>
        <v>3.4680033290174793E-2</v>
      </c>
      <c r="G78" s="32"/>
      <c r="H78" s="40">
        <f>'HRQOL scores'!E$13</f>
        <v>0.76255661819677012</v>
      </c>
      <c r="I78" s="37">
        <f t="shared" si="8"/>
        <v>62719.884999999995</v>
      </c>
      <c r="J78" s="37">
        <f t="shared" si="9"/>
        <v>47827.463399290325</v>
      </c>
      <c r="K78" s="40">
        <f>SUM(J78:J$119)/C78</f>
        <v>8.5641969008902592</v>
      </c>
    </row>
    <row r="79" spans="1:11">
      <c r="A79" s="47">
        <v>74</v>
      </c>
      <c r="C79" s="22">
        <v>61613.13</v>
      </c>
      <c r="D79" s="28">
        <f t="shared" si="6"/>
        <v>2324.7999999999956</v>
      </c>
      <c r="E79" s="40">
        <f>SUMPRODUCT(D79:D$119*$A79:$A$119)/C79+0.5-$A79</f>
        <v>11.873416756851768</v>
      </c>
      <c r="F79" s="33">
        <f t="shared" si="7"/>
        <v>3.7732217142677146E-2</v>
      </c>
      <c r="G79" s="32"/>
      <c r="H79" s="40">
        <f>'HRQOL scores'!E$13</f>
        <v>0.76255661819677012</v>
      </c>
      <c r="I79" s="37">
        <f t="shared" si="8"/>
        <v>60450.729999999996</v>
      </c>
      <c r="J79" s="37">
        <f t="shared" si="9"/>
        <v>46097.104236326035</v>
      </c>
      <c r="K79" s="40">
        <f>SUM(J79:J$119)/C79</f>
        <v>8.0956193766320244</v>
      </c>
    </row>
    <row r="80" spans="1:11">
      <c r="A80" s="47">
        <v>75</v>
      </c>
      <c r="C80" s="22">
        <v>59288.33</v>
      </c>
      <c r="D80" s="28">
        <f t="shared" si="6"/>
        <v>2433.7900000000009</v>
      </c>
      <c r="E80" s="40">
        <f>SUMPRODUCT(D80:D$119*$A80:$A$119)/C80+0.5-$A80</f>
        <v>11.319388489844215</v>
      </c>
      <c r="F80" s="33">
        <f t="shared" si="7"/>
        <v>4.1050068369272684E-2</v>
      </c>
      <c r="G80" s="32"/>
      <c r="H80" s="40">
        <f>'HRQOL scores'!E$14</f>
        <v>0.71348187500969018</v>
      </c>
      <c r="I80" s="37">
        <f t="shared" si="8"/>
        <v>58071.434999999998</v>
      </c>
      <c r="J80" s="37">
        <f t="shared" si="9"/>
        <v>41432.916328303349</v>
      </c>
      <c r="K80" s="40">
        <f>SUM(J80:J$119)/C80</f>
        <v>7.6355556792816017</v>
      </c>
    </row>
    <row r="81" spans="1:11">
      <c r="A81" s="47">
        <v>76</v>
      </c>
      <c r="C81" s="22">
        <v>56854.54</v>
      </c>
      <c r="D81" s="28">
        <f t="shared" si="6"/>
        <v>2534.1800000000003</v>
      </c>
      <c r="E81" s="40">
        <f>SUMPRODUCT(D81:D$119*$A81:$A$119)/C81+0.5-$A81</f>
        <v>10.782537422413156</v>
      </c>
      <c r="F81" s="33">
        <f t="shared" si="7"/>
        <v>4.4573045529873255E-2</v>
      </c>
      <c r="G81" s="32"/>
      <c r="H81" s="40">
        <f>'HRQOL scores'!E$14</f>
        <v>0.71348187500969018</v>
      </c>
      <c r="I81" s="37">
        <f t="shared" si="8"/>
        <v>55587.45</v>
      </c>
      <c r="J81" s="37">
        <f t="shared" si="9"/>
        <v>39660.638053007402</v>
      </c>
      <c r="K81" s="40">
        <f>SUM(J81:J$119)/C81</f>
        <v>7.2336602937657819</v>
      </c>
    </row>
    <row r="82" spans="1:11">
      <c r="A82" s="47">
        <v>77</v>
      </c>
      <c r="C82" s="22">
        <v>54320.36</v>
      </c>
      <c r="D82" s="28">
        <f t="shared" si="6"/>
        <v>2628.1600000000035</v>
      </c>
      <c r="E82" s="40">
        <f>SUMPRODUCT(D82:D$119*$A82:$A$119)/C82+0.5-$A82</f>
        <v>10.262243386901062</v>
      </c>
      <c r="F82" s="33">
        <f t="shared" si="7"/>
        <v>4.8382595402534215E-2</v>
      </c>
      <c r="G82" s="32"/>
      <c r="H82" s="40">
        <f>'HRQOL scores'!E$14</f>
        <v>0.71348187500969018</v>
      </c>
      <c r="I82" s="37">
        <f t="shared" si="8"/>
        <v>53006.28</v>
      </c>
      <c r="J82" s="37">
        <f t="shared" si="9"/>
        <v>37819.020041688636</v>
      </c>
      <c r="K82" s="40">
        <f>SUM(J82:J$119)/C82</f>
        <v>6.8410038237101327</v>
      </c>
    </row>
    <row r="83" spans="1:11">
      <c r="A83" s="47">
        <v>78</v>
      </c>
      <c r="C83" s="22">
        <v>51692.2</v>
      </c>
      <c r="D83" s="28">
        <f t="shared" si="6"/>
        <v>2713.8600000000006</v>
      </c>
      <c r="E83" s="40">
        <f>SUMPRODUCT(D83:D$119*$A83:$A$119)/C83+0.5-$A83</f>
        <v>9.758580118162584</v>
      </c>
      <c r="F83" s="33">
        <f t="shared" si="7"/>
        <v>5.2500377232928774E-2</v>
      </c>
      <c r="G83" s="32"/>
      <c r="H83" s="40">
        <f>'HRQOL scores'!E$14</f>
        <v>0.71348187500969018</v>
      </c>
      <c r="I83" s="37">
        <f t="shared" si="8"/>
        <v>50335.27</v>
      </c>
      <c r="J83" s="37">
        <f t="shared" si="9"/>
        <v>35913.302818719007</v>
      </c>
      <c r="K83" s="40">
        <f>SUM(J83:J$119)/C83</f>
        <v>6.4571979993813846</v>
      </c>
    </row>
    <row r="84" spans="1:11">
      <c r="A84" s="47">
        <v>79</v>
      </c>
      <c r="C84" s="22">
        <v>48978.34</v>
      </c>
      <c r="D84" s="28">
        <f t="shared" si="6"/>
        <v>2789.179999999993</v>
      </c>
      <c r="E84" s="40">
        <f>SUMPRODUCT(D84:D$119*$A84:$A$119)/C84+0.5-$A84</f>
        <v>9.2715924056242898</v>
      </c>
      <c r="F84" s="33">
        <f t="shared" si="7"/>
        <v>5.6947213809206136E-2</v>
      </c>
      <c r="G84" s="32"/>
      <c r="H84" s="40">
        <f>'HRQOL scores'!E$14</f>
        <v>0.71348187500969018</v>
      </c>
      <c r="I84" s="37">
        <f t="shared" si="8"/>
        <v>47583.75</v>
      </c>
      <c r="J84" s="37">
        <f t="shared" si="9"/>
        <v>33950.143169992349</v>
      </c>
      <c r="K84" s="40">
        <f>SUM(J84:J$119)/C84</f>
        <v>6.0817387360393065</v>
      </c>
    </row>
    <row r="85" spans="1:11">
      <c r="A85" s="47">
        <v>80</v>
      </c>
      <c r="C85" s="22">
        <v>46189.16</v>
      </c>
      <c r="D85" s="28">
        <f t="shared" si="6"/>
        <v>2852.0200000000041</v>
      </c>
      <c r="E85" s="40">
        <f>SUMPRODUCT(D85:D$119*$A85:$A$119)/C85+0.5-$A85</f>
        <v>8.801274047505629</v>
      </c>
      <c r="F85" s="33">
        <f t="shared" si="7"/>
        <v>6.1746522344203789E-2</v>
      </c>
      <c r="G85" s="32"/>
      <c r="H85" s="40">
        <f>'HRQOL scores'!E$14</f>
        <v>0.71348187500969018</v>
      </c>
      <c r="I85" s="37">
        <f t="shared" si="8"/>
        <v>44763.15</v>
      </c>
      <c r="J85" s="37">
        <f t="shared" si="9"/>
        <v>31937.696193340013</v>
      </c>
      <c r="K85" s="40">
        <f>SUM(J85:J$119)/C85</f>
        <v>5.7139667496640119</v>
      </c>
    </row>
    <row r="86" spans="1:11">
      <c r="A86" s="47">
        <v>81</v>
      </c>
      <c r="C86" s="22">
        <v>43337.14</v>
      </c>
      <c r="D86" s="28">
        <f t="shared" si="6"/>
        <v>2900.1800000000003</v>
      </c>
      <c r="E86" s="40">
        <f>SUMPRODUCT(D86:D$119*$A86:$A$119)/C86+0.5-$A86</f>
        <v>8.3475814320946142</v>
      </c>
      <c r="F86" s="33">
        <f t="shared" si="7"/>
        <v>6.6921351985848629E-2</v>
      </c>
      <c r="G86" s="32"/>
      <c r="H86" s="40">
        <f>'HRQOL scores'!E$14</f>
        <v>0.71348187500969018</v>
      </c>
      <c r="I86" s="37">
        <f t="shared" si="8"/>
        <v>41887.050000000003</v>
      </c>
      <c r="J86" s="37">
        <f t="shared" si="9"/>
        <v>29885.650972624644</v>
      </c>
      <c r="K86" s="40">
        <f>SUM(J86:J$119)/C86</f>
        <v>5.3530442535333664</v>
      </c>
    </row>
    <row r="87" spans="1:11">
      <c r="A87" s="47">
        <v>82</v>
      </c>
      <c r="C87" s="22">
        <v>40436.959999999999</v>
      </c>
      <c r="D87" s="28">
        <f t="shared" si="6"/>
        <v>2931.5299999999988</v>
      </c>
      <c r="E87" s="40">
        <f>SUMPRODUCT(D87:D$119*$A87:$A$119)/C87+0.5-$A87</f>
        <v>7.9104179736578857</v>
      </c>
      <c r="F87" s="33">
        <f t="shared" si="7"/>
        <v>7.2496300414274434E-2</v>
      </c>
      <c r="G87" s="32"/>
      <c r="H87" s="40">
        <f>'HRQOL scores'!E$14</f>
        <v>0.71348187500969018</v>
      </c>
      <c r="I87" s="37">
        <f t="shared" si="8"/>
        <v>38971.195</v>
      </c>
      <c r="J87" s="37">
        <f t="shared" si="9"/>
        <v>27805.241279968264</v>
      </c>
      <c r="K87" s="40">
        <f>SUM(J87:J$119)/C87</f>
        <v>4.9979023464905961</v>
      </c>
    </row>
    <row r="88" spans="1:11">
      <c r="A88" s="47">
        <v>83</v>
      </c>
      <c r="C88" s="22">
        <v>37505.43</v>
      </c>
      <c r="D88" s="28">
        <f t="shared" si="6"/>
        <v>2944.0500000000029</v>
      </c>
      <c r="E88" s="40">
        <f>SUMPRODUCT(D88:D$119*$A88:$A$119)/C88+0.5-$A88</f>
        <v>7.4896371054560689</v>
      </c>
      <c r="F88" s="33">
        <f t="shared" si="7"/>
        <v>7.8496633687442141E-2</v>
      </c>
      <c r="G88" s="32"/>
      <c r="H88" s="40">
        <f>'HRQOL scores'!E$14</f>
        <v>0.71348187500969018</v>
      </c>
      <c r="I88" s="37">
        <f t="shared" si="8"/>
        <v>36033.404999999999</v>
      </c>
      <c r="J88" s="37">
        <f t="shared" si="9"/>
        <v>25709.181362383544</v>
      </c>
      <c r="K88" s="40">
        <f>SUM(J88:J$119)/C88</f>
        <v>4.6471867137366001</v>
      </c>
    </row>
    <row r="89" spans="1:11">
      <c r="A89" s="47">
        <v>84</v>
      </c>
      <c r="C89" s="22">
        <v>34561.379999999997</v>
      </c>
      <c r="D89" s="28">
        <f t="shared" si="6"/>
        <v>2935.9399999999987</v>
      </c>
      <c r="E89" s="40">
        <f>SUMPRODUCT(D89:D$119*$A89:$A$119)/C89+0.5-$A89</f>
        <v>7.0850369743362478</v>
      </c>
      <c r="F89" s="33">
        <f t="shared" si="7"/>
        <v>8.4948575548777244E-2</v>
      </c>
      <c r="G89" s="32"/>
      <c r="H89" s="40">
        <f>'HRQOL scores'!E$14</f>
        <v>0.71348187500969018</v>
      </c>
      <c r="I89" s="37">
        <f t="shared" si="8"/>
        <v>33093.409999999996</v>
      </c>
      <c r="J89" s="37">
        <f t="shared" si="9"/>
        <v>23611.54821726443</v>
      </c>
      <c r="K89" s="40">
        <f>SUM(J89:J$119)/C89</f>
        <v>4.2991788703632361</v>
      </c>
    </row>
    <row r="90" spans="1:11">
      <c r="A90" s="47">
        <v>85</v>
      </c>
      <c r="C90" s="22">
        <v>31625.439999999999</v>
      </c>
      <c r="D90" s="28">
        <f t="shared" si="6"/>
        <v>2905.66</v>
      </c>
      <c r="E90" s="40">
        <f>SUMPRODUCT(D90:D$119*$A90:$A$119)/C90+0.5-$A90</f>
        <v>6.6963572738935824</v>
      </c>
      <c r="F90" s="33">
        <f t="shared" si="7"/>
        <v>9.1877298782246195E-2</v>
      </c>
      <c r="G90" s="32"/>
      <c r="H90" s="40">
        <f>'HRQOL scores'!E$15</f>
        <v>0.59012566034664016</v>
      </c>
      <c r="I90" s="37">
        <f t="shared" si="8"/>
        <v>30172.61</v>
      </c>
      <c r="J90" s="37">
        <f t="shared" si="9"/>
        <v>17805.631400631639</v>
      </c>
      <c r="K90" s="40">
        <f>IF(C90=0,0,SUM(J90:J$119)/C90)</f>
        <v>3.9516922581734866</v>
      </c>
    </row>
    <row r="91" spans="1:11">
      <c r="A91" s="47">
        <v>86</v>
      </c>
      <c r="C91" s="22">
        <v>28719.78</v>
      </c>
      <c r="D91" s="28">
        <f t="shared" si="6"/>
        <v>2852.1699999999983</v>
      </c>
      <c r="E91" s="40">
        <f>SUMPRODUCT(D91:D$119*$A91:$A$119)/C91+0.5-$A91</f>
        <v>6.3232599687074611</v>
      </c>
      <c r="F91" s="33">
        <f t="shared" si="7"/>
        <v>9.931030112347651E-2</v>
      </c>
      <c r="G91" s="32"/>
      <c r="H91" s="40">
        <f>'HRQOL scores'!E$15</f>
        <v>0.59012566034664016</v>
      </c>
      <c r="I91" s="37">
        <f t="shared" si="8"/>
        <v>27293.695</v>
      </c>
      <c r="J91" s="37">
        <f t="shared" si="9"/>
        <v>16106.709785174791</v>
      </c>
      <c r="K91" s="40">
        <f>IF(C91=0,0,SUM(J91:J$119)/C91)</f>
        <v>3.7315179645769727</v>
      </c>
    </row>
    <row r="92" spans="1:11">
      <c r="A92" s="47">
        <v>87</v>
      </c>
      <c r="C92" s="22">
        <v>25867.61</v>
      </c>
      <c r="D92" s="28">
        <f t="shared" si="6"/>
        <v>2774.9000000000015</v>
      </c>
      <c r="E92" s="40">
        <f>SUMPRODUCT(D92:D$119*$A92:$A$119)/C92+0.5-$A92</f>
        <v>5.9653342610347551</v>
      </c>
      <c r="F92" s="33">
        <f t="shared" si="7"/>
        <v>0.10727314970343226</v>
      </c>
      <c r="G92" s="32"/>
      <c r="H92" s="40">
        <f>'HRQOL scores'!E$15</f>
        <v>0.59012566034664016</v>
      </c>
      <c r="I92" s="37">
        <f t="shared" si="8"/>
        <v>24480.16</v>
      </c>
      <c r="J92" s="37">
        <f t="shared" si="9"/>
        <v>14446.370585391407</v>
      </c>
      <c r="K92" s="40">
        <f>IF(C92=0,0,SUM(J92:J$119)/C92)</f>
        <v>3.5202968199815787</v>
      </c>
    </row>
    <row r="93" spans="1:11">
      <c r="A93" s="47">
        <v>88</v>
      </c>
      <c r="C93" s="22">
        <v>23092.71</v>
      </c>
      <c r="D93" s="28">
        <f t="shared" si="6"/>
        <v>2673.9799999999996</v>
      </c>
      <c r="E93" s="40">
        <f>SUMPRODUCT(D93:D$119*$A93:$A$119)/C93+0.5-$A93</f>
        <v>5.6220677514282897</v>
      </c>
      <c r="F93" s="33">
        <f t="shared" si="7"/>
        <v>0.1157932525026296</v>
      </c>
      <c r="G93" s="32"/>
      <c r="H93" s="40">
        <f>'HRQOL scores'!E$15</f>
        <v>0.59012566034664016</v>
      </c>
      <c r="I93" s="37">
        <f t="shared" si="8"/>
        <v>21755.72</v>
      </c>
      <c r="J93" s="37">
        <f t="shared" si="9"/>
        <v>12838.608631316607</v>
      </c>
      <c r="K93" s="40">
        <f>IF(C93=0,0,SUM(J93:J$119)/C93)</f>
        <v>3.3177264443251691</v>
      </c>
    </row>
    <row r="94" spans="1:11">
      <c r="A94" s="47">
        <v>89</v>
      </c>
      <c r="C94" s="22">
        <v>20418.73</v>
      </c>
      <c r="D94" s="28">
        <f t="shared" si="6"/>
        <v>2550.1800000000003</v>
      </c>
      <c r="E94" s="40">
        <f>SUMPRODUCT(D94:D$119*$A94:$A$119)/C94+0.5-$A94</f>
        <v>5.2928394755249428</v>
      </c>
      <c r="F94" s="33">
        <f t="shared" si="7"/>
        <v>0.1248941535541143</v>
      </c>
      <c r="G94" s="32"/>
      <c r="H94" s="40">
        <f>'HRQOL scores'!E$15</f>
        <v>0.59012566034664016</v>
      </c>
      <c r="I94" s="37">
        <f t="shared" si="8"/>
        <v>19143.64</v>
      </c>
      <c r="J94" s="37">
        <f t="shared" si="9"/>
        <v>11297.153196438354</v>
      </c>
      <c r="K94" s="40">
        <f>IF(C94=0,0,SUM(J94:J$119)/C94)</f>
        <v>3.1234403906029238</v>
      </c>
    </row>
    <row r="95" spans="1:11">
      <c r="A95" s="47">
        <v>90</v>
      </c>
      <c r="B95" s="66" t="s">
        <v>30</v>
      </c>
      <c r="C95" s="22">
        <v>17868.55</v>
      </c>
      <c r="D95" s="28">
        <f t="shared" si="6"/>
        <v>2405.1499999999996</v>
      </c>
      <c r="E95" s="40">
        <f>SUMPRODUCT(D95:D$119*$A95:$A$119)/C95+0.5-$A95</f>
        <v>4.9768683068343762</v>
      </c>
      <c r="F95" s="33">
        <f t="shared" si="7"/>
        <v>0.13460241597667408</v>
      </c>
      <c r="G95" s="32"/>
      <c r="H95" s="40">
        <f>'HRQOL scores'!E$15</f>
        <v>0.59012566034664016</v>
      </c>
      <c r="I95" s="37">
        <f t="shared" si="8"/>
        <v>16665.974999999999</v>
      </c>
      <c r="J95" s="37">
        <f t="shared" si="9"/>
        <v>9835.0195021955951</v>
      </c>
      <c r="K95" s="40">
        <f>IF(C95=0,0,SUM(J95:J$119)/C95)</f>
        <v>2.9369776960289045</v>
      </c>
    </row>
    <row r="96" spans="1:11">
      <c r="A96" s="47">
        <v>91</v>
      </c>
      <c r="B96" s="66" t="s">
        <v>31</v>
      </c>
      <c r="C96" s="22">
        <v>15463.4</v>
      </c>
      <c r="D96" s="28">
        <f t="shared" si="6"/>
        <v>2241.2600000000002</v>
      </c>
      <c r="E96" s="40">
        <f>SUMPRODUCT(D96:D$119*$A96:$A$119)/C96+0.5-$A96</f>
        <v>4.6731925180804694</v>
      </c>
      <c r="F96" s="33">
        <f t="shared" si="7"/>
        <v>0.14493966398075459</v>
      </c>
      <c r="G96" s="32"/>
      <c r="H96" s="40">
        <f>'HRQOL scores'!E$15</f>
        <v>0.59012566034664016</v>
      </c>
      <c r="I96" s="37">
        <f t="shared" si="8"/>
        <v>14342.77</v>
      </c>
      <c r="J96" s="37">
        <f t="shared" si="9"/>
        <v>8464.0366174499795</v>
      </c>
      <c r="K96" s="40">
        <f>IF(C96=0,0,SUM(J96:J$119)/C96)</f>
        <v>2.7577708206592138</v>
      </c>
    </row>
    <row r="97" spans="1:11">
      <c r="A97" s="47">
        <v>92</v>
      </c>
      <c r="B97" s="66" t="s">
        <v>19</v>
      </c>
      <c r="C97" s="22">
        <v>13222.14</v>
      </c>
      <c r="D97" s="28">
        <f t="shared" si="6"/>
        <v>2061.7099999999991</v>
      </c>
      <c r="E97" s="40">
        <f>SUMPRODUCT(D97:D$119*$A97:$A$119)/C97+0.5-$A97</f>
        <v>4.380582506620371</v>
      </c>
      <c r="F97" s="33">
        <f t="shared" si="7"/>
        <v>0.15592861669896094</v>
      </c>
      <c r="G97" s="32"/>
      <c r="H97" s="40">
        <f>'HRQOL scores'!E$15</f>
        <v>0.59012566034664016</v>
      </c>
      <c r="I97" s="37">
        <f t="shared" si="8"/>
        <v>12191.285</v>
      </c>
      <c r="J97" s="37">
        <f t="shared" si="9"/>
        <v>7194.3901110990892</v>
      </c>
      <c r="K97" s="40">
        <f>IF(C97=0,0,SUM(J97:J$119)/C97)</f>
        <v>2.5850941444222881</v>
      </c>
    </row>
    <row r="98" spans="1:11">
      <c r="A98" s="47">
        <v>93</v>
      </c>
      <c r="B98" s="72" t="s">
        <v>32</v>
      </c>
      <c r="C98" s="22">
        <v>11160.43</v>
      </c>
      <c r="D98" s="28">
        <f t="shared" si="6"/>
        <v>1870.3350000000009</v>
      </c>
      <c r="E98" s="40">
        <f>SUMPRODUCT(D98:D$119*$A98:$A$119)/C98+0.5-$A98</f>
        <v>4.0974577309373643</v>
      </c>
      <c r="F98" s="33">
        <f t="shared" si="7"/>
        <v>0.16758628475784543</v>
      </c>
      <c r="G98" s="32"/>
      <c r="H98" s="40">
        <f>'HRQOL scores'!E$15</f>
        <v>0.59012566034664016</v>
      </c>
      <c r="I98" s="37">
        <f t="shared" si="8"/>
        <v>10225.262500000001</v>
      </c>
      <c r="J98" s="37">
        <f t="shared" si="9"/>
        <v>6034.1897850302366</v>
      </c>
      <c r="K98" s="40">
        <f>IF(C98=0,0,SUM(J98:J$119)/C98)</f>
        <v>2.418014949211869</v>
      </c>
    </row>
    <row r="99" spans="1:11">
      <c r="A99" s="47">
        <v>94</v>
      </c>
      <c r="B99" s="72" t="s">
        <v>33</v>
      </c>
      <c r="C99" s="22">
        <v>9290.0949999999993</v>
      </c>
      <c r="D99" s="28">
        <f t="shared" si="6"/>
        <v>1671.5739999999996</v>
      </c>
      <c r="E99" s="40">
        <f>SUMPRODUCT(D99:D$119*$A99:$A$119)/C99+0.5-$A99</f>
        <v>3.8217184737169561</v>
      </c>
      <c r="F99" s="33">
        <f t="shared" si="7"/>
        <v>0.1799307757348014</v>
      </c>
      <c r="G99" s="32"/>
      <c r="H99" s="40">
        <f>'HRQOL scores'!E$15</f>
        <v>0.59012566034664016</v>
      </c>
      <c r="I99" s="37">
        <f t="shared" si="8"/>
        <v>8454.3079999999991</v>
      </c>
      <c r="J99" s="37">
        <f t="shared" si="9"/>
        <v>4989.1040912738817</v>
      </c>
      <c r="K99" s="40">
        <f>IF(C99=0,0,SUM(J99:J$119)/C99)</f>
        <v>2.2552941379611715</v>
      </c>
    </row>
    <row r="100" spans="1:11">
      <c r="A100" s="47">
        <v>95</v>
      </c>
      <c r="B100" s="72" t="s">
        <v>2</v>
      </c>
      <c r="C100" s="22">
        <v>7618.5209999999997</v>
      </c>
      <c r="D100" s="28">
        <f t="shared" si="6"/>
        <v>1470.17</v>
      </c>
      <c r="E100" s="40">
        <f>SUMPRODUCT(D100:D$119*$A100:$A$119)/C100+0.5-$A100</f>
        <v>3.5505342420248667</v>
      </c>
      <c r="F100" s="33">
        <f t="shared" si="7"/>
        <v>0.1929731505629505</v>
      </c>
      <c r="G100" s="32"/>
      <c r="H100" s="40">
        <f>'HRQOL scores'!E$15</f>
        <v>0.59012566034664016</v>
      </c>
      <c r="I100" s="37">
        <f t="shared" si="8"/>
        <v>6883.4359999999997</v>
      </c>
      <c r="J100" s="37">
        <f t="shared" si="9"/>
        <v>4062.0922149538351</v>
      </c>
      <c r="K100" s="40">
        <f>IF(C100=0,0,SUM(J100:J$119)/C100)</f>
        <v>2.0952613641582802</v>
      </c>
    </row>
    <row r="101" spans="1:11">
      <c r="A101" s="47">
        <v>96</v>
      </c>
      <c r="B101" s="72" t="s">
        <v>45</v>
      </c>
      <c r="C101" s="22">
        <v>6148.3509999999997</v>
      </c>
      <c r="D101" s="28">
        <f t="shared" si="6"/>
        <v>1271.0050000000001</v>
      </c>
      <c r="E101" s="40">
        <f>SUMPRODUCT(D101:D$119*$A101:$A$119)/C101+0.5-$A101</f>
        <v>3.2799662355134842</v>
      </c>
      <c r="F101" s="33">
        <f t="shared" si="7"/>
        <v>0.20672290830500734</v>
      </c>
      <c r="G101" s="32"/>
      <c r="H101" s="40">
        <f>'HRQOL scores'!E$15</f>
        <v>0.59012566034664016</v>
      </c>
      <c r="I101" s="37">
        <f t="shared" ref="I101:I119" si="10">(D101*0.5+C102)</f>
        <v>5512.8485000000001</v>
      </c>
      <c r="J101" s="37">
        <f t="shared" ref="J101:J119" si="11">I101*H101</f>
        <v>3253.2733614534845</v>
      </c>
      <c r="K101" s="40">
        <f>IF(C101=0,0,SUM(J101:J$119)/C101)</f>
        <v>1.9355922406470729</v>
      </c>
    </row>
    <row r="102" spans="1:11">
      <c r="A102" s="47">
        <v>97</v>
      </c>
      <c r="C102" s="22">
        <v>4877.3459999999995</v>
      </c>
      <c r="D102" s="28">
        <f t="shared" si="6"/>
        <v>1078.7899999999995</v>
      </c>
      <c r="E102" s="40">
        <f>SUMPRODUCT(D102:D$119*$A102:$A$119)/C102+0.5-$A102</f>
        <v>3.0044075577343961</v>
      </c>
      <c r="F102" s="33">
        <f t="shared" si="7"/>
        <v>0.22118381595236417</v>
      </c>
      <c r="G102" s="32"/>
      <c r="H102" s="40">
        <f>'HRQOL scores'!E$15</f>
        <v>0.59012566034664016</v>
      </c>
      <c r="I102" s="37">
        <f t="shared" si="10"/>
        <v>4337.951</v>
      </c>
      <c r="J102" s="37">
        <f t="shared" si="11"/>
        <v>2559.9361984263678</v>
      </c>
      <c r="K102" s="40">
        <f>IF(C102=0,0,SUM(J102:J$119)/C102)</f>
        <v>1.7729779939584329</v>
      </c>
    </row>
    <row r="103" spans="1:11">
      <c r="A103" s="47">
        <v>98</v>
      </c>
      <c r="C103" s="22">
        <v>3798.556</v>
      </c>
      <c r="D103" s="28">
        <f t="shared" si="6"/>
        <v>897.80700000000024</v>
      </c>
      <c r="E103" s="40">
        <f>SUMPRODUCT(D103:D$119*$A103:$A$119)/C103+0.5-$A103</f>
        <v>2.7156593674242515</v>
      </c>
      <c r="F103" s="33">
        <f t="shared" si="7"/>
        <v>0.23635481482963533</v>
      </c>
      <c r="G103" s="32"/>
      <c r="H103" s="40">
        <f>'HRQOL scores'!E$15</f>
        <v>0.59012566034664016</v>
      </c>
      <c r="I103" s="37">
        <f t="shared" si="10"/>
        <v>3349.6525000000001</v>
      </c>
      <c r="J103" s="37">
        <f t="shared" si="11"/>
        <v>1976.7158934942743</v>
      </c>
      <c r="K103" s="40">
        <f>IF(C103=0,0,SUM(J103:J$119)/C103)</f>
        <v>1.6025802774777618</v>
      </c>
    </row>
    <row r="104" spans="1:11">
      <c r="A104" s="47">
        <v>99</v>
      </c>
      <c r="B104" s="76">
        <v>2526</v>
      </c>
      <c r="C104" s="22">
        <v>2900.7489999999998</v>
      </c>
      <c r="D104" s="28">
        <f t="shared" si="6"/>
        <v>900.31164528899444</v>
      </c>
      <c r="E104" s="40">
        <f>SUMPRODUCT(D104:D$119*$A104:$A$119)/C104+0.5-$A104</f>
        <v>2.4014251781472922</v>
      </c>
      <c r="F104" s="33">
        <f t="shared" si="7"/>
        <v>0.31037212984956453</v>
      </c>
      <c r="G104" s="32"/>
      <c r="H104" s="40">
        <f>'HRQOL scores'!E$15</f>
        <v>0.59012566034664016</v>
      </c>
      <c r="I104" s="37">
        <f t="shared" si="10"/>
        <v>2450.5931773555026</v>
      </c>
      <c r="J104" s="37">
        <f t="shared" si="11"/>
        <v>1446.1579170278869</v>
      </c>
      <c r="K104" s="40">
        <f>IF(C104=0,0,SUM(J104:J$119)/C104)</f>
        <v>1.417142619027205</v>
      </c>
    </row>
    <row r="105" spans="1:11">
      <c r="A105" s="47">
        <v>100</v>
      </c>
      <c r="B105" s="76">
        <v>1742</v>
      </c>
      <c r="C105" s="84">
        <f t="shared" ref="C105:C119" si="12">C104*IF(B105=0,0,(B105/B104))</f>
        <v>2000.4373547110054</v>
      </c>
      <c r="D105" s="28">
        <f t="shared" si="6"/>
        <v>659.15674030087098</v>
      </c>
      <c r="E105" s="40">
        <f>SUMPRODUCT(D105:D$119*$A105:$A$119)/C105+0.5-$A105</f>
        <v>2.2571756601607404</v>
      </c>
      <c r="F105" s="33">
        <f t="shared" si="7"/>
        <v>0.32950631458094148</v>
      </c>
      <c r="G105" s="32"/>
      <c r="H105" s="40">
        <f>'HRQOL scores'!E$15</f>
        <v>0.59012566034664016</v>
      </c>
      <c r="I105" s="37">
        <f t="shared" si="10"/>
        <v>1670.8589845605698</v>
      </c>
      <c r="J105" s="37">
        <f t="shared" si="11"/>
        <v>986.01676160992281</v>
      </c>
      <c r="K105" s="40">
        <f>IF(C105=0,0,SUM(J105:J$119)/C105)</f>
        <v>1.332017276970717</v>
      </c>
    </row>
    <row r="106" spans="1:11">
      <c r="A106" s="47">
        <v>101</v>
      </c>
      <c r="B106" s="76">
        <v>1168</v>
      </c>
      <c r="C106" s="84">
        <f t="shared" si="12"/>
        <v>1341.2806144101344</v>
      </c>
      <c r="D106" s="28">
        <f t="shared" si="6"/>
        <v>467.3811730007917</v>
      </c>
      <c r="E106" s="40">
        <f>SUMPRODUCT(D106:D$119*$A106:$A$119)/C106+0.5-$A106</f>
        <v>2.120719178082183</v>
      </c>
      <c r="F106" s="33">
        <f t="shared" si="7"/>
        <v>0.34845890410958907</v>
      </c>
      <c r="G106" s="32"/>
      <c r="H106" s="40">
        <f>'HRQOL scores'!E$15</f>
        <v>0.59012566034664016</v>
      </c>
      <c r="I106" s="37">
        <f t="shared" si="10"/>
        <v>1107.5900279097386</v>
      </c>
      <c r="J106" s="37">
        <f t="shared" si="11"/>
        <v>653.61729661358811</v>
      </c>
      <c r="K106" s="40">
        <f>IF(C106=0,0,SUM(J106:J$119)/C106)</f>
        <v>1.2514908053755376</v>
      </c>
    </row>
    <row r="107" spans="1:11">
      <c r="A107" s="47">
        <v>102</v>
      </c>
      <c r="B107" s="76">
        <v>761</v>
      </c>
      <c r="C107" s="84">
        <f t="shared" si="12"/>
        <v>873.89944140934267</v>
      </c>
      <c r="D107" s="28">
        <f t="shared" si="6"/>
        <v>323.83658669833721</v>
      </c>
      <c r="E107" s="40">
        <f>SUMPRODUCT(D107:D$119*$A107:$A$119)/C107+0.5-$A107</f>
        <v>1.9875164257555724</v>
      </c>
      <c r="F107" s="33">
        <f t="shared" si="7"/>
        <v>0.37056504599211559</v>
      </c>
      <c r="G107" s="32"/>
      <c r="H107" s="40">
        <f>'HRQOL scores'!E$15</f>
        <v>0.59012566034664016</v>
      </c>
      <c r="I107" s="37">
        <f t="shared" si="10"/>
        <v>711.98114806017406</v>
      </c>
      <c r="J107" s="37">
        <f t="shared" si="11"/>
        <v>420.15834515336917</v>
      </c>
      <c r="K107" s="40">
        <f>IF(C107=0,0,SUM(J107:J$119)/C107)</f>
        <v>1.1728844431988081</v>
      </c>
    </row>
    <row r="108" spans="1:11">
      <c r="A108" s="47">
        <v>103</v>
      </c>
      <c r="B108" s="76">
        <v>479</v>
      </c>
      <c r="C108" s="84">
        <f t="shared" si="12"/>
        <v>550.06285471100546</v>
      </c>
      <c r="D108" s="28">
        <f t="shared" si="6"/>
        <v>215.8910577988915</v>
      </c>
      <c r="E108" s="40">
        <f>SUMPRODUCT(D108:D$119*$A108:$A$119)/C108+0.5-$A108</f>
        <v>1.8632567849686694</v>
      </c>
      <c r="F108" s="33">
        <f t="shared" si="7"/>
        <v>0.39248434237995827</v>
      </c>
      <c r="G108" s="32"/>
      <c r="H108" s="40">
        <f>'HRQOL scores'!E$15</f>
        <v>0.59012566034664016</v>
      </c>
      <c r="I108" s="37">
        <f t="shared" si="10"/>
        <v>442.11732581155968</v>
      </c>
      <c r="J108" s="37">
        <f t="shared" si="11"/>
        <v>260.90477884523733</v>
      </c>
      <c r="K108" s="40">
        <f>IF(C108=0,0,SUM(J108:J$119)/C108)</f>
        <v>1.0995556406250027</v>
      </c>
    </row>
    <row r="109" spans="1:11">
      <c r="A109" s="47">
        <v>104</v>
      </c>
      <c r="B109" s="76">
        <v>291</v>
      </c>
      <c r="C109" s="84">
        <f t="shared" si="12"/>
        <v>334.17179691211396</v>
      </c>
      <c r="D109" s="28">
        <f t="shared" si="6"/>
        <v>138.9511595407759</v>
      </c>
      <c r="E109" s="40">
        <f>SUMPRODUCT(D109:D$119*$A109:$A$119)/C109+0.5-$A109</f>
        <v>1.7439862542955638</v>
      </c>
      <c r="F109" s="33">
        <f t="shared" si="7"/>
        <v>0.41580756013745701</v>
      </c>
      <c r="G109" s="32"/>
      <c r="H109" s="40">
        <f>'HRQOL scores'!E$15</f>
        <v>0.59012566034664016</v>
      </c>
      <c r="I109" s="37">
        <f t="shared" si="10"/>
        <v>264.69621714172604</v>
      </c>
      <c r="J109" s="37">
        <f t="shared" si="11"/>
        <v>156.20402993201873</v>
      </c>
      <c r="K109" s="40">
        <f>IF(C109=0,0,SUM(J109:J$119)/C109)</f>
        <v>1.0291710399516147</v>
      </c>
    </row>
    <row r="110" spans="1:11">
      <c r="A110" s="47">
        <v>105</v>
      </c>
      <c r="B110" s="76">
        <v>170</v>
      </c>
      <c r="C110" s="84">
        <f t="shared" si="12"/>
        <v>195.22063737133806</v>
      </c>
      <c r="D110" s="28">
        <f t="shared" si="6"/>
        <v>86.126751781472663</v>
      </c>
      <c r="E110" s="40">
        <f>SUMPRODUCT(D110:D$119*$A110:$A$119)/C110+0.5-$A110</f>
        <v>1.6294117647058783</v>
      </c>
      <c r="F110" s="33">
        <f t="shared" si="7"/>
        <v>0.44117647058823523</v>
      </c>
      <c r="G110" s="32"/>
      <c r="H110" s="40">
        <f>'HRQOL scores'!E$15</f>
        <v>0.59012566034664016</v>
      </c>
      <c r="I110" s="37">
        <f t="shared" si="10"/>
        <v>152.15726148060173</v>
      </c>
      <c r="J110" s="37">
        <f t="shared" si="11"/>
        <v>89.791904407776485</v>
      </c>
      <c r="K110" s="40">
        <f>IF(C110=0,0,SUM(J110:J$119)/C110)</f>
        <v>0.96155769362364318</v>
      </c>
    </row>
    <row r="111" spans="1:11">
      <c r="A111" s="47">
        <v>106</v>
      </c>
      <c r="B111" s="76">
        <v>95</v>
      </c>
      <c r="C111" s="84">
        <f t="shared" si="12"/>
        <v>109.09388558986539</v>
      </c>
      <c r="D111" s="28">
        <f t="shared" si="6"/>
        <v>50.52769437846397</v>
      </c>
      <c r="E111" s="40">
        <f>SUMPRODUCT(D111:D$119*$A111:$A$119)/C111+0.5-$A111</f>
        <v>1.5210526315789537</v>
      </c>
      <c r="F111" s="33">
        <f t="shared" si="7"/>
        <v>0.4631578947368421</v>
      </c>
      <c r="G111" s="32"/>
      <c r="H111" s="40">
        <f>'HRQOL scores'!E$15</f>
        <v>0.59012566034664016</v>
      </c>
      <c r="I111" s="37">
        <f t="shared" si="10"/>
        <v>83.830038400633413</v>
      </c>
      <c r="J111" s="37">
        <f t="shared" si="11"/>
        <v>49.470256768057993</v>
      </c>
      <c r="K111" s="40">
        <f>IF(C111=0,0,SUM(J111:J$119)/C111)</f>
        <v>0.89761218863252112</v>
      </c>
    </row>
    <row r="112" spans="1:11">
      <c r="A112" s="47">
        <v>107</v>
      </c>
      <c r="B112" s="76">
        <v>51</v>
      </c>
      <c r="C112" s="84">
        <f t="shared" si="12"/>
        <v>58.566191211401424</v>
      </c>
      <c r="D112" s="28">
        <f t="shared" si="6"/>
        <v>28.708917260490896</v>
      </c>
      <c r="E112" s="40">
        <f>SUMPRODUCT(D112:D$119*$A112:$A$119)/C112+0.5-$A112</f>
        <v>1.4019607843137152</v>
      </c>
      <c r="F112" s="33">
        <f t="shared" si="7"/>
        <v>0.49019607843137258</v>
      </c>
      <c r="G112" s="32"/>
      <c r="H112" s="40">
        <f>'HRQOL scores'!E$15</f>
        <v>0.59012566034664016</v>
      </c>
      <c r="I112" s="37">
        <f t="shared" si="10"/>
        <v>44.211732581155978</v>
      </c>
      <c r="J112" s="37">
        <f t="shared" si="11"/>
        <v>26.090477884523736</v>
      </c>
      <c r="K112" s="40">
        <f>IF(C112=0,0,SUM(J112:J$119)/C112)</f>
        <v>0.82733303362323096</v>
      </c>
    </row>
    <row r="113" spans="1:11">
      <c r="A113" s="47">
        <v>108</v>
      </c>
      <c r="B113" s="76">
        <v>26</v>
      </c>
      <c r="C113" s="84">
        <f t="shared" si="12"/>
        <v>29.857273950910528</v>
      </c>
      <c r="D113" s="28">
        <f t="shared" si="6"/>
        <v>16.076993665874898</v>
      </c>
      <c r="E113" s="40">
        <f>SUMPRODUCT(D113:D$119*$A113:$A$119)/C113+0.5-$A113</f>
        <v>1.2692307692307878</v>
      </c>
      <c r="F113" s="33">
        <f t="shared" si="7"/>
        <v>0.53846153846153844</v>
      </c>
      <c r="G113" s="32"/>
      <c r="H113" s="40">
        <f>'HRQOL scores'!E$15</f>
        <v>0.59012566034664016</v>
      </c>
      <c r="I113" s="37">
        <f t="shared" si="10"/>
        <v>21.818777117973077</v>
      </c>
      <c r="J113" s="37">
        <f t="shared" si="11"/>
        <v>12.875820254700024</v>
      </c>
      <c r="K113" s="40">
        <f>IF(C113=0,0,SUM(J113:J$119)/C113)</f>
        <v>0.74900564582458162</v>
      </c>
    </row>
    <row r="114" spans="1:11">
      <c r="A114" s="47">
        <v>109</v>
      </c>
      <c r="B114" s="76">
        <v>12</v>
      </c>
      <c r="C114" s="84">
        <f t="shared" si="12"/>
        <v>13.78028028503563</v>
      </c>
      <c r="D114" s="28">
        <f t="shared" si="6"/>
        <v>8.0384968329374509</v>
      </c>
      <c r="E114" s="40">
        <f>SUMPRODUCT(D114:D$119*$A114:$A$119)/C114+0.5-$A114</f>
        <v>1.1666666666666714</v>
      </c>
      <c r="F114" s="33">
        <f t="shared" si="7"/>
        <v>0.58333333333333337</v>
      </c>
      <c r="G114" s="32"/>
      <c r="H114" s="40">
        <f>'HRQOL scores'!E$15</f>
        <v>0.59012566034664016</v>
      </c>
      <c r="I114" s="37">
        <f t="shared" si="10"/>
        <v>9.7610318685669046</v>
      </c>
      <c r="J114" s="37">
        <f t="shared" si="11"/>
        <v>5.7602353771026431</v>
      </c>
      <c r="K114" s="40">
        <f>IF(C114=0,0,SUM(J114:J$119)/C114)</f>
        <v>0.68847993707108013</v>
      </c>
    </row>
    <row r="115" spans="1:11">
      <c r="A115" s="47">
        <v>110</v>
      </c>
      <c r="B115" s="76">
        <v>5</v>
      </c>
      <c r="C115" s="84">
        <f t="shared" si="12"/>
        <v>5.7417834520981792</v>
      </c>
      <c r="D115" s="28">
        <f t="shared" si="6"/>
        <v>3.4450700712589075</v>
      </c>
      <c r="E115" s="40">
        <f>SUMPRODUCT(D115:D$119*$A115:$A$119)/C115+0.5-$A115</f>
        <v>1.1000000000000085</v>
      </c>
      <c r="F115" s="33">
        <f t="shared" si="7"/>
        <v>0.6</v>
      </c>
      <c r="G115" s="32"/>
      <c r="H115" s="40">
        <f>'HRQOL scores'!E$15</f>
        <v>0.59012566034664016</v>
      </c>
      <c r="I115" s="37">
        <f t="shared" si="10"/>
        <v>4.0192484164687254</v>
      </c>
      <c r="J115" s="37">
        <f t="shared" si="11"/>
        <v>2.3718616258657943</v>
      </c>
      <c r="K115" s="40">
        <f>IF(C115=0,0,SUM(J115:J$119)/C115)</f>
        <v>0.64913822638130414</v>
      </c>
    </row>
    <row r="116" spans="1:11">
      <c r="A116" s="47">
        <v>111</v>
      </c>
      <c r="B116" s="76">
        <v>2</v>
      </c>
      <c r="C116" s="84">
        <f t="shared" si="12"/>
        <v>2.2967133808392717</v>
      </c>
      <c r="D116" s="28">
        <f t="shared" si="6"/>
        <v>1.1483566904196358</v>
      </c>
      <c r="E116" s="40">
        <f>IF(C116=0,0,SUMPRODUCT(D116:D$119*$A116:$A$119)/C116+0.5-$A116)</f>
        <v>1</v>
      </c>
      <c r="F116" s="33">
        <f>IF(D116=0,0,D116/C116)</f>
        <v>0.5</v>
      </c>
      <c r="G116" s="32"/>
      <c r="H116" s="40">
        <f>'HRQOL scores'!E$15</f>
        <v>0.59012566034664016</v>
      </c>
      <c r="I116" s="37">
        <f t="shared" si="10"/>
        <v>1.7225350356294538</v>
      </c>
      <c r="J116" s="37">
        <f t="shared" si="11"/>
        <v>1.0165121253710547</v>
      </c>
      <c r="K116" s="40">
        <f>IF(C116=0,0,SUM(J116:J$119)/C116)</f>
        <v>0.59012566034664016</v>
      </c>
    </row>
    <row r="117" spans="1:11">
      <c r="A117" s="47">
        <v>112</v>
      </c>
      <c r="B117" s="76">
        <v>1</v>
      </c>
      <c r="C117" s="84">
        <f t="shared" si="12"/>
        <v>1.1483566904196358</v>
      </c>
      <c r="D117" s="28">
        <f t="shared" si="6"/>
        <v>1.1483566904196358</v>
      </c>
      <c r="E117" s="40">
        <f>IF(C117=0,0,SUMPRODUCT(D117:D$119*$A117:$A$119)/C117+0.5-$A117)</f>
        <v>0.5</v>
      </c>
      <c r="F117" s="33">
        <f>IF(D117=0,0,D117/C117)</f>
        <v>1</v>
      </c>
      <c r="G117" s="32"/>
      <c r="H117" s="40">
        <f>'HRQOL scores'!E$15</f>
        <v>0.59012566034664016</v>
      </c>
      <c r="I117" s="37">
        <f t="shared" si="10"/>
        <v>0.57417834520981792</v>
      </c>
      <c r="J117" s="37">
        <f t="shared" si="11"/>
        <v>0.33883737512368489</v>
      </c>
      <c r="K117" s="40">
        <f>IF(C117=0,0,SUM(J117:J$119)/C117)</f>
        <v>0.29506283017332008</v>
      </c>
    </row>
    <row r="118" spans="1:11">
      <c r="A118" s="47">
        <v>113</v>
      </c>
      <c r="B118" s="76">
        <v>0</v>
      </c>
      <c r="C118" s="84">
        <f t="shared" si="12"/>
        <v>0</v>
      </c>
      <c r="D118" s="28">
        <f t="shared" si="6"/>
        <v>0</v>
      </c>
      <c r="E118" s="40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scores'!E$15</f>
        <v>0.59012566034664016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>
      <c r="A119" s="47">
        <v>114</v>
      </c>
      <c r="B119" s="76">
        <v>0</v>
      </c>
      <c r="C119" s="84">
        <f t="shared" si="12"/>
        <v>0</v>
      </c>
      <c r="D119" s="28">
        <f t="shared" si="6"/>
        <v>0</v>
      </c>
      <c r="E119" s="40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scores'!E$15</f>
        <v>0.59012566034664016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B120" s="76"/>
    </row>
    <row r="121" spans="1:11">
      <c r="B121" s="76"/>
      <c r="E121" s="31"/>
    </row>
    <row r="122" spans="1:11">
      <c r="B122" s="76"/>
    </row>
    <row r="123" spans="1:11">
      <c r="B123" s="76"/>
    </row>
    <row r="124" spans="1:11">
      <c r="A124" s="45"/>
      <c r="B124" s="76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4"/>
  <sheetViews>
    <sheetView workbookViewId="0"/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2.42578125" style="59" customWidth="1"/>
    <col min="9" max="9" width="8.85546875" style="59"/>
    <col min="10" max="10" width="9.140625" style="59" customWidth="1"/>
    <col min="11" max="11" width="12.85546875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20" width="8.42578125" style="59" customWidth="1"/>
    <col min="121" max="121" width="7.85546875" style="59" customWidth="1"/>
    <col min="122" max="122" width="9.140625" style="59" customWidth="1"/>
    <col min="123" max="123" width="6.7109375" style="59" customWidth="1"/>
    <col min="124" max="127" width="9.140625" style="59" customWidth="1"/>
    <col min="128" max="128" width="8.85546875" style="59"/>
    <col min="129" max="129" width="12.140625" style="59" customWidth="1"/>
    <col min="130" max="130" width="2.7109375" style="59" customWidth="1"/>
    <col min="131" max="131" width="9.140625" style="59" customWidth="1"/>
    <col min="132" max="132" width="6.7109375" style="59" customWidth="1"/>
    <col min="133" max="136" width="9.140625" style="59" customWidth="1"/>
    <col min="137" max="137" width="10" style="59" customWidth="1"/>
    <col min="138" max="138" width="12.140625" style="59" customWidth="1"/>
    <col min="139" max="139" width="8.85546875" style="59"/>
    <col min="140" max="140" width="9.140625" style="59" customWidth="1"/>
    <col min="141" max="141" width="6.7109375" style="59" customWidth="1"/>
    <col min="142" max="145" width="9.140625" style="59" customWidth="1"/>
    <col min="146" max="146" width="8.85546875" style="59"/>
    <col min="147" max="147" width="12.140625" style="59" customWidth="1"/>
    <col min="148" max="148" width="2.7109375" style="59" customWidth="1"/>
    <col min="149" max="149" width="9.140625" style="59" customWidth="1"/>
    <col min="150" max="150" width="6.7109375" style="59" customWidth="1"/>
    <col min="151" max="154" width="9.140625" style="59" customWidth="1"/>
    <col min="155" max="155" width="10" style="59" customWidth="1"/>
    <col min="156" max="156" width="12.140625" style="59" customWidth="1"/>
    <col min="157" max="157" width="8.85546875" style="59"/>
    <col min="158" max="158" width="9.140625" style="59" customWidth="1"/>
    <col min="159" max="159" width="6.7109375" style="59" customWidth="1"/>
    <col min="160" max="163" width="9.140625" style="59" customWidth="1"/>
    <col min="164" max="164" width="8.85546875" style="59"/>
    <col min="165" max="165" width="12.140625" style="59" customWidth="1"/>
    <col min="166" max="166" width="2.7109375" style="59" customWidth="1"/>
    <col min="167" max="167" width="9.140625" style="59" customWidth="1"/>
    <col min="168" max="168" width="6.7109375" style="59" customWidth="1"/>
    <col min="169" max="172" width="9.140625" style="59" customWidth="1"/>
    <col min="173" max="173" width="10" style="59" customWidth="1"/>
    <col min="174" max="174" width="12.140625" style="59" customWidth="1"/>
    <col min="175" max="16384" width="8.85546875" style="59"/>
  </cols>
  <sheetData>
    <row r="1" spans="1:11">
      <c r="A1" t="s">
        <v>49</v>
      </c>
      <c r="B1" s="62"/>
      <c r="C1" s="62"/>
    </row>
    <row r="2" spans="1:11" s="66" customFormat="1">
      <c r="B2" s="62"/>
      <c r="C2" s="62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22">
        <v>100000</v>
      </c>
      <c r="D5" s="28">
        <f t="shared" ref="D5:D68" si="0">C5-C6</f>
        <v>1247.2200000000012</v>
      </c>
      <c r="E5" s="31">
        <f>SUMPRODUCT(D5:D$119*$A5:$A$119)/C5+0.5-$A5</f>
        <v>75.236422494580935</v>
      </c>
      <c r="F5" s="33">
        <f t="shared" ref="F5:F68" si="1">D5/C5</f>
        <v>1.2472200000000011E-2</v>
      </c>
      <c r="G5" s="50"/>
      <c r="H5" s="40">
        <f>'HRQOL scores'!F$6</f>
        <v>0.91711036927066092</v>
      </c>
      <c r="I5" s="37">
        <f t="shared" ref="I5:I36" si="2">(D5*0.5+C6)</f>
        <v>99376.39</v>
      </c>
      <c r="J5" s="37">
        <f t="shared" ref="J5:J36" si="3">I5*H5</f>
        <v>91139.117729685211</v>
      </c>
      <c r="K5" s="40">
        <f>SUM(J5:J$119)/C5</f>
        <v>61.571258941681833</v>
      </c>
    </row>
    <row r="6" spans="1:11">
      <c r="A6" s="60">
        <v>1</v>
      </c>
      <c r="C6" s="22">
        <v>98752.78</v>
      </c>
      <c r="D6" s="28">
        <f t="shared" si="0"/>
        <v>72.279999999998836</v>
      </c>
      <c r="E6" s="31">
        <f>SUMPRODUCT(D6:D$119*$A6:$A$119)/C6+0.5-$A6</f>
        <v>75.180322614290901</v>
      </c>
      <c r="F6" s="33">
        <f t="shared" si="1"/>
        <v>7.3192876190421004E-4</v>
      </c>
      <c r="G6" s="32"/>
      <c r="H6" s="40">
        <f>'HRQOL scores'!F$6</f>
        <v>0.91711036927066092</v>
      </c>
      <c r="I6" s="37">
        <f t="shared" si="2"/>
        <v>98716.64</v>
      </c>
      <c r="J6" s="37">
        <f t="shared" si="3"/>
        <v>90534.054163558889</v>
      </c>
      <c r="K6" s="40">
        <f>SUM(J6:J$119)/C6</f>
        <v>61.425984933674748</v>
      </c>
    </row>
    <row r="7" spans="1:11">
      <c r="A7" s="60">
        <v>2</v>
      </c>
      <c r="C7" s="22">
        <v>98680.5</v>
      </c>
      <c r="D7" s="28">
        <f t="shared" si="0"/>
        <v>37.130000000004657</v>
      </c>
      <c r="E7" s="31">
        <f>SUMPRODUCT(D7:D$119*$A7:$A$119)/C7+0.5-$A7</f>
        <v>74.23502332738579</v>
      </c>
      <c r="F7" s="33">
        <f t="shared" si="1"/>
        <v>3.7626481422372866E-4</v>
      </c>
      <c r="G7" s="32"/>
      <c r="H7" s="40">
        <f>'HRQOL scores'!F$6</f>
        <v>0.91711036927066092</v>
      </c>
      <c r="I7" s="37">
        <f t="shared" si="2"/>
        <v>98661.934999999998</v>
      </c>
      <c r="J7" s="37">
        <f t="shared" si="3"/>
        <v>90483.883640807937</v>
      </c>
      <c r="K7" s="40">
        <f>SUM(J7:J$119)/C7</f>
        <v>60.553531065154104</v>
      </c>
    </row>
    <row r="8" spans="1:11">
      <c r="A8" s="60">
        <v>3</v>
      </c>
      <c r="C8" s="22">
        <v>98643.37</v>
      </c>
      <c r="D8" s="28">
        <f t="shared" si="0"/>
        <v>31.009999999994761</v>
      </c>
      <c r="E8" s="31">
        <f>SUMPRODUCT(D8:D$119*$A8:$A$119)/C8+0.5-$A8</f>
        <v>73.262777665220625</v>
      </c>
      <c r="F8" s="33">
        <f t="shared" si="1"/>
        <v>3.1436476673490335E-4</v>
      </c>
      <c r="G8" s="32"/>
      <c r="H8" s="40">
        <f>'HRQOL scores'!F$6</f>
        <v>0.91711036927066092</v>
      </c>
      <c r="I8" s="37">
        <f t="shared" si="2"/>
        <v>98627.864999999991</v>
      </c>
      <c r="J8" s="37">
        <f t="shared" si="3"/>
        <v>90452.637690526884</v>
      </c>
      <c r="K8" s="40">
        <f>SUM(J8:J$119)/C8</f>
        <v>59.659040831980214</v>
      </c>
    </row>
    <row r="9" spans="1:11">
      <c r="A9" s="60">
        <v>4</v>
      </c>
      <c r="C9" s="22">
        <v>98612.36</v>
      </c>
      <c r="D9" s="28">
        <f t="shared" si="0"/>
        <v>21.979999999995925</v>
      </c>
      <c r="E9" s="31">
        <f>SUMPRODUCT(D9:D$119*$A9:$A$119)/C9+0.5-$A9</f>
        <v>72.285658911906111</v>
      </c>
      <c r="F9" s="33">
        <f t="shared" si="1"/>
        <v>2.2289295175570209E-4</v>
      </c>
      <c r="G9" s="32"/>
      <c r="H9" s="40">
        <f>'HRQOL scores'!F$6</f>
        <v>0.91711036927066092</v>
      </c>
      <c r="I9" s="37">
        <f t="shared" si="2"/>
        <v>98601.37</v>
      </c>
      <c r="J9" s="37">
        <f t="shared" si="3"/>
        <v>90428.338851293069</v>
      </c>
      <c r="K9" s="40">
        <f>SUM(J9:J$119)/C9</f>
        <v>58.760546861910669</v>
      </c>
    </row>
    <row r="10" spans="1:11">
      <c r="A10" s="60">
        <v>5</v>
      </c>
      <c r="C10" s="22">
        <v>98590.38</v>
      </c>
      <c r="D10" s="28">
        <f t="shared" si="0"/>
        <v>20.919999999998254</v>
      </c>
      <c r="E10" s="31">
        <f>SUMPRODUCT(D10:D$119*$A10:$A$119)/C10+0.5-$A10</f>
        <v>71.301662996512377</v>
      </c>
      <c r="F10" s="33">
        <f t="shared" si="1"/>
        <v>2.1219108801485756E-4</v>
      </c>
      <c r="G10" s="32"/>
      <c r="H10" s="40">
        <f>'HRQOL scores'!F$7</f>
        <v>0.90777310502437547</v>
      </c>
      <c r="I10" s="37">
        <f t="shared" si="2"/>
        <v>98579.920000000013</v>
      </c>
      <c r="J10" s="37">
        <f t="shared" si="3"/>
        <v>89488.200071454543</v>
      </c>
      <c r="K10" s="40">
        <f>SUM(J10:J$119)/C10</f>
        <v>57.85643449282081</v>
      </c>
    </row>
    <row r="11" spans="1:11">
      <c r="A11" s="60">
        <v>6</v>
      </c>
      <c r="C11" s="22">
        <v>98569.46</v>
      </c>
      <c r="D11" s="28">
        <f t="shared" si="0"/>
        <v>18.280000000013388</v>
      </c>
      <c r="E11" s="31">
        <f>SUMPRODUCT(D11:D$119*$A11:$A$119)/C11+0.5-$A11</f>
        <v>70.316689666942409</v>
      </c>
      <c r="F11" s="33">
        <f t="shared" si="1"/>
        <v>1.854529790465869E-4</v>
      </c>
      <c r="G11" s="32"/>
      <c r="H11" s="40">
        <f>'HRQOL scores'!F$7</f>
        <v>0.90777310502437547</v>
      </c>
      <c r="I11" s="37">
        <f t="shared" si="2"/>
        <v>98560.320000000007</v>
      </c>
      <c r="J11" s="37">
        <f t="shared" si="3"/>
        <v>89470.407718596063</v>
      </c>
      <c r="K11" s="40">
        <f>SUM(J11:J$119)/C11</f>
        <v>56.960844282000295</v>
      </c>
    </row>
    <row r="12" spans="1:11">
      <c r="A12" s="60">
        <v>7</v>
      </c>
      <c r="C12" s="22">
        <v>98551.18</v>
      </c>
      <c r="D12" s="28">
        <f t="shared" si="0"/>
        <v>16.519999999989523</v>
      </c>
      <c r="E12" s="31">
        <f>SUMPRODUCT(D12:D$119*$A12:$A$119)/C12+0.5-$A12</f>
        <v>69.329639781665676</v>
      </c>
      <c r="F12" s="33">
        <f t="shared" si="1"/>
        <v>1.6762863722169052E-4</v>
      </c>
      <c r="G12" s="32"/>
      <c r="H12" s="40">
        <f>'HRQOL scores'!F$7</f>
        <v>0.90777310502437547</v>
      </c>
      <c r="I12" s="37">
        <f t="shared" si="2"/>
        <v>98542.92</v>
      </c>
      <c r="J12" s="37">
        <f t="shared" si="3"/>
        <v>89454.612466568622</v>
      </c>
      <c r="K12" s="40">
        <f>SUM(J12:J$119)/C12</f>
        <v>56.063552504417103</v>
      </c>
    </row>
    <row r="13" spans="1:11">
      <c r="A13" s="60">
        <v>8</v>
      </c>
      <c r="C13" s="22">
        <v>98534.66</v>
      </c>
      <c r="D13" s="28">
        <f t="shared" si="0"/>
        <v>15.510000000009313</v>
      </c>
      <c r="E13" s="31">
        <f>SUMPRODUCT(D13:D$119*$A13:$A$119)/C13+0.5-$A13</f>
        <v>68.341179534775819</v>
      </c>
      <c r="F13" s="33">
        <f t="shared" si="1"/>
        <v>1.5740654100810124E-4</v>
      </c>
      <c r="G13" s="32"/>
      <c r="H13" s="40">
        <f>'HRQOL scores'!F$7</f>
        <v>0.90777310502437547</v>
      </c>
      <c r="I13" s="37">
        <f t="shared" si="2"/>
        <v>98526.904999999999</v>
      </c>
      <c r="J13" s="37">
        <f t="shared" si="3"/>
        <v>89440.07448029166</v>
      </c>
      <c r="K13" s="40">
        <f>SUM(J13:J$119)/C13</f>
        <v>55.165102734770606</v>
      </c>
    </row>
    <row r="14" spans="1:11">
      <c r="A14" s="60">
        <v>9</v>
      </c>
      <c r="C14" s="22">
        <v>98519.15</v>
      </c>
      <c r="D14" s="28">
        <f t="shared" si="0"/>
        <v>15.229999999995925</v>
      </c>
      <c r="E14" s="31">
        <f>SUMPRODUCT(D14:D$119*$A14:$A$119)/C14+0.5-$A14</f>
        <v>67.351859861337559</v>
      </c>
      <c r="F14" s="33">
        <f t="shared" si="1"/>
        <v>1.5458923468174388E-4</v>
      </c>
      <c r="G14" s="32"/>
      <c r="H14" s="40">
        <f>'HRQOL scores'!F$7</f>
        <v>0.90777310502437547</v>
      </c>
      <c r="I14" s="37">
        <f t="shared" si="2"/>
        <v>98511.535000000003</v>
      </c>
      <c r="J14" s="37">
        <f t="shared" si="3"/>
        <v>89426.122007667436</v>
      </c>
      <c r="K14" s="40">
        <f>SUM(J14:J$119)/C14</f>
        <v>54.26594288882314</v>
      </c>
    </row>
    <row r="15" spans="1:11">
      <c r="A15" s="60">
        <v>10</v>
      </c>
      <c r="C15" s="22">
        <v>98503.92</v>
      </c>
      <c r="D15" s="28">
        <f t="shared" si="0"/>
        <v>15.619999999995343</v>
      </c>
      <c r="E15" s="31">
        <f>SUMPRODUCT(D15:D$119*$A15:$A$119)/C15+0.5-$A15</f>
        <v>66.362196037052072</v>
      </c>
      <c r="F15" s="33">
        <f t="shared" si="1"/>
        <v>1.5857236950565361E-4</v>
      </c>
      <c r="G15" s="32"/>
      <c r="H15" s="40">
        <f>'HRQOL scores'!F$7</f>
        <v>0.90777310502437547</v>
      </c>
      <c r="I15" s="37">
        <f t="shared" si="2"/>
        <v>98496.11</v>
      </c>
      <c r="J15" s="37">
        <f t="shared" si="3"/>
        <v>89412.119607522443</v>
      </c>
      <c r="K15" s="40">
        <f>SUM(J15:J$119)/C15</f>
        <v>53.366489834594724</v>
      </c>
    </row>
    <row r="16" spans="1:11">
      <c r="A16" s="60">
        <v>11</v>
      </c>
      <c r="C16" s="22">
        <v>98488.3</v>
      </c>
      <c r="D16" s="28">
        <f t="shared" si="0"/>
        <v>16.75</v>
      </c>
      <c r="E16" s="31">
        <f>SUMPRODUCT(D16:D$119*$A16:$A$119)/C16+0.5-$A16</f>
        <v>65.372641617919029</v>
      </c>
      <c r="F16" s="33">
        <f t="shared" si="1"/>
        <v>1.7007096274379799E-4</v>
      </c>
      <c r="G16" s="32"/>
      <c r="H16" s="40">
        <f>'HRQOL scores'!F$7</f>
        <v>0.90777310502437547</v>
      </c>
      <c r="I16" s="37">
        <f t="shared" si="2"/>
        <v>98479.925000000003</v>
      </c>
      <c r="J16" s="37">
        <f t="shared" si="3"/>
        <v>89397.427299817617</v>
      </c>
      <c r="K16" s="40">
        <f>SUM(J16:J$119)/C16</f>
        <v>52.467108537158317</v>
      </c>
    </row>
    <row r="17" spans="1:11">
      <c r="A17" s="60">
        <v>12</v>
      </c>
      <c r="C17" s="22">
        <v>98471.55</v>
      </c>
      <c r="D17" s="28">
        <f t="shared" si="0"/>
        <v>18.69999999999709</v>
      </c>
      <c r="E17" s="31">
        <f>SUMPRODUCT(D17:D$119*$A17:$A$119)/C17+0.5-$A17</f>
        <v>64.383676447238756</v>
      </c>
      <c r="F17" s="33">
        <f t="shared" si="1"/>
        <v>1.8990256576642786E-4</v>
      </c>
      <c r="G17" s="32"/>
      <c r="H17" s="40">
        <f>'HRQOL scores'!F$7</f>
        <v>0.90777310502437547</v>
      </c>
      <c r="I17" s="37">
        <f t="shared" si="2"/>
        <v>98462.200000000012</v>
      </c>
      <c r="J17" s="37">
        <f t="shared" si="3"/>
        <v>89381.337021531072</v>
      </c>
      <c r="K17" s="40">
        <f>SUM(J17:J$119)/C17</f>
        <v>51.568182875565505</v>
      </c>
    </row>
    <row r="18" spans="1:11">
      <c r="A18" s="60">
        <v>13</v>
      </c>
      <c r="C18" s="22">
        <v>98452.85</v>
      </c>
      <c r="D18" s="28">
        <f t="shared" si="0"/>
        <v>21.540000000008149</v>
      </c>
      <c r="E18" s="31">
        <f>SUMPRODUCT(D18:D$119*$A18:$A$119)/C18+0.5-$A18</f>
        <v>63.395810425580308</v>
      </c>
      <c r="F18" s="33">
        <f t="shared" si="1"/>
        <v>2.1878493106099162E-4</v>
      </c>
      <c r="G18" s="32"/>
      <c r="H18" s="40">
        <f>'HRQOL scores'!F$7</f>
        <v>0.90777310502437547</v>
      </c>
      <c r="I18" s="37">
        <f t="shared" si="2"/>
        <v>98442.08</v>
      </c>
      <c r="J18" s="37">
        <f t="shared" si="3"/>
        <v>89363.072626657973</v>
      </c>
      <c r="K18" s="40">
        <f>SUM(J18:J$119)/C18</f>
        <v>50.670118350244415</v>
      </c>
    </row>
    <row r="19" spans="1:11">
      <c r="A19" s="60">
        <v>14</v>
      </c>
      <c r="C19" s="22">
        <v>98431.31</v>
      </c>
      <c r="D19" s="28">
        <f t="shared" si="0"/>
        <v>25.25</v>
      </c>
      <c r="E19" s="31">
        <f>SUMPRODUCT(D19:D$119*$A19:$A$119)/C19+0.5-$A19</f>
        <v>62.409574092411191</v>
      </c>
      <c r="F19" s="33">
        <f t="shared" si="1"/>
        <v>2.5652406739278384E-4</v>
      </c>
      <c r="G19" s="32"/>
      <c r="H19" s="40">
        <f>'HRQOL scores'!F$7</f>
        <v>0.90777310502437547</v>
      </c>
      <c r="I19" s="37">
        <f t="shared" si="2"/>
        <v>98418.684999999998</v>
      </c>
      <c r="J19" s="37">
        <f t="shared" si="3"/>
        <v>89341.835274865924</v>
      </c>
      <c r="K19" s="40">
        <f>SUM(J19:J$119)/C19</f>
        <v>49.773334204250695</v>
      </c>
    </row>
    <row r="20" spans="1:11">
      <c r="A20" s="60">
        <v>15</v>
      </c>
      <c r="C20" s="22">
        <v>98406.06</v>
      </c>
      <c r="D20" s="28">
        <f t="shared" si="0"/>
        <v>29.679999999993015</v>
      </c>
      <c r="E20" s="31">
        <f>SUMPRODUCT(D20:D$119*$A20:$A$119)/C20+0.5-$A20</f>
        <v>61.425459463147845</v>
      </c>
      <c r="F20" s="33">
        <f t="shared" si="1"/>
        <v>3.0160744165545311E-4</v>
      </c>
      <c r="G20" s="32"/>
      <c r="H20" s="40">
        <f>'HRQOL scores'!F$8</f>
        <v>0.86942033158737797</v>
      </c>
      <c r="I20" s="37">
        <f t="shared" si="2"/>
        <v>98391.22</v>
      </c>
      <c r="J20" s="37">
        <f t="shared" si="3"/>
        <v>85543.327117686655</v>
      </c>
      <c r="K20" s="40">
        <f>SUM(J20:J$119)/C20</f>
        <v>48.878215970818651</v>
      </c>
    </row>
    <row r="21" spans="1:11">
      <c r="A21" s="60">
        <v>16</v>
      </c>
      <c r="C21" s="22">
        <v>98376.38</v>
      </c>
      <c r="D21" s="28">
        <f t="shared" si="0"/>
        <v>34.660000000003492</v>
      </c>
      <c r="E21" s="31">
        <f>SUMPRODUCT(D21:D$119*$A21:$A$119)/C21+0.5-$A21</f>
        <v>60.443840578989523</v>
      </c>
      <c r="F21" s="33">
        <f t="shared" si="1"/>
        <v>3.5232034356217918E-4</v>
      </c>
      <c r="G21" s="32"/>
      <c r="H21" s="40">
        <f>'HRQOL scores'!F$8</f>
        <v>0.86942033158737797</v>
      </c>
      <c r="I21" s="37">
        <f t="shared" si="2"/>
        <v>98359.05</v>
      </c>
      <c r="J21" s="37">
        <f t="shared" si="3"/>
        <v>85515.357865619488</v>
      </c>
      <c r="K21" s="40">
        <f>SUM(J21:J$119)/C21</f>
        <v>48.023410969174215</v>
      </c>
    </row>
    <row r="22" spans="1:11">
      <c r="A22" s="60">
        <v>17</v>
      </c>
      <c r="C22" s="22">
        <v>98341.72</v>
      </c>
      <c r="D22" s="28">
        <f t="shared" si="0"/>
        <v>40.089999999996508</v>
      </c>
      <c r="E22" s="31">
        <f>SUMPRODUCT(D22:D$119*$A22:$A$119)/C22+0.5-$A22</f>
        <v>59.464967456925649</v>
      </c>
      <c r="F22" s="33">
        <f t="shared" si="1"/>
        <v>4.0766014668033575E-4</v>
      </c>
      <c r="G22" s="32"/>
      <c r="H22" s="40">
        <f>'HRQOL scores'!F$8</f>
        <v>0.86942033158737797</v>
      </c>
      <c r="I22" s="37">
        <f t="shared" si="2"/>
        <v>98321.675000000003</v>
      </c>
      <c r="J22" s="37">
        <f t="shared" si="3"/>
        <v>85482.863280726408</v>
      </c>
      <c r="K22" s="40">
        <f>SUM(J22:J$119)/C22</f>
        <v>47.170763014253076</v>
      </c>
    </row>
    <row r="23" spans="1:11">
      <c r="A23" s="60">
        <v>18</v>
      </c>
      <c r="C23" s="22">
        <v>98301.63</v>
      </c>
      <c r="D23" s="28">
        <f t="shared" si="0"/>
        <v>45.669999999998254</v>
      </c>
      <c r="E23" s="31">
        <f>SUMPRODUCT(D23:D$119*$A23:$A$119)/C23+0.5-$A23</f>
        <v>58.489014927403488</v>
      </c>
      <c r="F23" s="33">
        <f t="shared" si="1"/>
        <v>4.6459046508179217E-4</v>
      </c>
      <c r="G23" s="32"/>
      <c r="H23" s="40">
        <f>'HRQOL scores'!F$8</f>
        <v>0.86942033158737797</v>
      </c>
      <c r="I23" s="37">
        <f t="shared" si="2"/>
        <v>98278.795000000013</v>
      </c>
      <c r="J23" s="37">
        <f t="shared" si="3"/>
        <v>85445.582536907954</v>
      </c>
      <c r="K23" s="40">
        <f>SUM(J23:J$119)/C23</f>
        <v>46.320402878907551</v>
      </c>
    </row>
    <row r="24" spans="1:11">
      <c r="A24" s="60">
        <v>19</v>
      </c>
      <c r="C24" s="22">
        <v>98255.96</v>
      </c>
      <c r="D24" s="28">
        <f t="shared" si="0"/>
        <v>51.190000000002328</v>
      </c>
      <c r="E24" s="31">
        <f>SUMPRODUCT(D24:D$119*$A24:$A$119)/C24+0.5-$A24</f>
        <v>57.515968593234376</v>
      </c>
      <c r="F24" s="33">
        <f t="shared" si="1"/>
        <v>5.209862078595774E-4</v>
      </c>
      <c r="G24" s="32"/>
      <c r="H24" s="40">
        <f>'HRQOL scores'!F$8</f>
        <v>0.86942033158737797</v>
      </c>
      <c r="I24" s="37">
        <f t="shared" si="2"/>
        <v>98230.365000000005</v>
      </c>
      <c r="J24" s="37">
        <f t="shared" si="3"/>
        <v>85403.476510249166</v>
      </c>
      <c r="K24" s="40">
        <f>SUM(J24:J$119)/C24</f>
        <v>45.472310511407123</v>
      </c>
    </row>
    <row r="25" spans="1:11">
      <c r="A25" s="60">
        <v>20</v>
      </c>
      <c r="C25" s="22">
        <v>98204.77</v>
      </c>
      <c r="D25" s="28">
        <f t="shared" si="0"/>
        <v>57.139999999999418</v>
      </c>
      <c r="E25" s="31">
        <f>SUMPRODUCT(D25:D$119*$A25:$A$119)/C25+0.5-$A25</f>
        <v>56.545688610218164</v>
      </c>
      <c r="F25" s="33">
        <f t="shared" si="1"/>
        <v>5.8184546432927251E-4</v>
      </c>
      <c r="G25" s="32"/>
      <c r="H25" s="40">
        <f>'HRQOL scores'!F$8</f>
        <v>0.86942033158737797</v>
      </c>
      <c r="I25" s="37">
        <f t="shared" si="2"/>
        <v>98176.200000000012</v>
      </c>
      <c r="J25" s="37">
        <f t="shared" si="3"/>
        <v>85356.384357988747</v>
      </c>
      <c r="K25" s="40">
        <f>SUM(J25:J$119)/C25</f>
        <v>44.626366379211007</v>
      </c>
    </row>
    <row r="26" spans="1:11">
      <c r="A26" s="60">
        <v>21</v>
      </c>
      <c r="C26" s="22">
        <v>98147.63</v>
      </c>
      <c r="D26" s="28">
        <f t="shared" si="0"/>
        <v>63.279999999998836</v>
      </c>
      <c r="E26" s="31">
        <f>SUMPRODUCT(D26:D$119*$A26:$A$119)/C26+0.5-$A26</f>
        <v>55.578317524917253</v>
      </c>
      <c r="F26" s="33">
        <f t="shared" si="1"/>
        <v>6.4474302639807842E-4</v>
      </c>
      <c r="G26" s="32"/>
      <c r="H26" s="40">
        <f>'HRQOL scores'!F$8</f>
        <v>0.86942033158737797</v>
      </c>
      <c r="I26" s="37">
        <f t="shared" si="2"/>
        <v>98115.99</v>
      </c>
      <c r="J26" s="37">
        <f t="shared" si="3"/>
        <v>85304.036559823871</v>
      </c>
      <c r="K26" s="40">
        <f>SUM(J26:J$119)/C26</f>
        <v>43.782673731888984</v>
      </c>
    </row>
    <row r="27" spans="1:11">
      <c r="A27" s="60">
        <v>22</v>
      </c>
      <c r="C27" s="22">
        <v>98084.35</v>
      </c>
      <c r="D27" s="28">
        <f t="shared" si="0"/>
        <v>68.80000000000291</v>
      </c>
      <c r="E27" s="31">
        <f>SUMPRODUCT(D27:D$119*$A27:$A$119)/C27+0.5-$A27</f>
        <v>54.613851796521004</v>
      </c>
      <c r="F27" s="33">
        <f t="shared" si="1"/>
        <v>7.0143707941178082E-4</v>
      </c>
      <c r="G27" s="32"/>
      <c r="H27" s="40">
        <f>'HRQOL scores'!F$8</f>
        <v>0.86942033158737797</v>
      </c>
      <c r="I27" s="37">
        <f t="shared" si="2"/>
        <v>98049.950000000012</v>
      </c>
      <c r="J27" s="37">
        <f t="shared" si="3"/>
        <v>85246.620041125847</v>
      </c>
      <c r="K27" s="40">
        <f>SUM(J27:J$119)/C27</f>
        <v>42.941219728614556</v>
      </c>
    </row>
    <row r="28" spans="1:11">
      <c r="A28" s="60">
        <v>23</v>
      </c>
      <c r="C28" s="22">
        <v>98015.55</v>
      </c>
      <c r="D28" s="28">
        <f t="shared" si="0"/>
        <v>73.600000000005821</v>
      </c>
      <c r="E28" s="31">
        <f>SUMPRODUCT(D28:D$119*$A28:$A$119)/C28+0.5-$A28</f>
        <v>53.651835902140974</v>
      </c>
      <c r="F28" s="33">
        <f t="shared" si="1"/>
        <v>7.509012600552241E-4</v>
      </c>
      <c r="G28" s="32"/>
      <c r="H28" s="40">
        <f>'HRQOL scores'!F$8</f>
        <v>0.86942033158737797</v>
      </c>
      <c r="I28" s="37">
        <f t="shared" si="2"/>
        <v>97978.75</v>
      </c>
      <c r="J28" s="37">
        <f t="shared" si="3"/>
        <v>85184.717313516812</v>
      </c>
      <c r="K28" s="40">
        <f>SUM(J28:J$119)/C28</f>
        <v>42.101635967427733</v>
      </c>
    </row>
    <row r="29" spans="1:11">
      <c r="A29" s="60">
        <v>24</v>
      </c>
      <c r="C29" s="22">
        <v>97941.95</v>
      </c>
      <c r="D29" s="28">
        <f t="shared" si="0"/>
        <v>78.099999999991269</v>
      </c>
      <c r="E29" s="31">
        <f>SUMPRODUCT(D29:D$119*$A29:$A$119)/C29+0.5-$A29</f>
        <v>52.691777675021726</v>
      </c>
      <c r="F29" s="33">
        <f t="shared" si="1"/>
        <v>7.9741111954572351E-4</v>
      </c>
      <c r="G29" s="32"/>
      <c r="H29" s="40">
        <f>'HRQOL scores'!F$8</f>
        <v>0.86942033158737797</v>
      </c>
      <c r="I29" s="37">
        <f t="shared" si="2"/>
        <v>97902.9</v>
      </c>
      <c r="J29" s="37">
        <f t="shared" si="3"/>
        <v>85118.771781365896</v>
      </c>
      <c r="K29" s="40">
        <f>SUM(J29:J$119)/C29</f>
        <v>41.263526894591074</v>
      </c>
    </row>
    <row r="30" spans="1:11">
      <c r="A30" s="60">
        <v>25</v>
      </c>
      <c r="C30" s="22">
        <v>97863.85</v>
      </c>
      <c r="D30" s="28">
        <f t="shared" si="0"/>
        <v>83.240000000005239</v>
      </c>
      <c r="E30" s="31">
        <f>SUMPRODUCT(D30:D$119*$A30:$A$119)/C30+0.5-$A30</f>
        <v>51.733429192271643</v>
      </c>
      <c r="F30" s="33">
        <f t="shared" si="1"/>
        <v>8.5056943907280613E-4</v>
      </c>
      <c r="G30" s="32"/>
      <c r="H30" s="40">
        <f>'HRQOL scores'!F$9</f>
        <v>0.82159309918794621</v>
      </c>
      <c r="I30" s="37">
        <f t="shared" si="2"/>
        <v>97822.23000000001</v>
      </c>
      <c r="J30" s="37">
        <f t="shared" si="3"/>
        <v>80370.069115176098</v>
      </c>
      <c r="K30" s="40">
        <f>SUM(J30:J$119)/C30</f>
        <v>40.426689897774587</v>
      </c>
    </row>
    <row r="31" spans="1:11">
      <c r="A31" s="60">
        <v>26</v>
      </c>
      <c r="C31" s="22">
        <v>97780.61</v>
      </c>
      <c r="D31" s="28">
        <f t="shared" si="0"/>
        <v>89.240000000005239</v>
      </c>
      <c r="E31" s="31">
        <f>SUMPRODUCT(D31:D$119*$A31:$A$119)/C31+0.5-$A31</f>
        <v>50.777043878720889</v>
      </c>
      <c r="F31" s="33">
        <f t="shared" si="1"/>
        <v>9.1265538228903708E-4</v>
      </c>
      <c r="G31" s="32"/>
      <c r="H31" s="40">
        <f>'HRQOL scores'!F$9</f>
        <v>0.82159309918794621</v>
      </c>
      <c r="I31" s="37">
        <f t="shared" si="2"/>
        <v>97735.989999999991</v>
      </c>
      <c r="J31" s="37">
        <f t="shared" si="3"/>
        <v>80299.214926302113</v>
      </c>
      <c r="K31" s="40">
        <f>SUM(J31:J$119)/C31</f>
        <v>39.63916206942411</v>
      </c>
    </row>
    <row r="32" spans="1:11">
      <c r="A32" s="60">
        <v>27</v>
      </c>
      <c r="C32" s="22">
        <v>97691.37</v>
      </c>
      <c r="D32" s="28">
        <f t="shared" si="0"/>
        <v>95.330000000001746</v>
      </c>
      <c r="E32" s="31">
        <f>SUMPRODUCT(D32:D$119*$A32:$A$119)/C32+0.5-$A32</f>
        <v>49.82297140943048</v>
      </c>
      <c r="F32" s="33">
        <f t="shared" si="1"/>
        <v>9.7582826405241067E-4</v>
      </c>
      <c r="G32" s="32"/>
      <c r="H32" s="40">
        <f>'HRQOL scores'!F$9</f>
        <v>0.82159309918794621</v>
      </c>
      <c r="I32" s="37">
        <f t="shared" si="2"/>
        <v>97643.704999999987</v>
      </c>
      <c r="J32" s="37">
        <f t="shared" si="3"/>
        <v>80223.394207143545</v>
      </c>
      <c r="K32" s="40">
        <f>SUM(J32:J$119)/C32</f>
        <v>38.853403653883142</v>
      </c>
    </row>
    <row r="33" spans="1:11">
      <c r="A33" s="60">
        <v>28</v>
      </c>
      <c r="C33" s="22">
        <v>97596.04</v>
      </c>
      <c r="D33" s="28">
        <f t="shared" si="0"/>
        <v>101.19999999999709</v>
      </c>
      <c r="E33" s="31">
        <f>SUMPRODUCT(D33:D$119*$A33:$A$119)/C33+0.5-$A33</f>
        <v>48.871149172221479</v>
      </c>
      <c r="F33" s="33">
        <f t="shared" si="1"/>
        <v>1.0369273179526249E-3</v>
      </c>
      <c r="G33" s="32"/>
      <c r="H33" s="40">
        <f>'HRQOL scores'!F$9</f>
        <v>0.82159309918794621</v>
      </c>
      <c r="I33" s="37">
        <f t="shared" si="2"/>
        <v>97545.44</v>
      </c>
      <c r="J33" s="37">
        <f t="shared" si="3"/>
        <v>80142.660361251852</v>
      </c>
      <c r="K33" s="40">
        <f>SUM(J33:J$119)/C33</f>
        <v>38.069360579627059</v>
      </c>
    </row>
    <row r="34" spans="1:11">
      <c r="A34" s="60">
        <v>29</v>
      </c>
      <c r="C34" s="22">
        <v>97494.84</v>
      </c>
      <c r="D34" s="28">
        <f t="shared" si="0"/>
        <v>107.1299999999901</v>
      </c>
      <c r="E34" s="31">
        <f>SUMPRODUCT(D34:D$119*$A34:$A$119)/C34+0.5-$A34</f>
        <v>47.921358601727988</v>
      </c>
      <c r="F34" s="33">
        <f t="shared" si="1"/>
        <v>1.098827384095303E-3</v>
      </c>
      <c r="G34" s="32"/>
      <c r="H34" s="40">
        <f>'HRQOL scores'!F$9</f>
        <v>0.82159309918794621</v>
      </c>
      <c r="I34" s="37">
        <f t="shared" si="2"/>
        <v>97441.274999999994</v>
      </c>
      <c r="J34" s="37">
        <f t="shared" si="3"/>
        <v>80057.079116074936</v>
      </c>
      <c r="K34" s="40">
        <f>SUM(J34:J$119)/C34</f>
        <v>37.286857207442502</v>
      </c>
    </row>
    <row r="35" spans="1:11">
      <c r="A35" s="60">
        <v>30</v>
      </c>
      <c r="C35" s="22">
        <v>97387.71</v>
      </c>
      <c r="D35" s="28">
        <f t="shared" si="0"/>
        <v>113.32000000000698</v>
      </c>
      <c r="E35" s="31">
        <f>SUMPRODUCT(D35:D$119*$A35:$A$119)/C35+0.5-$A35</f>
        <v>46.973523809709604</v>
      </c>
      <c r="F35" s="33">
        <f t="shared" si="1"/>
        <v>1.1635965154125399E-3</v>
      </c>
      <c r="G35" s="32"/>
      <c r="H35" s="40">
        <f>'HRQOL scores'!F$9</f>
        <v>0.82159309918794621</v>
      </c>
      <c r="I35" s="37">
        <f t="shared" si="2"/>
        <v>97331.05</v>
      </c>
      <c r="J35" s="37">
        <f t="shared" si="3"/>
        <v>79966.519016716949</v>
      </c>
      <c r="K35" s="40">
        <f>SUM(J35:J$119)/C35</f>
        <v>36.505829107454915</v>
      </c>
    </row>
    <row r="36" spans="1:11">
      <c r="A36" s="60">
        <v>31</v>
      </c>
      <c r="C36" s="22">
        <v>97274.39</v>
      </c>
      <c r="D36" s="28">
        <f t="shared" si="0"/>
        <v>120.77999999999884</v>
      </c>
      <c r="E36" s="31">
        <f>SUMPRODUCT(D36:D$119*$A36:$A$119)/C36+0.5-$A36</f>
        <v>46.027663236521903</v>
      </c>
      <c r="F36" s="33">
        <f t="shared" si="1"/>
        <v>1.2416423274409518E-3</v>
      </c>
      <c r="G36" s="32"/>
      <c r="H36" s="40">
        <f>'HRQOL scores'!F$9</f>
        <v>0.82159309918794621</v>
      </c>
      <c r="I36" s="37">
        <f t="shared" si="2"/>
        <v>97214</v>
      </c>
      <c r="J36" s="37">
        <f t="shared" si="3"/>
        <v>79870.351544457008</v>
      </c>
      <c r="K36" s="40">
        <f>SUM(J36:J$119)/C36</f>
        <v>35.726284990424119</v>
      </c>
    </row>
    <row r="37" spans="1:11">
      <c r="A37" s="60">
        <v>32</v>
      </c>
      <c r="C37" s="22">
        <v>97153.61</v>
      </c>
      <c r="D37" s="28">
        <f t="shared" si="0"/>
        <v>131.80000000000291</v>
      </c>
      <c r="E37" s="31">
        <f>SUMPRODUCT(D37:D$119*$A37:$A$119)/C37+0.5-$A37</f>
        <v>45.084262586414383</v>
      </c>
      <c r="F37" s="33">
        <f t="shared" si="1"/>
        <v>1.3566145406228643E-3</v>
      </c>
      <c r="G37" s="32"/>
      <c r="H37" s="40">
        <f>'HRQOL scores'!F$9</f>
        <v>0.82159309918794621</v>
      </c>
      <c r="I37" s="37">
        <f t="shared" ref="I37:I68" si="4">(D37*0.5+C38)</f>
        <v>97087.709999999992</v>
      </c>
      <c r="J37" s="37">
        <f t="shared" ref="J37:J68" si="5">I37*H37</f>
        <v>79766.592551960552</v>
      </c>
      <c r="K37" s="40">
        <f>SUM(J37:J$119)/C37</f>
        <v>34.948595609213136</v>
      </c>
    </row>
    <row r="38" spans="1:11">
      <c r="A38" s="60">
        <v>33</v>
      </c>
      <c r="C38" s="22">
        <v>97021.81</v>
      </c>
      <c r="D38" s="28">
        <f t="shared" si="0"/>
        <v>142.72000000000116</v>
      </c>
      <c r="E38" s="31">
        <f>SUMPRODUCT(D38:D$119*$A38:$A$119)/C38+0.5-$A38</f>
        <v>44.144828409798734</v>
      </c>
      <c r="F38" s="33">
        <f t="shared" si="1"/>
        <v>1.4710094565335481E-3</v>
      </c>
      <c r="G38" s="32"/>
      <c r="H38" s="40">
        <f>'HRQOL scores'!F$9</f>
        <v>0.82159309918794621</v>
      </c>
      <c r="I38" s="37">
        <f t="shared" si="4"/>
        <v>96950.45</v>
      </c>
      <c r="J38" s="37">
        <f t="shared" si="5"/>
        <v>79653.820683166021</v>
      </c>
      <c r="K38" s="40">
        <f>SUM(J38:J$119)/C38</f>
        <v>34.173920640248255</v>
      </c>
    </row>
    <row r="39" spans="1:11">
      <c r="A39" s="60">
        <v>34</v>
      </c>
      <c r="C39" s="22">
        <v>96879.09</v>
      </c>
      <c r="D39" s="28">
        <f t="shared" si="0"/>
        <v>157.22999999999593</v>
      </c>
      <c r="E39" s="31">
        <f>SUMPRODUCT(D39:D$119*$A39:$A$119)/C39+0.5-$A39</f>
        <v>43.209124945930995</v>
      </c>
      <c r="F39" s="33">
        <f t="shared" si="1"/>
        <v>1.6229508349014832E-3</v>
      </c>
      <c r="G39" s="32"/>
      <c r="H39" s="40">
        <f>'HRQOL scores'!F$9</f>
        <v>0.82159309918794621</v>
      </c>
      <c r="I39" s="37">
        <f t="shared" si="4"/>
        <v>96800.475000000006</v>
      </c>
      <c r="J39" s="37">
        <f t="shared" si="5"/>
        <v>79530.602258115308</v>
      </c>
      <c r="K39" s="40">
        <f>SUM(J39:J$119)/C39</f>
        <v>33.40206658248006</v>
      </c>
    </row>
    <row r="40" spans="1:11">
      <c r="A40" s="60">
        <v>35</v>
      </c>
      <c r="C40" s="22">
        <v>96721.86</v>
      </c>
      <c r="D40" s="28">
        <f t="shared" si="0"/>
        <v>171.97999999999593</v>
      </c>
      <c r="E40" s="31">
        <f>SUMPRODUCT(D40:D$119*$A40:$A$119)/C40+0.5-$A40</f>
        <v>42.278552433318538</v>
      </c>
      <c r="F40" s="33">
        <f t="shared" si="1"/>
        <v>1.7780882212148931E-3</v>
      </c>
      <c r="G40" s="32"/>
      <c r="H40" s="40">
        <f>'HRQOL scores'!F$10</f>
        <v>0.81326151367589639</v>
      </c>
      <c r="I40" s="37">
        <f t="shared" si="4"/>
        <v>96635.87</v>
      </c>
      <c r="J40" s="37">
        <f t="shared" si="5"/>
        <v>78590.233911587144</v>
      </c>
      <c r="K40" s="40">
        <f>SUM(J40:J$119)/C40</f>
        <v>32.634103731793033</v>
      </c>
    </row>
    <row r="41" spans="1:11">
      <c r="A41" s="60">
        <v>36</v>
      </c>
      <c r="C41" s="22">
        <v>96549.88</v>
      </c>
      <c r="D41" s="28">
        <f t="shared" si="0"/>
        <v>187.22000000000116</v>
      </c>
      <c r="E41" s="31">
        <f>SUMPRODUCT(D41:D$119*$A41:$A$119)/C41+0.5-$A41</f>
        <v>41.352970707556494</v>
      </c>
      <c r="F41" s="33">
        <f t="shared" si="1"/>
        <v>1.9391013225495584E-3</v>
      </c>
      <c r="G41" s="32"/>
      <c r="H41" s="40">
        <f>'HRQOL scores'!F$10</f>
        <v>0.81326151367589639</v>
      </c>
      <c r="I41" s="37">
        <f t="shared" si="4"/>
        <v>96456.27</v>
      </c>
      <c r="J41" s="37">
        <f t="shared" si="5"/>
        <v>78444.172143730961</v>
      </c>
      <c r="K41" s="40">
        <f>SUM(J41:J$119)/C41</f>
        <v>31.878247580011244</v>
      </c>
    </row>
    <row r="42" spans="1:11">
      <c r="A42" s="60">
        <v>37</v>
      </c>
      <c r="C42" s="22">
        <v>96362.66</v>
      </c>
      <c r="D42" s="28">
        <f t="shared" si="0"/>
        <v>205.11000000000058</v>
      </c>
      <c r="E42" s="31">
        <f>SUMPRODUCT(D42:D$119*$A42:$A$119)/C42+0.5-$A42</f>
        <v>40.432342667357815</v>
      </c>
      <c r="F42" s="33">
        <f t="shared" si="1"/>
        <v>2.1285215663411593E-3</v>
      </c>
      <c r="G42" s="32"/>
      <c r="H42" s="40">
        <f>'HRQOL scores'!F$10</f>
        <v>0.81326151367589639</v>
      </c>
      <c r="I42" s="37">
        <f t="shared" si="4"/>
        <v>96260.10500000001</v>
      </c>
      <c r="J42" s="37">
        <f t="shared" si="5"/>
        <v>78284.63869890073</v>
      </c>
      <c r="K42" s="40">
        <f>SUM(J42:J$119)/C42</f>
        <v>31.126131286918032</v>
      </c>
    </row>
    <row r="43" spans="1:11">
      <c r="A43" s="60">
        <v>38</v>
      </c>
      <c r="C43" s="22">
        <v>96157.55</v>
      </c>
      <c r="D43" s="28">
        <f t="shared" si="0"/>
        <v>226.36000000000058</v>
      </c>
      <c r="E43" s="31">
        <f>SUMPRODUCT(D43:D$119*$A43:$A$119)/C43+0.5-$A43</f>
        <v>39.517520823462064</v>
      </c>
      <c r="F43" s="33">
        <f t="shared" si="1"/>
        <v>2.3540533218660478E-3</v>
      </c>
      <c r="G43" s="32"/>
      <c r="H43" s="40">
        <f>'HRQOL scores'!F$10</f>
        <v>0.81326151367589639</v>
      </c>
      <c r="I43" s="37">
        <f t="shared" si="4"/>
        <v>96044.37</v>
      </c>
      <c r="J43" s="37">
        <f t="shared" si="5"/>
        <v>78109.189726247845</v>
      </c>
      <c r="K43" s="40">
        <f>SUM(J43:J$119)/C43</f>
        <v>30.378396367396462</v>
      </c>
    </row>
    <row r="44" spans="1:11">
      <c r="A44" s="60">
        <v>39</v>
      </c>
      <c r="C44" s="22">
        <v>95931.19</v>
      </c>
      <c r="D44" s="28">
        <f t="shared" si="0"/>
        <v>250.16999999999825</v>
      </c>
      <c r="E44" s="31">
        <f>SUMPRODUCT(D44:D$119*$A44:$A$119)/C44+0.5-$A44</f>
        <v>38.609586876365185</v>
      </c>
      <c r="F44" s="33">
        <f t="shared" si="1"/>
        <v>2.6078066997813564E-3</v>
      </c>
      <c r="G44" s="32"/>
      <c r="H44" s="40">
        <f>'HRQOL scores'!F$10</f>
        <v>0.81326151367589639</v>
      </c>
      <c r="I44" s="37">
        <f t="shared" si="4"/>
        <v>95806.10500000001</v>
      </c>
      <c r="J44" s="37">
        <f t="shared" si="5"/>
        <v>77915.417971691873</v>
      </c>
      <c r="K44" s="40">
        <f>SUM(J44:J$119)/C44</f>
        <v>29.63585647057538</v>
      </c>
    </row>
    <row r="45" spans="1:11">
      <c r="A45" s="60">
        <v>40</v>
      </c>
      <c r="C45" s="22">
        <v>95681.02</v>
      </c>
      <c r="D45" s="28">
        <f t="shared" si="0"/>
        <v>275.60000000000582</v>
      </c>
      <c r="E45" s="31">
        <f>SUMPRODUCT(D45:D$119*$A45:$A$119)/C45+0.5-$A45</f>
        <v>37.709229160162522</v>
      </c>
      <c r="F45" s="33">
        <f t="shared" si="1"/>
        <v>2.8804040759599532E-3</v>
      </c>
      <c r="G45" s="32"/>
      <c r="H45" s="40">
        <f>'HRQOL scores'!F$10</f>
        <v>0.81326151367589639</v>
      </c>
      <c r="I45" s="37">
        <f t="shared" si="4"/>
        <v>95543.22</v>
      </c>
      <c r="J45" s="37">
        <f t="shared" si="5"/>
        <v>77701.623718669172</v>
      </c>
      <c r="K45" s="40">
        <f>SUM(J45:J$119)/C45</f>
        <v>28.899018425177779</v>
      </c>
    </row>
    <row r="46" spans="1:11">
      <c r="A46" s="60">
        <v>41</v>
      </c>
      <c r="C46" s="22">
        <v>95405.42</v>
      </c>
      <c r="D46" s="28">
        <f t="shared" si="0"/>
        <v>300.89999999999418</v>
      </c>
      <c r="E46" s="31">
        <f>SUMPRODUCT(D46:D$119*$A46:$A$119)/C46+0.5-$A46</f>
        <v>36.816716382131062</v>
      </c>
      <c r="F46" s="33">
        <f t="shared" si="1"/>
        <v>3.1539088659742203E-3</v>
      </c>
      <c r="G46" s="32"/>
      <c r="H46" s="40">
        <f>'HRQOL scores'!F$10</f>
        <v>0.81326151367589639</v>
      </c>
      <c r="I46" s="37">
        <f t="shared" si="4"/>
        <v>95254.97</v>
      </c>
      <c r="J46" s="37">
        <f t="shared" si="5"/>
        <v>77467.201087352107</v>
      </c>
      <c r="K46" s="40">
        <f>SUM(J46:J$119)/C46</f>
        <v>28.168063577531907</v>
      </c>
    </row>
    <row r="47" spans="1:11">
      <c r="A47" s="60">
        <v>42</v>
      </c>
      <c r="C47" s="22">
        <v>95104.52</v>
      </c>
      <c r="D47" s="28">
        <f t="shared" si="0"/>
        <v>325.16000000000349</v>
      </c>
      <c r="E47" s="31">
        <f>SUMPRODUCT(D47:D$119*$A47:$A$119)/C47+0.5-$A47</f>
        <v>35.931618386361592</v>
      </c>
      <c r="F47" s="33">
        <f t="shared" si="1"/>
        <v>3.4189752495465357E-3</v>
      </c>
      <c r="G47" s="32"/>
      <c r="H47" s="40">
        <f>'HRQOL scores'!F$10</f>
        <v>0.81326151367589639</v>
      </c>
      <c r="I47" s="37">
        <f t="shared" si="4"/>
        <v>94941.94</v>
      </c>
      <c r="J47" s="37">
        <f t="shared" si="5"/>
        <v>77212.625835726139</v>
      </c>
      <c r="K47" s="40">
        <f>SUM(J47:J$119)/C47</f>
        <v>27.442636113549412</v>
      </c>
    </row>
    <row r="48" spans="1:11">
      <c r="A48" s="60">
        <v>43</v>
      </c>
      <c r="C48" s="22">
        <v>94779.36</v>
      </c>
      <c r="D48" s="28">
        <f t="shared" si="0"/>
        <v>347.86000000000058</v>
      </c>
      <c r="E48" s="31">
        <f>SUMPRODUCT(D48:D$119*$A48:$A$119)/C48+0.5-$A48</f>
        <v>35.053173807652783</v>
      </c>
      <c r="F48" s="33">
        <f t="shared" si="1"/>
        <v>3.6702083660408824E-3</v>
      </c>
      <c r="G48" s="32"/>
      <c r="H48" s="40">
        <f>'HRQOL scores'!F$10</f>
        <v>0.81326151367589639</v>
      </c>
      <c r="I48" s="37">
        <f t="shared" si="4"/>
        <v>94605.43</v>
      </c>
      <c r="J48" s="37">
        <f t="shared" si="5"/>
        <v>76938.955203759047</v>
      </c>
      <c r="K48" s="40">
        <f>SUM(J48:J$119)/C48</f>
        <v>26.722127151713789</v>
      </c>
    </row>
    <row r="49" spans="1:11">
      <c r="A49" s="60">
        <v>44</v>
      </c>
      <c r="C49" s="22">
        <v>94431.5</v>
      </c>
      <c r="D49" s="28">
        <f t="shared" si="0"/>
        <v>370.14999999999418</v>
      </c>
      <c r="E49" s="31">
        <f>SUMPRODUCT(D49:D$119*$A49:$A$119)/C49+0.5-$A49</f>
        <v>34.180458315901944</v>
      </c>
      <c r="F49" s="33">
        <f t="shared" si="1"/>
        <v>3.9197725335295341E-3</v>
      </c>
      <c r="G49" s="32"/>
      <c r="H49" s="40">
        <f>'HRQOL scores'!F$10</f>
        <v>0.81326151367589639</v>
      </c>
      <c r="I49" s="37">
        <f t="shared" si="4"/>
        <v>94246.425000000003</v>
      </c>
      <c r="J49" s="37">
        <f t="shared" si="5"/>
        <v>76646.990254041841</v>
      </c>
      <c r="K49" s="40">
        <f>SUM(J49:J$119)/C49</f>
        <v>26.005804779912385</v>
      </c>
    </row>
    <row r="50" spans="1:11">
      <c r="A50" s="60">
        <v>45</v>
      </c>
      <c r="C50" s="22">
        <v>94061.35</v>
      </c>
      <c r="D50" s="28">
        <f t="shared" si="0"/>
        <v>393.34000000001106</v>
      </c>
      <c r="E50" s="31">
        <f>SUMPRODUCT(D50:D$119*$A50:$A$119)/C50+0.5-$A50</f>
        <v>33.312997575073013</v>
      </c>
      <c r="F50" s="33">
        <f t="shared" si="1"/>
        <v>4.1817388332190753E-3</v>
      </c>
      <c r="G50" s="32"/>
      <c r="H50" s="40">
        <f>'HRQOL scores'!F$11</f>
        <v>0.79349675541429021</v>
      </c>
      <c r="I50" s="37">
        <f t="shared" si="4"/>
        <v>93864.68</v>
      </c>
      <c r="J50" s="37">
        <f t="shared" si="5"/>
        <v>74481.319028000609</v>
      </c>
      <c r="K50" s="40">
        <f>SUM(J50:J$119)/C50</f>
        <v>25.293281074748077</v>
      </c>
    </row>
    <row r="51" spans="1:11">
      <c r="A51" s="60">
        <v>46</v>
      </c>
      <c r="C51" s="22">
        <v>93668.01</v>
      </c>
      <c r="D51" s="28">
        <f t="shared" si="0"/>
        <v>419.00999999999476</v>
      </c>
      <c r="E51" s="31">
        <f>SUMPRODUCT(D51:D$119*$A51:$A$119)/C51+0.5-$A51</f>
        <v>32.450789169729291</v>
      </c>
      <c r="F51" s="33">
        <f t="shared" si="1"/>
        <v>4.4733522149130187E-3</v>
      </c>
      <c r="G51" s="32"/>
      <c r="H51" s="40">
        <f>'HRQOL scores'!F$11</f>
        <v>0.79349675541429021</v>
      </c>
      <c r="I51" s="37">
        <f t="shared" si="4"/>
        <v>93458.505000000005</v>
      </c>
      <c r="J51" s="37">
        <f t="shared" si="5"/>
        <v>74159.020483370216</v>
      </c>
      <c r="K51" s="40">
        <f>SUM(J51:J$119)/C51</f>
        <v>24.604332309315147</v>
      </c>
    </row>
    <row r="52" spans="1:11">
      <c r="A52" s="60">
        <v>47</v>
      </c>
      <c r="C52" s="22">
        <v>93249</v>
      </c>
      <c r="D52" s="28">
        <f t="shared" si="0"/>
        <v>447.72999999999593</v>
      </c>
      <c r="E52" s="31">
        <f>SUMPRODUCT(D52:D$119*$A52:$A$119)/C52+0.5-$A52</f>
        <v>31.594358539588569</v>
      </c>
      <c r="F52" s="33">
        <f t="shared" si="1"/>
        <v>4.8014455919097891E-3</v>
      </c>
      <c r="G52" s="32"/>
      <c r="H52" s="40">
        <f>'HRQOL scores'!F$11</f>
        <v>0.79349675541429021</v>
      </c>
      <c r="I52" s="37">
        <f t="shared" si="4"/>
        <v>93025.135000000009</v>
      </c>
      <c r="J52" s="37">
        <f t="shared" si="5"/>
        <v>73815.142794476342</v>
      </c>
      <c r="K52" s="40">
        <f>SUM(J52:J$119)/C52</f>
        <v>23.919611194853392</v>
      </c>
    </row>
    <row r="53" spans="1:11">
      <c r="A53" s="60">
        <v>48</v>
      </c>
      <c r="C53" s="22">
        <v>92801.27</v>
      </c>
      <c r="D53" s="28">
        <f t="shared" si="0"/>
        <v>480</v>
      </c>
      <c r="E53" s="31">
        <f>SUMPRODUCT(D53:D$119*$A53:$A$119)/C53+0.5-$A53</f>
        <v>30.744376714436058</v>
      </c>
      <c r="F53" s="33">
        <f t="shared" si="1"/>
        <v>5.1723430078058196E-3</v>
      </c>
      <c r="G53" s="32"/>
      <c r="H53" s="40">
        <f>'HRQOL scores'!F$11</f>
        <v>0.79349675541429021</v>
      </c>
      <c r="I53" s="37">
        <f t="shared" si="4"/>
        <v>92561.27</v>
      </c>
      <c r="J53" s="37">
        <f t="shared" si="5"/>
        <v>73447.067422026084</v>
      </c>
      <c r="K53" s="40">
        <f>SUM(J53:J$119)/C53</f>
        <v>23.239603095026705</v>
      </c>
    </row>
    <row r="54" spans="1:11">
      <c r="A54" s="60">
        <v>49</v>
      </c>
      <c r="C54" s="22">
        <v>92321.27</v>
      </c>
      <c r="D54" s="28">
        <f t="shared" si="0"/>
        <v>515.07000000000698</v>
      </c>
      <c r="E54" s="31">
        <f>SUMPRODUCT(D54:D$119*$A54:$A$119)/C54+0.5-$A54</f>
        <v>29.901624343535289</v>
      </c>
      <c r="F54" s="33">
        <f t="shared" si="1"/>
        <v>5.5791043602412202E-3</v>
      </c>
      <c r="G54" s="32"/>
      <c r="H54" s="40">
        <f>'HRQOL scores'!F$11</f>
        <v>0.79349675541429021</v>
      </c>
      <c r="I54" s="37">
        <f t="shared" si="4"/>
        <v>92063.735000000001</v>
      </c>
      <c r="J54" s="37">
        <f t="shared" si="5"/>
        <v>73052.275013821025</v>
      </c>
      <c r="K54" s="40">
        <f>SUM(J54:J$119)/C54</f>
        <v>22.564871714745493</v>
      </c>
    </row>
    <row r="55" spans="1:11">
      <c r="A55" s="60">
        <v>50</v>
      </c>
      <c r="C55" s="22">
        <v>91806.2</v>
      </c>
      <c r="D55" s="28">
        <f t="shared" si="0"/>
        <v>553.02000000000407</v>
      </c>
      <c r="E55" s="31">
        <f>SUMPRODUCT(D55:D$119*$A55:$A$119)/C55+0.5-$A55</f>
        <v>29.066579375446253</v>
      </c>
      <c r="F55" s="33">
        <f t="shared" si="1"/>
        <v>6.023776171979715E-3</v>
      </c>
      <c r="G55" s="32"/>
      <c r="H55" s="40">
        <f>'HRQOL scores'!F$11</f>
        <v>0.79349675541429021</v>
      </c>
      <c r="I55" s="37">
        <f t="shared" si="4"/>
        <v>91529.69</v>
      </c>
      <c r="J55" s="37">
        <f t="shared" si="5"/>
        <v>72628.512039075809</v>
      </c>
      <c r="K55" s="40">
        <f>SUM(J55:J$119)/C55</f>
        <v>21.895747118152819</v>
      </c>
    </row>
    <row r="56" spans="1:11">
      <c r="A56" s="60">
        <v>51</v>
      </c>
      <c r="C56" s="22">
        <v>91253.18</v>
      </c>
      <c r="D56" s="28">
        <f t="shared" si="0"/>
        <v>592.51999999998952</v>
      </c>
      <c r="E56" s="31">
        <f>SUMPRODUCT(D56:D$119*$A56:$A$119)/C56+0.5-$A56</f>
        <v>28.239700900923069</v>
      </c>
      <c r="F56" s="33">
        <f t="shared" si="1"/>
        <v>6.4931435814071306E-3</v>
      </c>
      <c r="G56" s="32"/>
      <c r="H56" s="40">
        <f>'HRQOL scores'!F$11</f>
        <v>0.79349675541429021</v>
      </c>
      <c r="I56" s="37">
        <f t="shared" si="4"/>
        <v>90956.92</v>
      </c>
      <c r="J56" s="37">
        <f t="shared" si="5"/>
        <v>72174.020902477161</v>
      </c>
      <c r="K56" s="40">
        <f>SUM(J56:J$119)/C56</f>
        <v>21.232540356834527</v>
      </c>
    </row>
    <row r="57" spans="1:11">
      <c r="A57" s="60">
        <v>52</v>
      </c>
      <c r="C57" s="22">
        <v>90660.66</v>
      </c>
      <c r="D57" s="28">
        <f t="shared" si="0"/>
        <v>632.18000000000757</v>
      </c>
      <c r="E57" s="31">
        <f>SUMPRODUCT(D57:D$119*$A57:$A$119)/C57+0.5-$A57</f>
        <v>27.420995936474469</v>
      </c>
      <c r="F57" s="33">
        <f t="shared" si="1"/>
        <v>6.9730354930132602E-3</v>
      </c>
      <c r="G57" s="32"/>
      <c r="H57" s="40">
        <f>'HRQOL scores'!F$11</f>
        <v>0.79349675541429021</v>
      </c>
      <c r="I57" s="37">
        <f t="shared" si="4"/>
        <v>90344.57</v>
      </c>
      <c r="J57" s="37">
        <f t="shared" si="5"/>
        <v>71688.123164299221</v>
      </c>
      <c r="K57" s="40">
        <f>SUM(J57:J$119)/C57</f>
        <v>20.575217587617473</v>
      </c>
    </row>
    <row r="58" spans="1:11">
      <c r="A58" s="60">
        <v>53</v>
      </c>
      <c r="C58" s="22">
        <v>90028.479999999996</v>
      </c>
      <c r="D58" s="28">
        <f t="shared" si="0"/>
        <v>672.09999999999127</v>
      </c>
      <c r="E58" s="31">
        <f>SUMPRODUCT(D58:D$119*$A58:$A$119)/C58+0.5-$A58</f>
        <v>26.610035173959332</v>
      </c>
      <c r="F58" s="33">
        <f t="shared" si="1"/>
        <v>7.465415388552504E-3</v>
      </c>
      <c r="G58" s="32"/>
      <c r="H58" s="40">
        <f>'HRQOL scores'!F$11</f>
        <v>0.79349675541429021</v>
      </c>
      <c r="I58" s="37">
        <f t="shared" si="4"/>
        <v>89692.43</v>
      </c>
      <c r="J58" s="37">
        <f t="shared" si="5"/>
        <v>71170.652190223336</v>
      </c>
      <c r="K58" s="40">
        <f>SUM(J58:J$119)/C58</f>
        <v>19.92341404600754</v>
      </c>
    </row>
    <row r="59" spans="1:11">
      <c r="A59" s="60">
        <v>54</v>
      </c>
      <c r="C59" s="22">
        <v>89356.38</v>
      </c>
      <c r="D59" s="28">
        <f t="shared" si="0"/>
        <v>714.5</v>
      </c>
      <c r="E59" s="31">
        <f>SUMPRODUCT(D59:D$119*$A59:$A$119)/C59+0.5-$A59</f>
        <v>25.806423553170944</v>
      </c>
      <c r="F59" s="33">
        <f t="shared" si="1"/>
        <v>7.9960714612655522E-3</v>
      </c>
      <c r="G59" s="32"/>
      <c r="H59" s="40">
        <f>'HRQOL scores'!F$11</f>
        <v>0.79349675541429021</v>
      </c>
      <c r="I59" s="37">
        <f t="shared" si="4"/>
        <v>88999.13</v>
      </c>
      <c r="J59" s="37">
        <f t="shared" si="5"/>
        <v>70620.520889694628</v>
      </c>
      <c r="K59" s="40">
        <f>SUM(J59:J$119)/C59</f>
        <v>19.276788414912126</v>
      </c>
    </row>
    <row r="60" spans="1:11">
      <c r="A60" s="60">
        <v>55</v>
      </c>
      <c r="C60" s="22">
        <v>88641.88</v>
      </c>
      <c r="D60" s="28">
        <f t="shared" si="0"/>
        <v>763.3700000000099</v>
      </c>
      <c r="E60" s="31">
        <f>SUMPRODUCT(D60:D$119*$A60:$A$119)/C60+0.5-$A60</f>
        <v>25.010406587248525</v>
      </c>
      <c r="F60" s="33">
        <f t="shared" si="1"/>
        <v>8.6118435213694677E-3</v>
      </c>
      <c r="G60" s="32"/>
      <c r="H60" s="40">
        <f>'HRQOL scores'!F$12</f>
        <v>0.7849275728999755</v>
      </c>
      <c r="I60" s="37">
        <f t="shared" si="4"/>
        <v>88260.195000000007</v>
      </c>
      <c r="J60" s="37">
        <f t="shared" si="5"/>
        <v>69277.860645028559</v>
      </c>
      <c r="K60" s="40">
        <f>SUM(J60:J$119)/C60</f>
        <v>18.635474675094784</v>
      </c>
    </row>
    <row r="61" spans="1:11">
      <c r="A61" s="60">
        <v>56</v>
      </c>
      <c r="C61" s="22">
        <v>87878.51</v>
      </c>
      <c r="D61" s="28">
        <f t="shared" si="0"/>
        <v>819.84999999999127</v>
      </c>
      <c r="E61" s="31">
        <f>SUMPRODUCT(D61:D$119*$A61:$A$119)/C61+0.5-$A61</f>
        <v>24.223319949986561</v>
      </c>
      <c r="F61" s="33">
        <f t="shared" si="1"/>
        <v>9.3293570862773081E-3</v>
      </c>
      <c r="G61" s="32"/>
      <c r="H61" s="40">
        <f>'HRQOL scores'!F$12</f>
        <v>0.7849275728999755</v>
      </c>
      <c r="I61" s="37">
        <f t="shared" si="4"/>
        <v>87468.584999999992</v>
      </c>
      <c r="J61" s="37">
        <f t="shared" si="5"/>
        <v>68656.504129045192</v>
      </c>
      <c r="K61" s="40">
        <f>SUM(J61:J$119)/C61</f>
        <v>18.009017782023871</v>
      </c>
    </row>
    <row r="62" spans="1:11">
      <c r="A62" s="60">
        <v>57</v>
      </c>
      <c r="C62" s="22">
        <v>87058.66</v>
      </c>
      <c r="D62" s="28">
        <f t="shared" si="0"/>
        <v>880.5</v>
      </c>
      <c r="E62" s="31">
        <f>SUMPRODUCT(D62:D$119*$A62:$A$119)/C62+0.5-$A62</f>
        <v>23.446727522087912</v>
      </c>
      <c r="F62" s="33">
        <f t="shared" si="1"/>
        <v>1.0113870349026737E-2</v>
      </c>
      <c r="G62" s="32"/>
      <c r="H62" s="40">
        <f>'HRQOL scores'!F$12</f>
        <v>0.7849275728999755</v>
      </c>
      <c r="I62" s="37">
        <f t="shared" si="4"/>
        <v>86618.41</v>
      </c>
      <c r="J62" s="37">
        <f t="shared" si="5"/>
        <v>67989.17832975497</v>
      </c>
      <c r="K62" s="40">
        <f>SUM(J62:J$119)/C62</f>
        <v>17.389989061613367</v>
      </c>
    </row>
    <row r="63" spans="1:11">
      <c r="A63" s="60">
        <v>58</v>
      </c>
      <c r="C63" s="22">
        <v>86178.16</v>
      </c>
      <c r="D63" s="28">
        <f t="shared" si="0"/>
        <v>941.11000000000058</v>
      </c>
      <c r="E63" s="31">
        <f>SUMPRODUCT(D63:D$119*$A63:$A$119)/C63+0.5-$A63</f>
        <v>22.681178960633346</v>
      </c>
      <c r="F63" s="33">
        <f t="shared" si="1"/>
        <v>1.0920516288581707E-2</v>
      </c>
      <c r="G63" s="32"/>
      <c r="H63" s="40">
        <f>'HRQOL scores'!F$12</f>
        <v>0.7849275728999755</v>
      </c>
      <c r="I63" s="37">
        <f t="shared" si="4"/>
        <v>85707.60500000001</v>
      </c>
      <c r="J63" s="37">
        <f t="shared" si="5"/>
        <v>67274.262371719815</v>
      </c>
      <c r="K63" s="40">
        <f>SUM(J63:J$119)/C63</f>
        <v>16.778728703292835</v>
      </c>
    </row>
    <row r="64" spans="1:11">
      <c r="A64" s="60">
        <v>59</v>
      </c>
      <c r="C64" s="22">
        <v>85237.05</v>
      </c>
      <c r="D64" s="28">
        <f t="shared" si="0"/>
        <v>1000.25</v>
      </c>
      <c r="E64" s="31">
        <f>SUMPRODUCT(D64:D$119*$A64:$A$119)/C64+0.5-$A64</f>
        <v>21.926083369357499</v>
      </c>
      <c r="F64" s="33">
        <f t="shared" si="1"/>
        <v>1.173492043659418E-2</v>
      </c>
      <c r="G64" s="32"/>
      <c r="H64" s="40">
        <f>'HRQOL scores'!F$12</f>
        <v>0.7849275728999755</v>
      </c>
      <c r="I64" s="37">
        <f t="shared" si="4"/>
        <v>84736.925000000003</v>
      </c>
      <c r="J64" s="37">
        <f t="shared" si="5"/>
        <v>66512.348875257259</v>
      </c>
      <c r="K64" s="40">
        <f>SUM(J64:J$119)/C64</f>
        <v>16.174723367564255</v>
      </c>
    </row>
    <row r="65" spans="1:11">
      <c r="A65" s="60">
        <v>60</v>
      </c>
      <c r="C65" s="22">
        <v>84236.800000000003</v>
      </c>
      <c r="D65" s="28">
        <f t="shared" si="0"/>
        <v>1059.1000000000058</v>
      </c>
      <c r="E65" s="31">
        <f>SUMPRODUCT(D65:D$119*$A65:$A$119)/C65+0.5-$A65</f>
        <v>21.180502339334993</v>
      </c>
      <c r="F65" s="33">
        <f t="shared" si="1"/>
        <v>1.2572889758395449E-2</v>
      </c>
      <c r="G65" s="32"/>
      <c r="H65" s="40">
        <f>'HRQOL scores'!F$12</f>
        <v>0.7849275728999755</v>
      </c>
      <c r="I65" s="37">
        <f t="shared" si="4"/>
        <v>83707.25</v>
      </c>
      <c r="J65" s="37">
        <f t="shared" si="5"/>
        <v>65704.128576631469</v>
      </c>
      <c r="K65" s="40">
        <f>SUM(J65:J$119)/C65</f>
        <v>15.577198511125603</v>
      </c>
    </row>
    <row r="66" spans="1:11">
      <c r="A66" s="60">
        <v>61</v>
      </c>
      <c r="C66" s="22">
        <v>83177.7</v>
      </c>
      <c r="D66" s="28">
        <f t="shared" si="0"/>
        <v>1122.8600000000006</v>
      </c>
      <c r="E66" s="31">
        <f>SUMPRODUCT(D66:D$119*$A66:$A$119)/C66+0.5-$A66</f>
        <v>20.443826764362257</v>
      </c>
      <c r="F66" s="33">
        <f t="shared" si="1"/>
        <v>1.3499531725450459E-2</v>
      </c>
      <c r="G66" s="32"/>
      <c r="H66" s="40">
        <f>'HRQOL scores'!F$12</f>
        <v>0.7849275728999755</v>
      </c>
      <c r="I66" s="37">
        <f t="shared" si="4"/>
        <v>82616.26999999999</v>
      </c>
      <c r="J66" s="37">
        <f t="shared" si="5"/>
        <v>64847.788293149053</v>
      </c>
      <c r="K66" s="40">
        <f>SUM(J66:J$119)/C66</f>
        <v>14.98561786350613</v>
      </c>
    </row>
    <row r="67" spans="1:11">
      <c r="A67" s="60">
        <v>62</v>
      </c>
      <c r="C67" s="22">
        <v>82054.84</v>
      </c>
      <c r="D67" s="28">
        <f t="shared" si="0"/>
        <v>1193.6499999999942</v>
      </c>
      <c r="E67" s="31">
        <f>SUMPRODUCT(D67:D$119*$A67:$A$119)/C67+0.5-$A67</f>
        <v>19.716743332362768</v>
      </c>
      <c r="F67" s="33">
        <f t="shared" si="1"/>
        <v>1.4546978581641183E-2</v>
      </c>
      <c r="G67" s="32"/>
      <c r="H67" s="40">
        <f>'HRQOL scores'!F$12</f>
        <v>0.7849275728999755</v>
      </c>
      <c r="I67" s="37">
        <f t="shared" si="4"/>
        <v>81458.014999999999</v>
      </c>
      <c r="J67" s="37">
        <f t="shared" si="5"/>
        <v>63938.6420071998</v>
      </c>
      <c r="K67" s="40">
        <f>SUM(J67:J$119)/C67</f>
        <v>14.40038684704284</v>
      </c>
    </row>
    <row r="68" spans="1:11">
      <c r="A68" s="60">
        <v>63</v>
      </c>
      <c r="C68" s="22">
        <v>80861.19</v>
      </c>
      <c r="D68" s="28">
        <f t="shared" si="0"/>
        <v>1274.1500000000087</v>
      </c>
      <c r="E68" s="31">
        <f>SUMPRODUCT(D68:D$119*$A68:$A$119)/C68+0.5-$A68</f>
        <v>19.000415458368764</v>
      </c>
      <c r="F68" s="33">
        <f t="shared" si="1"/>
        <v>1.5757250171559541E-2</v>
      </c>
      <c r="G68" s="32"/>
      <c r="H68" s="40">
        <f>'HRQOL scores'!F$12</f>
        <v>0.7849275728999755</v>
      </c>
      <c r="I68" s="37">
        <f t="shared" si="4"/>
        <v>80224.114999999991</v>
      </c>
      <c r="J68" s="37">
        <f t="shared" si="5"/>
        <v>62970.119874998512</v>
      </c>
      <c r="K68" s="40">
        <f>SUM(J68:J$119)/C68</f>
        <v>13.822240269590448</v>
      </c>
    </row>
    <row r="69" spans="1:11">
      <c r="A69" s="60">
        <v>64</v>
      </c>
      <c r="C69" s="22">
        <v>79587.039999999994</v>
      </c>
      <c r="D69" s="28">
        <f t="shared" ref="D69:D119" si="6">C69-C70</f>
        <v>1361.9499999999971</v>
      </c>
      <c r="E69" s="31">
        <f>SUMPRODUCT(D69:D$119*$A69:$A$119)/C69+0.5-$A69</f>
        <v>18.296598157917344</v>
      </c>
      <c r="F69" s="33">
        <f t="shared" ref="F69:F115" si="7">D69/C69</f>
        <v>1.7112710813217795E-2</v>
      </c>
      <c r="G69" s="32"/>
      <c r="H69" s="40">
        <f>'HRQOL scores'!F$12</f>
        <v>0.7849275728999755</v>
      </c>
      <c r="I69" s="37">
        <f t="shared" ref="I69:I100" si="8">(D69*0.5+C70)</f>
        <v>78906.065000000002</v>
      </c>
      <c r="J69" s="37">
        <f t="shared" ref="J69:J100" si="9">I69*H69</f>
        <v>61935.54608753771</v>
      </c>
      <c r="K69" s="40">
        <f>SUM(J69:J$119)/C69</f>
        <v>13.252316919815165</v>
      </c>
    </row>
    <row r="70" spans="1:11">
      <c r="A70" s="60">
        <v>65</v>
      </c>
      <c r="C70" s="22">
        <v>78225.09</v>
      </c>
      <c r="D70" s="28">
        <f t="shared" si="6"/>
        <v>1451.8899999999994</v>
      </c>
      <c r="E70" s="31">
        <f>SUMPRODUCT(D70:D$119*$A70:$A$119)/C70+0.5-$A70</f>
        <v>17.606448576257222</v>
      </c>
      <c r="F70" s="33">
        <f t="shared" si="7"/>
        <v>1.8560413289393462E-2</v>
      </c>
      <c r="G70" s="32"/>
      <c r="H70" s="40">
        <f>'HRQOL scores'!F$13</f>
        <v>0.76644733358080008</v>
      </c>
      <c r="I70" s="37">
        <f t="shared" si="8"/>
        <v>77499.14499999999</v>
      </c>
      <c r="J70" s="37">
        <f t="shared" si="9"/>
        <v>59399.013040041784</v>
      </c>
      <c r="K70" s="40">
        <f>SUM(J70:J$119)/C70</f>
        <v>12.69128780423862</v>
      </c>
    </row>
    <row r="71" spans="1:11">
      <c r="A71" s="60">
        <v>66</v>
      </c>
      <c r="C71" s="22">
        <v>76773.2</v>
      </c>
      <c r="D71" s="28">
        <f t="shared" si="6"/>
        <v>1529.75</v>
      </c>
      <c r="E71" s="31">
        <f>SUMPRODUCT(D71:D$119*$A71:$A$119)/C71+0.5-$A71</f>
        <v>16.929955758755582</v>
      </c>
      <c r="F71" s="33">
        <f t="shared" si="7"/>
        <v>1.9925572986406716E-2</v>
      </c>
      <c r="G71" s="32"/>
      <c r="H71" s="40">
        <f>'HRQOL scores'!F$13</f>
        <v>0.76644733358080008</v>
      </c>
      <c r="I71" s="37">
        <f t="shared" si="8"/>
        <v>76008.324999999997</v>
      </c>
      <c r="J71" s="37">
        <f t="shared" si="9"/>
        <v>58256.378026192862</v>
      </c>
      <c r="K71" s="40">
        <f>SUM(J71:J$119)/C71</f>
        <v>12.157603404084062</v>
      </c>
    </row>
    <row r="72" spans="1:11">
      <c r="A72" s="60">
        <v>67</v>
      </c>
      <c r="C72" s="22">
        <v>75243.45</v>
      </c>
      <c r="D72" s="28">
        <f t="shared" si="6"/>
        <v>1608.0399999999936</v>
      </c>
      <c r="E72" s="31">
        <f>SUMPRODUCT(D72:D$119*$A72:$A$119)/C72+0.5-$A72</f>
        <v>16.263987821638878</v>
      </c>
      <c r="F72" s="33">
        <f t="shared" si="7"/>
        <v>2.1371162539729288E-2</v>
      </c>
      <c r="G72" s="32"/>
      <c r="H72" s="40">
        <f>'HRQOL scores'!F$13</f>
        <v>0.76644733358080008</v>
      </c>
      <c r="I72" s="37">
        <f t="shared" si="8"/>
        <v>74439.429999999993</v>
      </c>
      <c r="J72" s="37">
        <f t="shared" si="9"/>
        <v>57053.902636774612</v>
      </c>
      <c r="K72" s="40">
        <f>SUM(J72:J$119)/C72</f>
        <v>11.630537138265638</v>
      </c>
    </row>
    <row r="73" spans="1:11">
      <c r="A73" s="60">
        <v>68</v>
      </c>
      <c r="C73" s="22">
        <v>73635.41</v>
      </c>
      <c r="D73" s="28">
        <f t="shared" si="6"/>
        <v>1688.4499999999971</v>
      </c>
      <c r="E73" s="31">
        <f>SUMPRODUCT(D73:D$119*$A73:$A$119)/C73+0.5-$A73</f>
        <v>15.608239628978694</v>
      </c>
      <c r="F73" s="33">
        <f t="shared" si="7"/>
        <v>2.2929864857138663E-2</v>
      </c>
      <c r="G73" s="32"/>
      <c r="H73" s="40">
        <f>'HRQOL scores'!F$13</f>
        <v>0.76644733358080008</v>
      </c>
      <c r="I73" s="37">
        <f t="shared" si="8"/>
        <v>72791.184999999998</v>
      </c>
      <c r="J73" s="37">
        <f t="shared" si="9"/>
        <v>55790.609651436731</v>
      </c>
      <c r="K73" s="40">
        <f>SUM(J73:J$119)/C73</f>
        <v>11.109707096075912</v>
      </c>
    </row>
    <row r="74" spans="1:11">
      <c r="A74" s="60">
        <v>69</v>
      </c>
      <c r="C74" s="22">
        <v>71946.960000000006</v>
      </c>
      <c r="D74" s="28">
        <f t="shared" si="6"/>
        <v>1773.820000000007</v>
      </c>
      <c r="E74" s="31">
        <f>SUMPRODUCT(D74:D$119*$A74:$A$119)/C74+0.5-$A74</f>
        <v>14.962799532573626</v>
      </c>
      <c r="F74" s="33">
        <f t="shared" si="7"/>
        <v>2.4654551074847455E-2</v>
      </c>
      <c r="G74" s="32"/>
      <c r="H74" s="40">
        <f>'HRQOL scores'!F$13</f>
        <v>0.76644733358080008</v>
      </c>
      <c r="I74" s="37">
        <f t="shared" si="8"/>
        <v>71060.05</v>
      </c>
      <c r="J74" s="37">
        <f t="shared" si="9"/>
        <v>54463.785846618332</v>
      </c>
      <c r="K74" s="40">
        <f>SUM(J74:J$119)/C74</f>
        <v>10.594988688167261</v>
      </c>
    </row>
    <row r="75" spans="1:11">
      <c r="A75" s="60">
        <v>70</v>
      </c>
      <c r="C75" s="22">
        <v>70173.14</v>
      </c>
      <c r="D75" s="28">
        <f t="shared" si="6"/>
        <v>1862.7700000000041</v>
      </c>
      <c r="E75" s="31">
        <f>SUMPRODUCT(D75:D$119*$A75:$A$119)/C75+0.5-$A75</f>
        <v>14.328386751085858</v>
      </c>
      <c r="F75" s="33">
        <f t="shared" si="7"/>
        <v>2.6545341992677027E-2</v>
      </c>
      <c r="G75" s="32"/>
      <c r="H75" s="40">
        <f>'HRQOL scores'!F$13</f>
        <v>0.76644733358080008</v>
      </c>
      <c r="I75" s="37">
        <f t="shared" si="8"/>
        <v>69241.755000000005</v>
      </c>
      <c r="J75" s="37">
        <f t="shared" si="9"/>
        <v>53070.158492205039</v>
      </c>
      <c r="K75" s="40">
        <f>SUM(J75:J$119)/C75</f>
        <v>10.086671930334086</v>
      </c>
    </row>
    <row r="76" spans="1:11">
      <c r="A76" s="60">
        <v>71</v>
      </c>
      <c r="C76" s="22">
        <v>68310.37</v>
      </c>
      <c r="D76" s="28">
        <f t="shared" si="6"/>
        <v>1959.7799999999988</v>
      </c>
      <c r="E76" s="31">
        <f>SUMPRODUCT(D76:D$119*$A76:$A$119)/C76+0.5-$A76</f>
        <v>13.705475968847693</v>
      </c>
      <c r="F76" s="33">
        <f t="shared" si="7"/>
        <v>2.8689348337594994E-2</v>
      </c>
      <c r="G76" s="32"/>
      <c r="H76" s="40">
        <f>'HRQOL scores'!F$13</f>
        <v>0.76644733358080008</v>
      </c>
      <c r="I76" s="37">
        <f t="shared" si="8"/>
        <v>67330.48</v>
      </c>
      <c r="J76" s="37">
        <f t="shared" si="9"/>
        <v>51605.266864715384</v>
      </c>
      <c r="K76" s="40">
        <f>SUM(J76:J$119)/C76</f>
        <v>9.5848299900761624</v>
      </c>
    </row>
    <row r="77" spans="1:11">
      <c r="A77" s="60">
        <v>72</v>
      </c>
      <c r="C77" s="22">
        <v>66350.59</v>
      </c>
      <c r="D77" s="28">
        <f t="shared" si="6"/>
        <v>2068.2199999999939</v>
      </c>
      <c r="E77" s="31">
        <f>SUMPRODUCT(D77:D$119*$A77:$A$119)/C77+0.5-$A77</f>
        <v>13.095522654102894</v>
      </c>
      <c r="F77" s="33">
        <f t="shared" si="7"/>
        <v>3.117108679817307E-2</v>
      </c>
      <c r="G77" s="32"/>
      <c r="H77" s="40">
        <f>'HRQOL scores'!F$13</f>
        <v>0.76644733358080008</v>
      </c>
      <c r="I77" s="37">
        <f t="shared" si="8"/>
        <v>65316.479999999996</v>
      </c>
      <c r="J77" s="37">
        <f t="shared" si="9"/>
        <v>50061.641934883657</v>
      </c>
      <c r="K77" s="40">
        <f>SUM(J77:J$119)/C77</f>
        <v>9.0901680926195798</v>
      </c>
    </row>
    <row r="78" spans="1:11">
      <c r="A78" s="60">
        <v>73</v>
      </c>
      <c r="C78" s="22">
        <v>64282.37</v>
      </c>
      <c r="D78" s="28">
        <f t="shared" si="6"/>
        <v>2184.5200000000041</v>
      </c>
      <c r="E78" s="31">
        <f>SUMPRODUCT(D78:D$119*$A78:$A$119)/C78+0.5-$A78</f>
        <v>12.500770809447332</v>
      </c>
      <c r="F78" s="33">
        <f t="shared" si="7"/>
        <v>3.3983190103289658E-2</v>
      </c>
      <c r="G78" s="32"/>
      <c r="H78" s="40">
        <f>'HRQOL scores'!F$13</f>
        <v>0.76644733358080008</v>
      </c>
      <c r="I78" s="37">
        <f t="shared" si="8"/>
        <v>63190.11</v>
      </c>
      <c r="J78" s="37">
        <f t="shared" si="9"/>
        <v>48431.891318177455</v>
      </c>
      <c r="K78" s="40">
        <f>SUM(J78:J$119)/C78</f>
        <v>8.6038578572880837</v>
      </c>
    </row>
    <row r="79" spans="1:11">
      <c r="A79" s="60">
        <v>74</v>
      </c>
      <c r="C79" s="22">
        <v>62097.85</v>
      </c>
      <c r="D79" s="28">
        <f t="shared" si="6"/>
        <v>2301.6899999999951</v>
      </c>
      <c r="E79" s="31">
        <f>SUMPRODUCT(D79:D$119*$A79:$A$119)/C79+0.5-$A79</f>
        <v>11.922942009394731</v>
      </c>
      <c r="F79" s="33">
        <f t="shared" si="7"/>
        <v>3.706553447502603E-2</v>
      </c>
      <c r="G79" s="32"/>
      <c r="H79" s="40">
        <f>'HRQOL scores'!F$13</f>
        <v>0.76644733358080008</v>
      </c>
      <c r="I79" s="37">
        <f t="shared" si="8"/>
        <v>60947.005000000005</v>
      </c>
      <c r="J79" s="37">
        <f t="shared" si="9"/>
        <v>46712.669471985697</v>
      </c>
      <c r="K79" s="40">
        <f>SUM(J79:J$119)/C79</f>
        <v>8.1266015311548223</v>
      </c>
    </row>
    <row r="80" spans="1:11">
      <c r="A80" s="60">
        <v>75</v>
      </c>
      <c r="C80" s="22">
        <v>59796.160000000003</v>
      </c>
      <c r="D80" s="28">
        <f t="shared" si="6"/>
        <v>2415.6300000000047</v>
      </c>
      <c r="E80" s="31">
        <f>SUMPRODUCT(D80:D$119*$A80:$A$119)/C80+0.5-$A80</f>
        <v>11.362636989701215</v>
      </c>
      <c r="F80" s="33">
        <f t="shared" si="7"/>
        <v>4.0397744604335872E-2</v>
      </c>
      <c r="G80" s="32"/>
      <c r="H80" s="40">
        <f>'HRQOL scores'!F$14</f>
        <v>0.71462822374530011</v>
      </c>
      <c r="I80" s="37">
        <f t="shared" si="8"/>
        <v>58588.345000000001</v>
      </c>
      <c r="J80" s="37">
        <f t="shared" si="9"/>
        <v>41868.884919526834</v>
      </c>
      <c r="K80" s="40">
        <f>SUM(J80:J$119)/C80</f>
        <v>7.6582143973699441</v>
      </c>
    </row>
    <row r="81" spans="1:11">
      <c r="A81" s="60">
        <v>76</v>
      </c>
      <c r="C81" s="22">
        <v>57380.53</v>
      </c>
      <c r="D81" s="28">
        <f t="shared" si="6"/>
        <v>2520.1800000000003</v>
      </c>
      <c r="E81" s="31">
        <f>SUMPRODUCT(D81:D$119*$A81:$A$119)/C81+0.5-$A81</f>
        <v>10.819936909925588</v>
      </c>
      <c r="F81" s="33">
        <f t="shared" si="7"/>
        <v>4.3920472676010493E-2</v>
      </c>
      <c r="G81" s="32"/>
      <c r="H81" s="40">
        <f>'HRQOL scores'!F$14</f>
        <v>0.71462822374530011</v>
      </c>
      <c r="I81" s="37">
        <f t="shared" si="8"/>
        <v>56120.44</v>
      </c>
      <c r="J81" s="37">
        <f t="shared" si="9"/>
        <v>40105.250353004689</v>
      </c>
      <c r="K81" s="40">
        <f>SUM(J81:J$119)/C81</f>
        <v>7.2509425845301525</v>
      </c>
    </row>
    <row r="82" spans="1:11">
      <c r="A82" s="60">
        <v>77</v>
      </c>
      <c r="C82" s="22">
        <v>54860.35</v>
      </c>
      <c r="D82" s="28">
        <f t="shared" si="6"/>
        <v>2618.760000000002</v>
      </c>
      <c r="E82" s="31">
        <f>SUMPRODUCT(D82:D$119*$A82:$A$119)/C82+0.5-$A82</f>
        <v>10.2940151577249</v>
      </c>
      <c r="F82" s="33">
        <f t="shared" si="7"/>
        <v>4.773502174156749E-2</v>
      </c>
      <c r="G82" s="32"/>
      <c r="H82" s="40">
        <f>'HRQOL scores'!F$14</f>
        <v>0.71462822374530011</v>
      </c>
      <c r="I82" s="37">
        <f t="shared" si="8"/>
        <v>53550.97</v>
      </c>
      <c r="J82" s="37">
        <f t="shared" si="9"/>
        <v>38269.034570937853</v>
      </c>
      <c r="K82" s="40">
        <f>SUM(J82:J$119)/C82</f>
        <v>6.8529945242220522</v>
      </c>
    </row>
    <row r="83" spans="1:11">
      <c r="A83" s="60">
        <v>78</v>
      </c>
      <c r="C83" s="22">
        <v>52241.59</v>
      </c>
      <c r="D83" s="28">
        <f t="shared" si="6"/>
        <v>2709.3999999999942</v>
      </c>
      <c r="E83" s="31">
        <f>SUMPRODUCT(D83:D$119*$A83:$A$119)/C83+0.5-$A83</f>
        <v>9.7849683452991201</v>
      </c>
      <c r="F83" s="33">
        <f t="shared" si="7"/>
        <v>5.1862893147011688E-2</v>
      </c>
      <c r="G83" s="32"/>
      <c r="H83" s="40">
        <f>'HRQOL scores'!F$14</f>
        <v>0.71462822374530011</v>
      </c>
      <c r="I83" s="37">
        <f t="shared" si="8"/>
        <v>50886.89</v>
      </c>
      <c r="J83" s="37">
        <f t="shared" si="9"/>
        <v>36365.207812622473</v>
      </c>
      <c r="K83" s="40">
        <f>SUM(J83:J$119)/C83</f>
        <v>6.463980969491308</v>
      </c>
    </row>
    <row r="84" spans="1:11">
      <c r="A84" s="60">
        <v>79</v>
      </c>
      <c r="C84" s="22">
        <v>49532.19</v>
      </c>
      <c r="D84" s="28">
        <f t="shared" si="6"/>
        <v>2789.9900000000052</v>
      </c>
      <c r="E84" s="31">
        <f>SUMPRODUCT(D84:D$119*$A84:$A$119)/C84+0.5-$A84</f>
        <v>9.2928540906044077</v>
      </c>
      <c r="F84" s="33">
        <f t="shared" si="7"/>
        <v>5.6326804851552198E-2</v>
      </c>
      <c r="G84" s="32"/>
      <c r="H84" s="40">
        <f>'HRQOL scores'!F$14</f>
        <v>0.71462822374530011</v>
      </c>
      <c r="I84" s="37">
        <f t="shared" si="8"/>
        <v>48137.195</v>
      </c>
      <c r="J84" s="37">
        <f t="shared" si="9"/>
        <v>34400.19815893114</v>
      </c>
      <c r="K84" s="40">
        <f>SUM(J84:J$119)/C84</f>
        <v>6.0833860922229537</v>
      </c>
    </row>
    <row r="85" spans="1:11">
      <c r="A85" s="60">
        <v>80</v>
      </c>
      <c r="C85" s="22">
        <v>46742.2</v>
      </c>
      <c r="D85" s="28">
        <f t="shared" si="6"/>
        <v>2858.2899999999936</v>
      </c>
      <c r="E85" s="31">
        <f>SUMPRODUCT(D85:D$119*$A85:$A$119)/C85+0.5-$A85</f>
        <v>8.8176897847789633</v>
      </c>
      <c r="F85" s="33">
        <f t="shared" si="7"/>
        <v>6.1150095630928665E-2</v>
      </c>
      <c r="G85" s="32"/>
      <c r="H85" s="40">
        <f>'HRQOL scores'!F$14</f>
        <v>0.71462822374530011</v>
      </c>
      <c r="I85" s="37">
        <f t="shared" si="8"/>
        <v>45313.055</v>
      </c>
      <c r="J85" s="37">
        <f t="shared" si="9"/>
        <v>32381.988007123091</v>
      </c>
      <c r="K85" s="40">
        <f>SUM(J85:J$119)/C85</f>
        <v>5.7105407448604009</v>
      </c>
    </row>
    <row r="86" spans="1:11">
      <c r="A86" s="60">
        <v>81</v>
      </c>
      <c r="C86" s="22">
        <v>43883.91</v>
      </c>
      <c r="D86" s="28">
        <f t="shared" si="6"/>
        <v>2912.010000000002</v>
      </c>
      <c r="E86" s="31">
        <f>SUMPRODUCT(D86:D$119*$A86:$A$119)/C86+0.5-$A86</f>
        <v>8.3594457389529424</v>
      </c>
      <c r="F86" s="33">
        <f t="shared" si="7"/>
        <v>6.6357122690298143E-2</v>
      </c>
      <c r="G86" s="32"/>
      <c r="H86" s="40">
        <f>'HRQOL scores'!F$14</f>
        <v>0.71462822374530011</v>
      </c>
      <c r="I86" s="37">
        <f t="shared" si="8"/>
        <v>42427.904999999999</v>
      </c>
      <c r="J86" s="37">
        <f t="shared" si="9"/>
        <v>30320.178387384338</v>
      </c>
      <c r="K86" s="40">
        <f>SUM(J86:J$119)/C86</f>
        <v>5.3445841447877065</v>
      </c>
    </row>
    <row r="87" spans="1:11">
      <c r="A87" s="60">
        <v>82</v>
      </c>
      <c r="C87" s="22">
        <v>40971.9</v>
      </c>
      <c r="D87" s="28">
        <f t="shared" si="6"/>
        <v>2948.9000000000015</v>
      </c>
      <c r="E87" s="31">
        <f>SUMPRODUCT(D87:D$119*$A87:$A$119)/C87+0.5-$A87</f>
        <v>7.9180428405344685</v>
      </c>
      <c r="F87" s="33">
        <f t="shared" si="7"/>
        <v>7.1973718572973217E-2</v>
      </c>
      <c r="G87" s="32"/>
      <c r="H87" s="40">
        <f>'HRQOL scores'!F$14</f>
        <v>0.71462822374530011</v>
      </c>
      <c r="I87" s="37">
        <f t="shared" si="8"/>
        <v>39497.449999999997</v>
      </c>
      <c r="J87" s="37">
        <f t="shared" si="9"/>
        <v>28225.992535968802</v>
      </c>
      <c r="K87" s="40">
        <f>SUM(J87:J$119)/C87</f>
        <v>4.9844178866468569</v>
      </c>
    </row>
    <row r="88" spans="1:11">
      <c r="A88" s="60">
        <v>83</v>
      </c>
      <c r="C88" s="22">
        <v>38023</v>
      </c>
      <c r="D88" s="28">
        <f t="shared" si="6"/>
        <v>2966.7900000000009</v>
      </c>
      <c r="E88" s="31">
        <f>SUMPRODUCT(D88:D$119*$A88:$A$119)/C88+0.5-$A88</f>
        <v>7.4933542713119579</v>
      </c>
      <c r="F88" s="33">
        <f t="shared" si="7"/>
        <v>7.8026194671646135E-2</v>
      </c>
      <c r="G88" s="32"/>
      <c r="H88" s="40">
        <f>'HRQOL scores'!F$14</f>
        <v>0.71462822374530011</v>
      </c>
      <c r="I88" s="37">
        <f t="shared" si="8"/>
        <v>36539.604999999996</v>
      </c>
      <c r="J88" s="37">
        <f t="shared" si="9"/>
        <v>26112.233017504885</v>
      </c>
      <c r="K88" s="40">
        <f>SUM(J88:J$119)/C88</f>
        <v>4.6286478887499021</v>
      </c>
    </row>
    <row r="89" spans="1:11">
      <c r="A89" s="60">
        <v>84</v>
      </c>
      <c r="C89" s="22">
        <v>35056.21</v>
      </c>
      <c r="D89" s="28">
        <f t="shared" si="6"/>
        <v>2963.6800000000003</v>
      </c>
      <c r="E89" s="31">
        <f>SUMPRODUCT(D89:D$119*$A89:$A$119)/C89+0.5-$A89</f>
        <v>7.0851984415341747</v>
      </c>
      <c r="F89" s="33">
        <f t="shared" si="7"/>
        <v>8.4540798905529166E-2</v>
      </c>
      <c r="G89" s="32"/>
      <c r="H89" s="40">
        <f>'HRQOL scores'!F$14</f>
        <v>0.71462822374530011</v>
      </c>
      <c r="I89" s="37">
        <f t="shared" si="8"/>
        <v>33574.369999999995</v>
      </c>
      <c r="J89" s="37">
        <f t="shared" si="9"/>
        <v>23993.19239646749</v>
      </c>
      <c r="K89" s="40">
        <f>SUM(J89:J$119)/C89</f>
        <v>4.2755005648480724</v>
      </c>
    </row>
    <row r="90" spans="1:11">
      <c r="A90" s="60">
        <v>85</v>
      </c>
      <c r="C90" s="22">
        <v>32092.53</v>
      </c>
      <c r="D90" s="28">
        <f t="shared" si="6"/>
        <v>2937.9399999999987</v>
      </c>
      <c r="E90" s="31">
        <f>SUMPRODUCT(D90:D$119*$A90:$A$119)/C90+0.5-$A90</f>
        <v>6.6933281501363382</v>
      </c>
      <c r="F90" s="33">
        <f t="shared" si="7"/>
        <v>9.1545914267276485E-2</v>
      </c>
      <c r="G90" s="32"/>
      <c r="H90" s="40">
        <f>'HRQOL scores'!F$15</f>
        <v>0.58606254144612013</v>
      </c>
      <c r="I90" s="37">
        <f t="shared" si="8"/>
        <v>30623.559999999998</v>
      </c>
      <c r="J90" s="37">
        <f t="shared" si="9"/>
        <v>17947.321401727746</v>
      </c>
      <c r="K90" s="40">
        <f>IF(C90=0,0,SUM(J90:J$119)/C90)</f>
        <v>3.9227089064017462</v>
      </c>
    </row>
    <row r="91" spans="1:11">
      <c r="A91" s="60">
        <v>86</v>
      </c>
      <c r="C91" s="22">
        <v>29154.59</v>
      </c>
      <c r="D91" s="28">
        <f t="shared" si="6"/>
        <v>2888.2900000000009</v>
      </c>
      <c r="E91" s="31">
        <f>SUMPRODUCT(D91:D$119*$A91:$A$119)/C91+0.5-$A91</f>
        <v>6.3174366183196184</v>
      </c>
      <c r="F91" s="33">
        <f t="shared" si="7"/>
        <v>9.9068105571026757E-2</v>
      </c>
      <c r="G91" s="32"/>
      <c r="H91" s="40">
        <f>'HRQOL scores'!F$15</f>
        <v>0.58606254144612013</v>
      </c>
      <c r="I91" s="37">
        <f t="shared" si="8"/>
        <v>27710.445</v>
      </c>
      <c r="J91" s="37">
        <f t="shared" si="9"/>
        <v>16240.053821302932</v>
      </c>
      <c r="K91" s="40">
        <f>IF(C91=0,0,SUM(J91:J$119)/C91)</f>
        <v>3.7024129599571625</v>
      </c>
    </row>
    <row r="92" spans="1:11">
      <c r="A92" s="60">
        <v>87</v>
      </c>
      <c r="C92" s="22">
        <v>26266.3</v>
      </c>
      <c r="D92" s="28">
        <f t="shared" si="6"/>
        <v>2814.0599999999977</v>
      </c>
      <c r="E92" s="31">
        <f>SUMPRODUCT(D92:D$119*$A92:$A$119)/C92+0.5-$A92</f>
        <v>5.9571325027923336</v>
      </c>
      <c r="F92" s="33">
        <f t="shared" si="7"/>
        <v>0.10713575950933317</v>
      </c>
      <c r="G92" s="32"/>
      <c r="H92" s="40">
        <f>'HRQOL scores'!F$15</f>
        <v>0.58606254144612013</v>
      </c>
      <c r="I92" s="37">
        <f t="shared" si="8"/>
        <v>24859.27</v>
      </c>
      <c r="J92" s="37">
        <f t="shared" si="9"/>
        <v>14569.086954695291</v>
      </c>
      <c r="K92" s="40">
        <f>IF(C92=0,0,SUM(J92:J$119)/C92)</f>
        <v>3.4912522143177585</v>
      </c>
    </row>
    <row r="93" spans="1:11">
      <c r="A93" s="60">
        <v>88</v>
      </c>
      <c r="C93" s="22">
        <v>23452.240000000002</v>
      </c>
      <c r="D93" s="28">
        <f t="shared" si="6"/>
        <v>2715.2100000000028</v>
      </c>
      <c r="E93" s="31">
        <f>SUMPRODUCT(D93:D$119*$A93:$A$119)/C93+0.5-$A93</f>
        <v>5.6119398171814225</v>
      </c>
      <c r="F93" s="33">
        <f t="shared" si="7"/>
        <v>0.11577614760892788</v>
      </c>
      <c r="G93" s="32"/>
      <c r="H93" s="40">
        <f>'HRQOL scores'!F$15</f>
        <v>0.58606254144612013</v>
      </c>
      <c r="I93" s="37">
        <f t="shared" si="8"/>
        <v>22094.635000000002</v>
      </c>
      <c r="J93" s="37">
        <f t="shared" si="9"/>
        <v>12948.837940424397</v>
      </c>
      <c r="K93" s="40">
        <f>IF(C93=0,0,SUM(J93:J$119)/C93)</f>
        <v>3.2889477117000019</v>
      </c>
    </row>
    <row r="94" spans="1:11">
      <c r="A94" s="60">
        <v>89</v>
      </c>
      <c r="C94" s="22">
        <v>20737.03</v>
      </c>
      <c r="D94" s="28">
        <f t="shared" si="6"/>
        <v>2592.4499999999971</v>
      </c>
      <c r="E94" s="31">
        <f>SUMPRODUCT(D94:D$119*$A94:$A$119)/C94+0.5-$A94</f>
        <v>5.2812733770503257</v>
      </c>
      <c r="F94" s="33">
        <f t="shared" si="7"/>
        <v>0.12501549161090075</v>
      </c>
      <c r="G94" s="32"/>
      <c r="H94" s="40">
        <f>'HRQOL scores'!F$15</f>
        <v>0.58606254144612013</v>
      </c>
      <c r="I94" s="37">
        <f t="shared" si="8"/>
        <v>19440.805</v>
      </c>
      <c r="J94" s="37">
        <f t="shared" si="9"/>
        <v>11393.527586058439</v>
      </c>
      <c r="K94" s="40">
        <f>IF(C94=0,0,SUM(J94:J$119)/C94)</f>
        <v>3.0951564974258545</v>
      </c>
    </row>
    <row r="95" spans="1:11">
      <c r="A95" s="60">
        <v>90</v>
      </c>
      <c r="B95" s="66" t="s">
        <v>30</v>
      </c>
      <c r="C95" s="22">
        <v>18144.580000000002</v>
      </c>
      <c r="D95" s="28">
        <f t="shared" si="6"/>
        <v>2447.3300000000017</v>
      </c>
      <c r="E95" s="31">
        <f>SUMPRODUCT(D95:D$119*$A95:$A$119)/C95+0.5-$A95</f>
        <v>4.9644091766298288</v>
      </c>
      <c r="F95" s="33">
        <f t="shared" si="7"/>
        <v>0.13487939649195527</v>
      </c>
      <c r="G95" s="32"/>
      <c r="H95" s="40">
        <f>'HRQOL scores'!F$15</f>
        <v>0.58606254144612013</v>
      </c>
      <c r="I95" s="37">
        <f t="shared" si="8"/>
        <v>16920.915000000001</v>
      </c>
      <c r="J95" s="37">
        <f t="shared" si="9"/>
        <v>9916.7144484937762</v>
      </c>
      <c r="K95" s="40">
        <f>IF(C95=0,0,SUM(J95:J$119)/C95)</f>
        <v>2.9094542588341219</v>
      </c>
    </row>
    <row r="96" spans="1:11">
      <c r="A96" s="60">
        <v>91</v>
      </c>
      <c r="B96" s="66" t="s">
        <v>31</v>
      </c>
      <c r="C96" s="22">
        <v>15697.25</v>
      </c>
      <c r="D96" s="28">
        <f t="shared" si="6"/>
        <v>2282.2700000000004</v>
      </c>
      <c r="E96" s="31">
        <f>SUMPRODUCT(D96:D$119*$A96:$A$119)/C96+0.5-$A96</f>
        <v>4.6604471775689404</v>
      </c>
      <c r="F96" s="33">
        <f t="shared" si="7"/>
        <v>0.14539298284731406</v>
      </c>
      <c r="G96" s="32"/>
      <c r="H96" s="40">
        <f>'HRQOL scores'!F$15</f>
        <v>0.58606254144612013</v>
      </c>
      <c r="I96" s="37">
        <f t="shared" si="8"/>
        <v>14556.115</v>
      </c>
      <c r="J96" s="37">
        <f t="shared" si="9"/>
        <v>8530.7937504819911</v>
      </c>
      <c r="K96" s="40">
        <f>IF(C96=0,0,SUM(J96:J$119)/C96)</f>
        <v>2.7313135171614551</v>
      </c>
    </row>
    <row r="97" spans="1:11">
      <c r="A97" s="60">
        <v>92</v>
      </c>
      <c r="B97" s="66" t="s">
        <v>19</v>
      </c>
      <c r="C97" s="22">
        <v>13414.98</v>
      </c>
      <c r="D97" s="28">
        <f t="shared" si="6"/>
        <v>2100.4899999999998</v>
      </c>
      <c r="E97" s="31">
        <f>SUMPRODUCT(D97:D$119*$A97:$A$119)/C97+0.5-$A97</f>
        <v>4.3682576834325459</v>
      </c>
      <c r="F97" s="33">
        <f t="shared" si="7"/>
        <v>0.15657794495407371</v>
      </c>
      <c r="G97" s="32"/>
      <c r="H97" s="40">
        <f>'HRQOL scores'!F$15</f>
        <v>0.58606254144612013</v>
      </c>
      <c r="I97" s="37">
        <f t="shared" si="8"/>
        <v>12364.735000000001</v>
      </c>
      <c r="J97" s="37">
        <f t="shared" si="9"/>
        <v>7246.5080184077924</v>
      </c>
      <c r="K97" s="40">
        <f>IF(C97=0,0,SUM(J97:J$119)/C97)</f>
        <v>2.5600721996440297</v>
      </c>
    </row>
    <row r="98" spans="1:11">
      <c r="A98" s="60">
        <v>93</v>
      </c>
      <c r="B98" s="72" t="s">
        <v>32</v>
      </c>
      <c r="C98" s="22">
        <v>11314.49</v>
      </c>
      <c r="D98" s="28">
        <f t="shared" si="6"/>
        <v>1905.9549999999999</v>
      </c>
      <c r="E98" s="31">
        <f>SUMPRODUCT(D98:D$119*$A98:$A$119)/C98+0.5-$A98</f>
        <v>4.0863843141046488</v>
      </c>
      <c r="F98" s="33">
        <f t="shared" si="7"/>
        <v>0.1684525771820029</v>
      </c>
      <c r="G98" s="32"/>
      <c r="H98" s="40">
        <f>'HRQOL scores'!F$15</f>
        <v>0.58606254144612013</v>
      </c>
      <c r="I98" s="37">
        <f t="shared" si="8"/>
        <v>10361.512500000001</v>
      </c>
      <c r="J98" s="37">
        <f t="shared" si="9"/>
        <v>6072.4943489757425</v>
      </c>
      <c r="K98" s="40">
        <f>IF(C98=0,0,SUM(J98:J$119)/C98)</f>
        <v>2.3948767764497432</v>
      </c>
    </row>
    <row r="99" spans="1:11">
      <c r="A99" s="60">
        <v>94</v>
      </c>
      <c r="B99" s="72" t="s">
        <v>33</v>
      </c>
      <c r="C99" s="22">
        <v>9408.5349999999999</v>
      </c>
      <c r="D99" s="28">
        <f t="shared" si="6"/>
        <v>1703.277</v>
      </c>
      <c r="E99" s="31">
        <f>SUMPRODUCT(D99:D$119*$A99:$A$119)/C99+0.5-$A99</f>
        <v>3.8129041299303168</v>
      </c>
      <c r="F99" s="33">
        <f t="shared" si="7"/>
        <v>0.18103530464626003</v>
      </c>
      <c r="G99" s="32"/>
      <c r="H99" s="40">
        <f>'HRQOL scores'!F$15</f>
        <v>0.58606254144612013</v>
      </c>
      <c r="I99" s="37">
        <f t="shared" si="8"/>
        <v>8556.8964999999989</v>
      </c>
      <c r="J99" s="37">
        <f t="shared" si="9"/>
        <v>5014.8765096814095</v>
      </c>
      <c r="K99" s="40">
        <f>IF(C99=0,0,SUM(J99:J$119)/C99)</f>
        <v>2.234600284677382</v>
      </c>
    </row>
    <row r="100" spans="1:11">
      <c r="A100" s="60">
        <v>95</v>
      </c>
      <c r="B100" s="72" t="s">
        <v>2</v>
      </c>
      <c r="C100" s="22">
        <v>7705.2579999999998</v>
      </c>
      <c r="D100" s="28">
        <f t="shared" si="6"/>
        <v>1497.4250000000002</v>
      </c>
      <c r="E100" s="31">
        <f>SUMPRODUCT(D100:D$119*$A100:$A$119)/C100+0.5-$A100</f>
        <v>3.5452343656882164</v>
      </c>
      <c r="F100" s="33">
        <f t="shared" si="7"/>
        <v>0.19433807407876547</v>
      </c>
      <c r="G100" s="32"/>
      <c r="H100" s="40">
        <f>'HRQOL scores'!F$15</f>
        <v>0.58606254144612013</v>
      </c>
      <c r="I100" s="37">
        <f t="shared" si="8"/>
        <v>6956.5455000000002</v>
      </c>
      <c r="J100" s="37">
        <f t="shared" si="9"/>
        <v>4076.9707354155707</v>
      </c>
      <c r="K100" s="40">
        <f>IF(C100=0,0,SUM(J100:J$119)/C100)</f>
        <v>2.0777290623773665</v>
      </c>
    </row>
    <row r="101" spans="1:11">
      <c r="A101" s="60">
        <v>96</v>
      </c>
      <c r="B101" s="72" t="s">
        <v>45</v>
      </c>
      <c r="C101" s="22">
        <v>6207.8329999999996</v>
      </c>
      <c r="D101" s="28">
        <f t="shared" si="6"/>
        <v>1293.5239999999994</v>
      </c>
      <c r="E101" s="31">
        <f>SUMPRODUCT(D101:D$119*$A101:$A$119)/C101+0.5-$A101</f>
        <v>3.2797918304332541</v>
      </c>
      <c r="F101" s="33">
        <f t="shared" si="7"/>
        <v>0.20836965169649369</v>
      </c>
      <c r="G101" s="32"/>
      <c r="H101" s="40">
        <f>'HRQOL scores'!F$15</f>
        <v>0.58606254144612013</v>
      </c>
      <c r="I101" s="37">
        <f t="shared" ref="I101:I119" si="10">(D101*0.5+C102)</f>
        <v>5561.0709999999999</v>
      </c>
      <c r="J101" s="37">
        <f t="shared" ref="J101:J119" si="11">I101*H101</f>
        <v>3259.1354034223168</v>
      </c>
      <c r="K101" s="40">
        <f>IF(C101=0,0,SUM(J101:J$119)/C101)</f>
        <v>1.9221631355579527</v>
      </c>
    </row>
    <row r="102" spans="1:11">
      <c r="A102" s="60">
        <v>97</v>
      </c>
      <c r="C102" s="22">
        <v>4914.3090000000002</v>
      </c>
      <c r="D102" s="28">
        <f t="shared" si="6"/>
        <v>1096.549</v>
      </c>
      <c r="E102" s="31">
        <f>SUMPRODUCT(D102:D$119*$A102:$A$119)/C102+0.5-$A102</f>
        <v>3.0114770882527182</v>
      </c>
      <c r="F102" s="33">
        <f t="shared" si="7"/>
        <v>0.22313391363872315</v>
      </c>
      <c r="G102" s="32"/>
      <c r="H102" s="40">
        <f>'HRQOL scores'!F$15</f>
        <v>0.58606254144612013</v>
      </c>
      <c r="I102" s="37">
        <f t="shared" si="10"/>
        <v>4366.0344999999998</v>
      </c>
      <c r="J102" s="37">
        <f t="shared" si="11"/>
        <v>2558.76927511144</v>
      </c>
      <c r="K102" s="40">
        <f>IF(C102=0,0,SUM(J102:J$119)/C102)</f>
        <v>1.7649139158481519</v>
      </c>
    </row>
    <row r="103" spans="1:11">
      <c r="A103" s="60">
        <v>98</v>
      </c>
      <c r="C103" s="22">
        <v>3817.76</v>
      </c>
      <c r="D103" s="28">
        <f t="shared" si="6"/>
        <v>911.02700000000004</v>
      </c>
      <c r="E103" s="31">
        <f>SUMPRODUCT(D103:D$119*$A103:$A$119)/C103+0.5-$A103</f>
        <v>2.732831413733237</v>
      </c>
      <c r="F103" s="33">
        <f t="shared" si="7"/>
        <v>0.23862867231046478</v>
      </c>
      <c r="G103" s="32"/>
      <c r="H103" s="40">
        <f>'HRQOL scores'!F$15</f>
        <v>0.58606254144612013</v>
      </c>
      <c r="I103" s="37">
        <f t="shared" si="10"/>
        <v>3362.2465000000002</v>
      </c>
      <c r="J103" s="37">
        <f t="shared" si="11"/>
        <v>1970.4867287583224</v>
      </c>
      <c r="K103" s="40">
        <f>IF(C103=0,0,SUM(J103:J$119)/C103)</f>
        <v>1.6016101236762852</v>
      </c>
    </row>
    <row r="104" spans="1:11">
      <c r="A104" s="60">
        <v>99</v>
      </c>
      <c r="B104" s="28">
        <v>2613</v>
      </c>
      <c r="C104" s="22">
        <v>2906.7330000000002</v>
      </c>
      <c r="D104" s="28">
        <f t="shared" si="6"/>
        <v>892.15456027554546</v>
      </c>
      <c r="E104" s="31">
        <f>SUMPRODUCT(D104:D$119*$A104:$A$119)/C104+0.5-$A104</f>
        <v>2.4326444699578929</v>
      </c>
      <c r="F104" s="33">
        <f t="shared" si="7"/>
        <v>0.30692690394182931</v>
      </c>
      <c r="G104" s="32"/>
      <c r="H104" s="40">
        <f>'HRQOL scores'!F$15</f>
        <v>0.58606254144612013</v>
      </c>
      <c r="I104" s="37">
        <f t="shared" si="10"/>
        <v>2460.6557198622277</v>
      </c>
      <c r="J104" s="37">
        <f t="shared" si="11"/>
        <v>1442.0981448063894</v>
      </c>
      <c r="K104" s="40">
        <f>IF(C104=0,0,SUM(J104:J$119)/C104)</f>
        <v>1.425681800498378</v>
      </c>
    </row>
    <row r="105" spans="1:11" ht="14.25">
      <c r="A105" s="60">
        <v>100</v>
      </c>
      <c r="B105" s="28">
        <v>1811</v>
      </c>
      <c r="C105" s="23">
        <f t="shared" ref="C105:C119" si="12">C104*IF(B105=0,0,(B105/B104))</f>
        <v>2014.5784397244547</v>
      </c>
      <c r="D105" s="28">
        <f t="shared" si="6"/>
        <v>655.21076808266366</v>
      </c>
      <c r="E105" s="31">
        <f>SUMPRODUCT(D105:D$119*$A105:$A$119)/C105+0.5-$A105</f>
        <v>2.2885146327995898</v>
      </c>
      <c r="F105" s="33">
        <f t="shared" si="7"/>
        <v>0.32523467697404751</v>
      </c>
      <c r="G105" s="32"/>
      <c r="H105" s="40">
        <f>'HRQOL scores'!F$15</f>
        <v>0.58606254144612013</v>
      </c>
      <c r="I105" s="37">
        <f t="shared" si="10"/>
        <v>1686.9730556831228</v>
      </c>
      <c r="J105" s="37">
        <f t="shared" si="11"/>
        <v>988.67171636477804</v>
      </c>
      <c r="K105" s="40">
        <f>IF(C105=0,0,SUM(J105:J$119)/C105)</f>
        <v>1.3412127018351432</v>
      </c>
    </row>
    <row r="106" spans="1:11" ht="14.25">
      <c r="A106" s="60">
        <v>101</v>
      </c>
      <c r="B106" s="28">
        <v>1222</v>
      </c>
      <c r="C106" s="23">
        <f t="shared" si="12"/>
        <v>1359.367671641791</v>
      </c>
      <c r="D106" s="28">
        <f t="shared" si="6"/>
        <v>468.32552353616541</v>
      </c>
      <c r="E106" s="31">
        <f>SUMPRODUCT(D106:D$119*$A106:$A$119)/C106+0.5-$A106</f>
        <v>2.150572831423915</v>
      </c>
      <c r="F106" s="33">
        <f t="shared" si="7"/>
        <v>0.34451718494271694</v>
      </c>
      <c r="G106" s="32"/>
      <c r="H106" s="40">
        <f>'HRQOL scores'!F$15</f>
        <v>0.58606254144612013</v>
      </c>
      <c r="I106" s="37">
        <f t="shared" si="10"/>
        <v>1125.2049098737084</v>
      </c>
      <c r="J106" s="37">
        <f t="shared" si="11"/>
        <v>659.44044912823813</v>
      </c>
      <c r="K106" s="40">
        <f>IF(C106=0,0,SUM(J106:J$119)/C106)</f>
        <v>1.2603701791492663</v>
      </c>
    </row>
    <row r="107" spans="1:11" ht="14.25">
      <c r="A107" s="60">
        <v>102</v>
      </c>
      <c r="B107" s="28">
        <v>801</v>
      </c>
      <c r="C107" s="23">
        <f t="shared" si="12"/>
        <v>891.04214810562564</v>
      </c>
      <c r="D107" s="28">
        <f t="shared" si="6"/>
        <v>325.93676578645238</v>
      </c>
      <c r="E107" s="31">
        <f>SUMPRODUCT(D107:D$119*$A107:$A$119)/C107+0.5-$A107</f>
        <v>2.0181023720349458</v>
      </c>
      <c r="F107" s="33">
        <f t="shared" si="7"/>
        <v>0.36579275905118608</v>
      </c>
      <c r="G107" s="32"/>
      <c r="H107" s="40">
        <f>'HRQOL scores'!F$15</f>
        <v>0.58606254144612013</v>
      </c>
      <c r="I107" s="37">
        <f t="shared" si="10"/>
        <v>728.07376521239939</v>
      </c>
      <c r="J107" s="37">
        <f t="shared" si="11"/>
        <v>426.69676120062456</v>
      </c>
      <c r="K107" s="40">
        <f>IF(C107=0,0,SUM(J107:J$119)/C107)</f>
        <v>1.1827342050532499</v>
      </c>
    </row>
    <row r="108" spans="1:11" ht="14.25">
      <c r="A108" s="60">
        <v>103</v>
      </c>
      <c r="B108" s="28">
        <v>508</v>
      </c>
      <c r="C108" s="23">
        <f t="shared" si="12"/>
        <v>565.10538231917326</v>
      </c>
      <c r="D108" s="28">
        <f t="shared" si="6"/>
        <v>219.14519747416756</v>
      </c>
      <c r="E108" s="31">
        <f>SUMPRODUCT(D108:D$119*$A108:$A$119)/C108+0.5-$A108</f>
        <v>1.8937007874015706</v>
      </c>
      <c r="F108" s="33">
        <f t="shared" si="7"/>
        <v>0.38779527559055116</v>
      </c>
      <c r="G108" s="32"/>
      <c r="H108" s="40">
        <f>'HRQOL scores'!F$15</f>
        <v>0.58606254144612013</v>
      </c>
      <c r="I108" s="37">
        <f t="shared" si="10"/>
        <v>455.53278358208945</v>
      </c>
      <c r="J108" s="37">
        <f t="shared" si="11"/>
        <v>266.97070085814477</v>
      </c>
      <c r="K108" s="40">
        <f>IF(C108=0,0,SUM(J108:J$119)/C108)</f>
        <v>1.1098270962030856</v>
      </c>
    </row>
    <row r="109" spans="1:11" ht="14.25">
      <c r="A109" s="60">
        <v>104</v>
      </c>
      <c r="B109" s="28">
        <v>311</v>
      </c>
      <c r="C109" s="23">
        <f t="shared" si="12"/>
        <v>345.9601848450057</v>
      </c>
      <c r="D109" s="28">
        <f t="shared" si="6"/>
        <v>141.27634557979334</v>
      </c>
      <c r="E109" s="31">
        <f>SUMPRODUCT(D109:D$119*$A109:$A$119)/C109+0.5-$A109</f>
        <v>1.7765273311896976</v>
      </c>
      <c r="F109" s="33">
        <f t="shared" si="7"/>
        <v>0.40836012861736337</v>
      </c>
      <c r="G109" s="32"/>
      <c r="H109" s="40">
        <f>'HRQOL scores'!F$15</f>
        <v>0.58606254144612013</v>
      </c>
      <c r="I109" s="37">
        <f t="shared" si="10"/>
        <v>275.32201205510904</v>
      </c>
      <c r="J109" s="37">
        <f t="shared" si="11"/>
        <v>161.35591810107653</v>
      </c>
      <c r="K109" s="40">
        <f>IF(C109=0,0,SUM(J109:J$119)/C109)</f>
        <v>1.0411561226655348</v>
      </c>
    </row>
    <row r="110" spans="1:11" ht="14.25">
      <c r="A110" s="60">
        <v>105</v>
      </c>
      <c r="B110" s="28">
        <v>184</v>
      </c>
      <c r="C110" s="23">
        <f t="shared" si="12"/>
        <v>204.68383926521236</v>
      </c>
      <c r="D110" s="28">
        <f t="shared" si="6"/>
        <v>88.992973593570596</v>
      </c>
      <c r="E110" s="31">
        <f>SUMPRODUCT(D110:D$119*$A110:$A$119)/C110+0.5-$A110</f>
        <v>1.6576086956521863</v>
      </c>
      <c r="F110" s="33">
        <f t="shared" si="7"/>
        <v>0.43478260869565222</v>
      </c>
      <c r="G110" s="32"/>
      <c r="H110" s="40">
        <f>'HRQOL scores'!F$15</f>
        <v>0.58606254144612013</v>
      </c>
      <c r="I110" s="37">
        <f t="shared" si="10"/>
        <v>160.18735246842706</v>
      </c>
      <c r="J110" s="37">
        <f t="shared" si="11"/>
        <v>93.879806895171797</v>
      </c>
      <c r="K110" s="40">
        <f>IF(C110=0,0,SUM(J110:J$119)/C110)</f>
        <v>0.97146236489710147</v>
      </c>
    </row>
    <row r="111" spans="1:11" ht="14.25">
      <c r="A111" s="60">
        <v>106</v>
      </c>
      <c r="B111" s="28">
        <v>104</v>
      </c>
      <c r="C111" s="23">
        <f t="shared" si="12"/>
        <v>115.69086567164176</v>
      </c>
      <c r="D111" s="28">
        <f t="shared" si="6"/>
        <v>53.395784156142355</v>
      </c>
      <c r="E111" s="31">
        <f>SUMPRODUCT(D111:D$119*$A111:$A$119)/C111+0.5-$A111</f>
        <v>1.5480769230769198</v>
      </c>
      <c r="F111" s="33">
        <f t="shared" si="7"/>
        <v>0.46153846153846156</v>
      </c>
      <c r="G111" s="32"/>
      <c r="H111" s="40">
        <f>'HRQOL scores'!F$15</f>
        <v>0.58606254144612013</v>
      </c>
      <c r="I111" s="37">
        <f t="shared" si="10"/>
        <v>88.992973593570582</v>
      </c>
      <c r="J111" s="37">
        <f t="shared" si="11"/>
        <v>52.155448275095431</v>
      </c>
      <c r="K111" s="40">
        <f>IF(C111=0,0,SUM(J111:J$119)/C111)</f>
        <v>0.90726989589255136</v>
      </c>
    </row>
    <row r="112" spans="1:11" ht="14.25">
      <c r="A112" s="60">
        <v>107</v>
      </c>
      <c r="B112" s="28">
        <v>56</v>
      </c>
      <c r="C112" s="23">
        <f t="shared" si="12"/>
        <v>62.295081515499405</v>
      </c>
      <c r="D112" s="28">
        <f t="shared" si="6"/>
        <v>30.035128587830066</v>
      </c>
      <c r="E112" s="31">
        <f>SUMPRODUCT(D112:D$119*$A112:$A$119)/C112+0.5-$A112</f>
        <v>1.4464285714285694</v>
      </c>
      <c r="F112" s="33">
        <f t="shared" si="7"/>
        <v>0.4821428571428571</v>
      </c>
      <c r="G112" s="32"/>
      <c r="H112" s="40">
        <f>'HRQOL scores'!F$15</f>
        <v>0.58606254144612013</v>
      </c>
      <c r="I112" s="37">
        <f t="shared" si="10"/>
        <v>47.277517221584375</v>
      </c>
      <c r="J112" s="37">
        <f t="shared" si="11"/>
        <v>27.70758189614445</v>
      </c>
      <c r="K112" s="40">
        <f>IF(C112=0,0,SUM(J112:J$119)/C112)</f>
        <v>0.84769760459170973</v>
      </c>
    </row>
    <row r="113" spans="1:11" ht="14.25">
      <c r="A113" s="60">
        <v>108</v>
      </c>
      <c r="B113" s="28">
        <v>29</v>
      </c>
      <c r="C113" s="23">
        <f t="shared" si="12"/>
        <v>32.259952927669339</v>
      </c>
      <c r="D113" s="28">
        <f t="shared" si="6"/>
        <v>16.686182548794484</v>
      </c>
      <c r="E113" s="31">
        <f>SUMPRODUCT(D113:D$119*$A113:$A$119)/C113+0.5-$A113</f>
        <v>1.3275862068965409</v>
      </c>
      <c r="F113" s="33">
        <f t="shared" si="7"/>
        <v>0.51724137931034475</v>
      </c>
      <c r="G113" s="32"/>
      <c r="H113" s="40">
        <f>'HRQOL scores'!F$15</f>
        <v>0.58606254144612013</v>
      </c>
      <c r="I113" s="37">
        <f t="shared" si="10"/>
        <v>23.916861653272097</v>
      </c>
      <c r="J113" s="37">
        <f t="shared" si="11"/>
        <v>14.016776723931899</v>
      </c>
      <c r="K113" s="40">
        <f>IF(C113=0,0,SUM(J113:J$119)/C113)</f>
        <v>0.77804854640260779</v>
      </c>
    </row>
    <row r="114" spans="1:11" ht="14.25">
      <c r="A114" s="60">
        <v>109</v>
      </c>
      <c r="B114" s="28">
        <v>14</v>
      </c>
      <c r="C114" s="23">
        <f t="shared" si="12"/>
        <v>15.573770378874855</v>
      </c>
      <c r="D114" s="28">
        <f t="shared" si="6"/>
        <v>8.8992973593570603</v>
      </c>
      <c r="E114" s="31">
        <f>SUMPRODUCT(D114:D$119*$A114:$A$119)/C114+0.5-$A114</f>
        <v>1.2142857142857224</v>
      </c>
      <c r="F114" s="33">
        <f t="shared" si="7"/>
        <v>0.57142857142857151</v>
      </c>
      <c r="G114" s="32"/>
      <c r="H114" s="40">
        <f>'HRQOL scores'!F$15</f>
        <v>0.58606254144612013</v>
      </c>
      <c r="I114" s="37">
        <f t="shared" si="10"/>
        <v>11.124121699196325</v>
      </c>
      <c r="J114" s="37">
        <f t="shared" si="11"/>
        <v>6.5194310343869306</v>
      </c>
      <c r="K114" s="40">
        <f>IF(C114=0,0,SUM(J114:J$119)/C114)</f>
        <v>0.71164737175600312</v>
      </c>
    </row>
    <row r="115" spans="1:11" ht="14.25">
      <c r="A115" s="60">
        <v>110</v>
      </c>
      <c r="B115" s="28">
        <v>6</v>
      </c>
      <c r="C115" s="23">
        <f t="shared" si="12"/>
        <v>6.6744730195177944</v>
      </c>
      <c r="D115" s="28">
        <f t="shared" si="6"/>
        <v>3.3372365097588972</v>
      </c>
      <c r="E115" s="31">
        <f>SUMPRODUCT(D115:D$119*$A115:$A$119)/C115+0.5-$A115</f>
        <v>1.1666666666666714</v>
      </c>
      <c r="F115" s="33">
        <f t="shared" si="7"/>
        <v>0.5</v>
      </c>
      <c r="G115" s="32"/>
      <c r="H115" s="40">
        <f>'HRQOL scores'!F$15</f>
        <v>0.58606254144612013</v>
      </c>
      <c r="I115" s="37">
        <f t="shared" si="10"/>
        <v>5.0058547646383458</v>
      </c>
      <c r="J115" s="37">
        <f t="shared" si="11"/>
        <v>2.9337439654741186</v>
      </c>
      <c r="K115" s="40">
        <f>IF(C115=0,0,SUM(J115:J$119)/C115)</f>
        <v>0.68373963168714025</v>
      </c>
    </row>
    <row r="116" spans="1:11" ht="14.25">
      <c r="A116" s="60">
        <v>111</v>
      </c>
      <c r="B116" s="28">
        <v>3</v>
      </c>
      <c r="C116" s="23">
        <f t="shared" si="12"/>
        <v>3.3372365097588972</v>
      </c>
      <c r="D116" s="28">
        <f t="shared" si="6"/>
        <v>2.2248243398392651</v>
      </c>
      <c r="E116" s="31">
        <f>IF($C116=0,0,SUMPRODUCT(D116:D$119*$A116:$A$119)/C116+0.5-$A116)</f>
        <v>0.83333333333334281</v>
      </c>
      <c r="F116" s="33">
        <f>IF(D116=0,0,D116/C116)</f>
        <v>0.66666666666666674</v>
      </c>
      <c r="G116" s="32"/>
      <c r="H116" s="40">
        <f>'HRQOL scores'!F$15</f>
        <v>0.58606254144612013</v>
      </c>
      <c r="I116" s="37">
        <f t="shared" si="10"/>
        <v>2.2248243398392651</v>
      </c>
      <c r="J116" s="37">
        <f t="shared" si="11"/>
        <v>1.3038862068773862</v>
      </c>
      <c r="K116" s="40">
        <f>IF(C116=0,0,SUM(J116:J$119)/C116)</f>
        <v>0.48838545120510019</v>
      </c>
    </row>
    <row r="117" spans="1:11" ht="14.25">
      <c r="A117" s="60">
        <v>112</v>
      </c>
      <c r="B117" s="28">
        <v>1</v>
      </c>
      <c r="C117" s="23">
        <f t="shared" si="12"/>
        <v>1.1124121699196323</v>
      </c>
      <c r="D117" s="28">
        <f t="shared" si="6"/>
        <v>1.1124121699196323</v>
      </c>
      <c r="E117" s="31">
        <f>IF($C117=0,0,SUMPRODUCT(D117:D$119*$A117:$A$119)/C117+0.5-$A117)</f>
        <v>0.5</v>
      </c>
      <c r="F117" s="33">
        <f>IF(D117=0,0,D117/C117)</f>
        <v>1</v>
      </c>
      <c r="G117" s="32"/>
      <c r="H117" s="40">
        <f>'HRQOL scores'!F$15</f>
        <v>0.58606254144612013</v>
      </c>
      <c r="I117" s="37">
        <f t="shared" si="10"/>
        <v>0.55620608495981616</v>
      </c>
      <c r="J117" s="37">
        <f t="shared" si="11"/>
        <v>0.3259715517193465</v>
      </c>
      <c r="K117" s="40">
        <f>IF(C117=0,0,SUM(J117:J$119)/C117)</f>
        <v>0.29303127072306007</v>
      </c>
    </row>
    <row r="118" spans="1:11" ht="14.25">
      <c r="A118" s="60">
        <v>113</v>
      </c>
      <c r="B118" s="28">
        <v>0</v>
      </c>
      <c r="C118" s="23">
        <f t="shared" si="12"/>
        <v>0</v>
      </c>
      <c r="D118" s="28">
        <f t="shared" si="6"/>
        <v>0</v>
      </c>
      <c r="E118" s="31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scores'!F$15</f>
        <v>0.58606254144612013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 ht="14.25">
      <c r="A119" s="60">
        <v>114</v>
      </c>
      <c r="B119" s="28">
        <v>0</v>
      </c>
      <c r="C119" s="23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scores'!F$15</f>
        <v>0.58606254144612013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1" spans="1:11">
      <c r="E121" s="31">
        <f xml:space="preserve"> AVERAGE(E5:E119)</f>
        <v>28.708144650375683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4"/>
  <sheetViews>
    <sheetView workbookViewId="0"/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2.28515625" style="59" customWidth="1"/>
    <col min="9" max="9" width="8.85546875" style="59"/>
    <col min="10" max="10" width="9.140625" style="59" customWidth="1"/>
    <col min="11" max="11" width="13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19" width="8.42578125" style="59" customWidth="1"/>
    <col min="120" max="120" width="9.42578125" style="59" customWidth="1"/>
    <col min="121" max="121" width="9.140625" style="59" customWidth="1"/>
    <col min="122" max="122" width="6.7109375" style="59" customWidth="1"/>
    <col min="123" max="126" width="9.140625" style="59" customWidth="1"/>
    <col min="127" max="127" width="8.85546875" style="59"/>
    <col min="128" max="128" width="12.140625" style="59" customWidth="1"/>
    <col min="129" max="129" width="2.7109375" style="59" customWidth="1"/>
    <col min="130" max="130" width="9.140625" style="59" customWidth="1"/>
    <col min="131" max="131" width="6.7109375" style="59" customWidth="1"/>
    <col min="132" max="135" width="9.140625" style="59" customWidth="1"/>
    <col min="136" max="136" width="10" style="59" customWidth="1"/>
    <col min="137" max="137" width="12.140625" style="59" customWidth="1"/>
    <col min="138" max="138" width="8.85546875" style="59"/>
    <col min="139" max="139" width="9.140625" style="59" customWidth="1"/>
    <col min="140" max="140" width="6.7109375" style="59" customWidth="1"/>
    <col min="141" max="141" width="10.7109375" style="59" customWidth="1"/>
    <col min="142" max="144" width="9.140625" style="59" customWidth="1"/>
    <col min="145" max="145" width="8.85546875" style="59"/>
    <col min="146" max="146" width="12.140625" style="59" customWidth="1"/>
    <col min="147" max="147" width="2.7109375" style="59" customWidth="1"/>
    <col min="148" max="148" width="9.140625" style="59" customWidth="1"/>
    <col min="149" max="149" width="6.7109375" style="59" customWidth="1"/>
    <col min="150" max="153" width="9.140625" style="59" customWidth="1"/>
    <col min="154" max="154" width="10" style="59" customWidth="1"/>
    <col min="155" max="155" width="12.140625" style="59" customWidth="1"/>
    <col min="156" max="156" width="8.85546875" style="59"/>
    <col min="157" max="157" width="9.140625" style="59" customWidth="1"/>
    <col min="158" max="158" width="6.7109375" style="59" customWidth="1"/>
    <col min="159" max="162" width="9.140625" style="59" customWidth="1"/>
    <col min="163" max="163" width="8.85546875" style="59"/>
    <col min="164" max="164" width="12.140625" style="59" customWidth="1"/>
    <col min="165" max="165" width="2.7109375" style="59" customWidth="1"/>
    <col min="166" max="166" width="9.140625" style="59" customWidth="1"/>
    <col min="167" max="167" width="6.7109375" style="59" customWidth="1"/>
    <col min="168" max="171" width="9.140625" style="59" customWidth="1"/>
    <col min="172" max="172" width="10" style="59" customWidth="1"/>
    <col min="173" max="173" width="12.140625" style="59" customWidth="1"/>
    <col min="174" max="16384" width="8.85546875" style="59"/>
  </cols>
  <sheetData>
    <row r="1" spans="1:11" ht="14.25">
      <c r="A1" t="s">
        <v>50</v>
      </c>
      <c r="B1" s="60"/>
      <c r="C1" s="10"/>
    </row>
    <row r="2" spans="1:11" s="66" customFormat="1" ht="14.25">
      <c r="B2" s="67"/>
      <c r="C2" s="10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85">
        <v>100000</v>
      </c>
      <c r="D5" s="28">
        <f t="shared" ref="D5:D68" si="0">C5-C6</f>
        <v>1322.0399999999936</v>
      </c>
      <c r="E5" s="31">
        <f>SUMPRODUCT(D5:D$119*$A5:$A$119)/C5+0.5-$A5</f>
        <v>75.347325231096292</v>
      </c>
      <c r="F5" s="33">
        <f t="shared" ref="F5:F68" si="1">D5/C5</f>
        <v>1.3220399999999936E-2</v>
      </c>
      <c r="G5" s="50"/>
      <c r="H5" s="40">
        <f>'HRQOL scores'!G$6</f>
        <v>0.91718423738923582</v>
      </c>
      <c r="I5" s="37">
        <f t="shared" ref="I5:I36" si="2">(D5*0.5+C6)</f>
        <v>99338.98000000001</v>
      </c>
      <c r="J5" s="37">
        <f t="shared" ref="J5:J36" si="3">I5*H5</f>
        <v>91112.146614324563</v>
      </c>
      <c r="K5" s="40">
        <f>SUM(J5:J$119)/C5</f>
        <v>61.620251409029841</v>
      </c>
    </row>
    <row r="6" spans="1:11">
      <c r="A6" s="60">
        <v>1</v>
      </c>
      <c r="C6" s="85">
        <v>98677.96</v>
      </c>
      <c r="D6" s="28">
        <f t="shared" si="0"/>
        <v>63.940000000002328</v>
      </c>
      <c r="E6" s="31">
        <f>SUMPRODUCT(D6:D$119*$A6:$A$119)/C6+0.5-$A6</f>
        <v>75.350093811319454</v>
      </c>
      <c r="F6" s="33">
        <f t="shared" si="1"/>
        <v>6.4796637465957261E-4</v>
      </c>
      <c r="G6" s="32"/>
      <c r="H6" s="40">
        <f>'HRQOL scores'!G$6</f>
        <v>0.91718423738923582</v>
      </c>
      <c r="I6" s="37">
        <f t="shared" si="2"/>
        <v>98645.99</v>
      </c>
      <c r="J6" s="37">
        <f t="shared" si="3"/>
        <v>90476.547109656181</v>
      </c>
      <c r="K6" s="40">
        <f>SUM(J6:J$119)/C6</f>
        <v>61.522481760756492</v>
      </c>
    </row>
    <row r="7" spans="1:11">
      <c r="A7" s="60">
        <v>2</v>
      </c>
      <c r="C7" s="85">
        <v>98614.02</v>
      </c>
      <c r="D7" s="28">
        <f t="shared" si="0"/>
        <v>38.320000000006985</v>
      </c>
      <c r="E7" s="31">
        <f>SUMPRODUCT(D7:D$119*$A7:$A$119)/C7+0.5-$A7</f>
        <v>74.398625602217905</v>
      </c>
      <c r="F7" s="33">
        <f t="shared" si="1"/>
        <v>3.8858572036721536E-4</v>
      </c>
      <c r="G7" s="32"/>
      <c r="H7" s="40">
        <f>'HRQOL scores'!G$6</f>
        <v>0.91718423738923582</v>
      </c>
      <c r="I7" s="37">
        <f t="shared" si="2"/>
        <v>98594.86</v>
      </c>
      <c r="J7" s="37">
        <f t="shared" si="3"/>
        <v>90429.651479598469</v>
      </c>
      <c r="K7" s="40">
        <f>SUM(J7:J$119)/C7</f>
        <v>60.644890525495285</v>
      </c>
    </row>
    <row r="8" spans="1:11">
      <c r="A8" s="60">
        <v>3</v>
      </c>
      <c r="C8" s="85">
        <v>98575.7</v>
      </c>
      <c r="D8" s="28">
        <f t="shared" si="0"/>
        <v>25.55000000000291</v>
      </c>
      <c r="E8" s="31">
        <f>SUMPRODUCT(D8:D$119*$A8:$A$119)/C8+0.5-$A8</f>
        <v>73.427352715827823</v>
      </c>
      <c r="F8" s="33">
        <f t="shared" si="1"/>
        <v>2.5919166691185466E-4</v>
      </c>
      <c r="G8" s="32"/>
      <c r="H8" s="40">
        <f>'HRQOL scores'!G$6</f>
        <v>0.91718423738923582</v>
      </c>
      <c r="I8" s="37">
        <f t="shared" si="2"/>
        <v>98562.924999999988</v>
      </c>
      <c r="J8" s="37">
        <f t="shared" si="3"/>
        <v>90400.361200977437</v>
      </c>
      <c r="K8" s="40">
        <f>SUM(J8:J$119)/C8</f>
        <v>59.75110291582412</v>
      </c>
    </row>
    <row r="9" spans="1:11">
      <c r="A9" s="60">
        <v>4</v>
      </c>
      <c r="C9" s="85">
        <v>98550.15</v>
      </c>
      <c r="D9" s="28">
        <f t="shared" si="0"/>
        <v>25.599999999991269</v>
      </c>
      <c r="E9" s="31">
        <f>SUMPRODUCT(D9:D$119*$A9:$A$119)/C9+0.5-$A9</f>
        <v>72.446259778494792</v>
      </c>
      <c r="F9" s="33">
        <f t="shared" si="1"/>
        <v>2.5976622054853563E-4</v>
      </c>
      <c r="G9" s="32"/>
      <c r="H9" s="40">
        <f>'HRQOL scores'!G$6</f>
        <v>0.91718423738923582</v>
      </c>
      <c r="I9" s="37">
        <f t="shared" si="2"/>
        <v>98537.35</v>
      </c>
      <c r="J9" s="37">
        <f t="shared" si="3"/>
        <v>90376.904214106224</v>
      </c>
      <c r="K9" s="40">
        <f>SUM(J9:J$119)/C9</f>
        <v>58.849290787466352</v>
      </c>
    </row>
    <row r="10" spans="1:11">
      <c r="A10" s="60">
        <v>5</v>
      </c>
      <c r="C10" s="85">
        <v>98524.55</v>
      </c>
      <c r="D10" s="28">
        <f t="shared" si="0"/>
        <v>21.520000000004075</v>
      </c>
      <c r="E10" s="31">
        <f>SUMPRODUCT(D10:D$119*$A10:$A$119)/C10+0.5-$A10</f>
        <v>71.46495384256643</v>
      </c>
      <c r="F10" s="33">
        <f t="shared" si="1"/>
        <v>2.184227179926635E-4</v>
      </c>
      <c r="G10" s="32"/>
      <c r="H10" s="40">
        <f>'HRQOL scores'!G$7</f>
        <v>0.90784697314295049</v>
      </c>
      <c r="I10" s="37">
        <f t="shared" si="2"/>
        <v>98513.790000000008</v>
      </c>
      <c r="J10" s="37">
        <f t="shared" si="3"/>
        <v>89435.446064340271</v>
      </c>
      <c r="K10" s="40">
        <f>SUM(J10:J$119)/C10</f>
        <v>57.947278422325397</v>
      </c>
    </row>
    <row r="11" spans="1:11">
      <c r="A11" s="60">
        <v>6</v>
      </c>
      <c r="C11" s="85">
        <v>98503.03</v>
      </c>
      <c r="D11" s="28">
        <f t="shared" si="0"/>
        <v>19.020000000004075</v>
      </c>
      <c r="E11" s="31">
        <f>SUMPRODUCT(D11:D$119*$A11:$A$119)/C11+0.5-$A11</f>
        <v>70.480457587036952</v>
      </c>
      <c r="F11" s="33">
        <f t="shared" si="1"/>
        <v>1.9309050696211146E-4</v>
      </c>
      <c r="G11" s="32"/>
      <c r="H11" s="40">
        <f>'HRQOL scores'!G$7</f>
        <v>0.90784697314295049</v>
      </c>
      <c r="I11" s="37">
        <f t="shared" si="2"/>
        <v>98493.51999999999</v>
      </c>
      <c r="J11" s="37">
        <f t="shared" si="3"/>
        <v>89417.044006194643</v>
      </c>
      <c r="K11" s="40">
        <f>SUM(J11:J$119)/C11</f>
        <v>57.051992047554073</v>
      </c>
    </row>
    <row r="12" spans="1:11">
      <c r="A12" s="60">
        <v>7</v>
      </c>
      <c r="C12" s="85">
        <v>98484.01</v>
      </c>
      <c r="D12" s="28">
        <f t="shared" si="0"/>
        <v>17.389999999999418</v>
      </c>
      <c r="E12" s="31">
        <f>SUMPRODUCT(D12:D$119*$A12:$A$119)/C12+0.5-$A12</f>
        <v>69.493972758721227</v>
      </c>
      <c r="F12" s="33">
        <f t="shared" si="1"/>
        <v>1.7657688796383716E-4</v>
      </c>
      <c r="G12" s="32"/>
      <c r="H12" s="40">
        <f>'HRQOL scores'!G$7</f>
        <v>0.90784697314295049</v>
      </c>
      <c r="I12" s="37">
        <f t="shared" si="2"/>
        <v>98475.315000000002</v>
      </c>
      <c r="J12" s="37">
        <f t="shared" si="3"/>
        <v>89400.516652048595</v>
      </c>
      <c r="K12" s="40">
        <f>SUM(J12:J$119)/C12</f>
        <v>56.155075734769383</v>
      </c>
    </row>
    <row r="13" spans="1:11">
      <c r="A13" s="60">
        <v>8</v>
      </c>
      <c r="C13" s="85">
        <v>98466.62</v>
      </c>
      <c r="D13" s="28">
        <f t="shared" si="0"/>
        <v>16.580000000001746</v>
      </c>
      <c r="E13" s="31">
        <f>SUMPRODUCT(D13:D$119*$A13:$A$119)/C13+0.5-$A13</f>
        <v>68.506157651289641</v>
      </c>
      <c r="F13" s="33">
        <f t="shared" si="1"/>
        <v>1.6838193491359557E-4</v>
      </c>
      <c r="G13" s="32"/>
      <c r="H13" s="40">
        <f>'HRQOL scores'!G$7</f>
        <v>0.90784697314295049</v>
      </c>
      <c r="I13" s="37">
        <f t="shared" si="2"/>
        <v>98458.329999999987</v>
      </c>
      <c r="J13" s="37">
        <f t="shared" si="3"/>
        <v>89385.096871209738</v>
      </c>
      <c r="K13" s="40">
        <f>SUM(J13:J$119)/C13</f>
        <v>55.257066034781509</v>
      </c>
    </row>
    <row r="14" spans="1:11">
      <c r="A14" s="60">
        <v>9</v>
      </c>
      <c r="C14" s="85">
        <v>98450.04</v>
      </c>
      <c r="D14" s="28">
        <f t="shared" si="0"/>
        <v>16.519999999989523</v>
      </c>
      <c r="E14" s="31">
        <f>SUMPRODUCT(D14:D$119*$A14:$A$119)/C14+0.5-$A14</f>
        <v>67.517610588168665</v>
      </c>
      <c r="F14" s="33">
        <f t="shared" si="1"/>
        <v>1.6780084599243966E-4</v>
      </c>
      <c r="G14" s="32"/>
      <c r="H14" s="40">
        <f>'HRQOL scores'!G$7</f>
        <v>0.90784697314295049</v>
      </c>
      <c r="I14" s="37">
        <f t="shared" si="2"/>
        <v>98441.78</v>
      </c>
      <c r="J14" s="37">
        <f t="shared" si="3"/>
        <v>89370.072003804235</v>
      </c>
      <c r="K14" s="40">
        <f>SUM(J14:J$119)/C14</f>
        <v>54.358448474886629</v>
      </c>
    </row>
    <row r="15" spans="1:11">
      <c r="A15" s="60">
        <v>10</v>
      </c>
      <c r="C15" s="85">
        <v>98433.52</v>
      </c>
      <c r="D15" s="28">
        <f t="shared" si="0"/>
        <v>17.150000000008731</v>
      </c>
      <c r="E15" s="31">
        <f>SUMPRODUCT(D15:D$119*$A15:$A$119)/C15+0.5-$A15</f>
        <v>66.528858087261611</v>
      </c>
      <c r="F15" s="33">
        <f t="shared" si="1"/>
        <v>1.7422926661577002E-4</v>
      </c>
      <c r="G15" s="32"/>
      <c r="H15" s="40">
        <f>'HRQOL scores'!G$7</f>
        <v>0.90784697314295049</v>
      </c>
      <c r="I15" s="37">
        <f t="shared" si="2"/>
        <v>98424.945000000007</v>
      </c>
      <c r="J15" s="37">
        <f t="shared" si="3"/>
        <v>89354.788400011385</v>
      </c>
      <c r="K15" s="40">
        <f>SUM(J15:J$119)/C15</f>
        <v>53.459648244690669</v>
      </c>
    </row>
    <row r="16" spans="1:11">
      <c r="A16" s="60">
        <v>11</v>
      </c>
      <c r="C16" s="85">
        <v>98416.37</v>
      </c>
      <c r="D16" s="28">
        <f t="shared" si="0"/>
        <v>18.389999999999418</v>
      </c>
      <c r="E16" s="31">
        <f>SUMPRODUCT(D16:D$119*$A16:$A$119)/C16+0.5-$A16</f>
        <v>65.540364251492193</v>
      </c>
      <c r="F16" s="33">
        <f t="shared" si="1"/>
        <v>1.8685915767874205E-4</v>
      </c>
      <c r="G16" s="32"/>
      <c r="H16" s="40">
        <f>'HRQOL scores'!G$7</f>
        <v>0.90784697314295049</v>
      </c>
      <c r="I16" s="37">
        <f t="shared" si="2"/>
        <v>98407.174999999988</v>
      </c>
      <c r="J16" s="37">
        <f t="shared" si="3"/>
        <v>89338.655959298616</v>
      </c>
      <c r="K16" s="40">
        <f>SUM(J16:J$119)/C16</f>
        <v>52.561038029412302</v>
      </c>
    </row>
    <row r="17" spans="1:11">
      <c r="A17" s="60">
        <v>12</v>
      </c>
      <c r="C17" s="85">
        <v>98397.98</v>
      </c>
      <c r="D17" s="28">
        <f t="shared" si="0"/>
        <v>20.279999999998836</v>
      </c>
      <c r="E17" s="31">
        <f>SUMPRODUCT(D17:D$119*$A17:$A$119)/C17+0.5-$A17</f>
        <v>64.552519910567568</v>
      </c>
      <c r="F17" s="33">
        <f t="shared" si="1"/>
        <v>2.0610179192701757E-4</v>
      </c>
      <c r="G17" s="32"/>
      <c r="H17" s="40">
        <f>'HRQOL scores'!G$7</f>
        <v>0.90784697314295049</v>
      </c>
      <c r="I17" s="37">
        <f t="shared" si="2"/>
        <v>98387.839999999997</v>
      </c>
      <c r="J17" s="37">
        <f t="shared" si="3"/>
        <v>89321.102738072907</v>
      </c>
      <c r="K17" s="40">
        <f>SUM(J17:J$119)/C17</f>
        <v>51.662929567531911</v>
      </c>
    </row>
    <row r="18" spans="1:11">
      <c r="A18" s="60">
        <v>13</v>
      </c>
      <c r="C18" s="85">
        <v>98377.7</v>
      </c>
      <c r="D18" s="28">
        <f t="shared" si="0"/>
        <v>22.899999999994179</v>
      </c>
      <c r="E18" s="31">
        <f>SUMPRODUCT(D18:D$119*$A18:$A$119)/C18+0.5-$A18</f>
        <v>63.565723971079095</v>
      </c>
      <c r="F18" s="33">
        <f t="shared" si="1"/>
        <v>2.3277633040815328E-4</v>
      </c>
      <c r="G18" s="32"/>
      <c r="H18" s="40">
        <f>'HRQOL scores'!G$7</f>
        <v>0.90784697314295049</v>
      </c>
      <c r="I18" s="37">
        <f t="shared" si="2"/>
        <v>98366.25</v>
      </c>
      <c r="J18" s="37">
        <f t="shared" si="3"/>
        <v>89301.502321922759</v>
      </c>
      <c r="K18" s="40">
        <f>SUM(J18:J$119)/C18</f>
        <v>50.765639038006988</v>
      </c>
    </row>
    <row r="19" spans="1:11">
      <c r="A19" s="60">
        <v>14</v>
      </c>
      <c r="C19" s="85">
        <v>98354.8</v>
      </c>
      <c r="D19" s="28">
        <f t="shared" si="0"/>
        <v>26.290000000008149</v>
      </c>
      <c r="E19" s="31">
        <f>SUMPRODUCT(D19:D$119*$A19:$A$119)/C19+0.5-$A19</f>
        <v>62.580407596880164</v>
      </c>
      <c r="F19" s="33">
        <f t="shared" si="1"/>
        <v>2.6729757978266589E-4</v>
      </c>
      <c r="G19" s="32"/>
      <c r="H19" s="40">
        <f>'HRQOL scores'!G$7</f>
        <v>0.90784697314295049</v>
      </c>
      <c r="I19" s="37">
        <f t="shared" si="2"/>
        <v>98341.654999999999</v>
      </c>
      <c r="J19" s="37">
        <f t="shared" si="3"/>
        <v>89279.173825618302</v>
      </c>
      <c r="K19" s="40">
        <f>SUM(J19:J$119)/C19</f>
        <v>49.869506168152625</v>
      </c>
    </row>
    <row r="20" spans="1:11">
      <c r="A20" s="60">
        <v>15</v>
      </c>
      <c r="C20" s="85">
        <v>98328.51</v>
      </c>
      <c r="D20" s="28">
        <f t="shared" si="0"/>
        <v>30.369999999995343</v>
      </c>
      <c r="E20" s="31">
        <f>SUMPRODUCT(D20:D$119*$A20:$A$119)/C20+0.5-$A20</f>
        <v>61.597005976289367</v>
      </c>
      <c r="F20" s="33">
        <f t="shared" si="1"/>
        <v>3.0886260759972203E-4</v>
      </c>
      <c r="G20" s="32"/>
      <c r="H20" s="40">
        <f>'HRQOL scores'!G$8</f>
        <v>0.86949660175206489</v>
      </c>
      <c r="I20" s="37">
        <f t="shared" si="2"/>
        <v>98313.324999999997</v>
      </c>
      <c r="J20" s="37">
        <f t="shared" si="3"/>
        <v>85483.101994446319</v>
      </c>
      <c r="K20" s="40">
        <f>SUM(J20:J$119)/C20</f>
        <v>48.974871392252361</v>
      </c>
    </row>
    <row r="21" spans="1:11">
      <c r="A21" s="60">
        <v>16</v>
      </c>
      <c r="C21" s="85">
        <v>98298.14</v>
      </c>
      <c r="D21" s="28">
        <f t="shared" si="0"/>
        <v>35.039999999993597</v>
      </c>
      <c r="E21" s="31">
        <f>SUMPRODUCT(D21:D$119*$A21:$A$119)/C21+0.5-$A21</f>
        <v>60.615882387089215</v>
      </c>
      <c r="F21" s="33">
        <f t="shared" si="1"/>
        <v>3.5646656182908038E-4</v>
      </c>
      <c r="G21" s="32"/>
      <c r="H21" s="40">
        <f>'HRQOL scores'!G$8</f>
        <v>0.86949660175206489</v>
      </c>
      <c r="I21" s="37">
        <f t="shared" si="2"/>
        <v>98280.62</v>
      </c>
      <c r="J21" s="37">
        <f t="shared" si="3"/>
        <v>85454.665108086017</v>
      </c>
      <c r="K21" s="40">
        <f>SUM(J21:J$119)/C21</f>
        <v>48.120371651461092</v>
      </c>
    </row>
    <row r="22" spans="1:11">
      <c r="A22" s="60">
        <v>17</v>
      </c>
      <c r="C22" s="85">
        <v>98263.1</v>
      </c>
      <c r="D22" s="28">
        <f t="shared" si="0"/>
        <v>40.220000000001164</v>
      </c>
      <c r="E22" s="31">
        <f>SUMPRODUCT(D22:D$119*$A22:$A$119)/C22+0.5-$A22</f>
        <v>59.637319330548578</v>
      </c>
      <c r="F22" s="33">
        <f t="shared" si="1"/>
        <v>4.0930929311207525E-4</v>
      </c>
      <c r="G22" s="32"/>
      <c r="H22" s="40">
        <f>'HRQOL scores'!G$8</f>
        <v>0.86949660175206489</v>
      </c>
      <c r="I22" s="37">
        <f t="shared" si="2"/>
        <v>98242.99</v>
      </c>
      <c r="J22" s="37">
        <f t="shared" si="3"/>
        <v>85421.945950962094</v>
      </c>
      <c r="K22" s="40">
        <f>SUM(J22:J$119)/C22</f>
        <v>47.267879441410535</v>
      </c>
    </row>
    <row r="23" spans="1:11">
      <c r="A23" s="60">
        <v>18</v>
      </c>
      <c r="C23" s="85">
        <v>98222.88</v>
      </c>
      <c r="D23" s="28">
        <f t="shared" si="0"/>
        <v>45.559999999997672</v>
      </c>
      <c r="E23" s="31">
        <f>SUMPRODUCT(D23:D$119*$A23:$A$119)/C23+0.5-$A23</f>
        <v>58.661534696494627</v>
      </c>
      <c r="F23" s="33">
        <f t="shared" si="1"/>
        <v>4.6384304756689755E-4</v>
      </c>
      <c r="G23" s="32"/>
      <c r="H23" s="40">
        <f>'HRQOL scores'!G$8</f>
        <v>0.86949660175206489</v>
      </c>
      <c r="I23" s="37">
        <f t="shared" si="2"/>
        <v>98200.1</v>
      </c>
      <c r="J23" s="37">
        <f t="shared" si="3"/>
        <v>85384.653241712949</v>
      </c>
      <c r="K23" s="40">
        <f>SUM(J23:J$119)/C23</f>
        <v>46.417559924818995</v>
      </c>
    </row>
    <row r="24" spans="1:11">
      <c r="A24" s="60">
        <v>19</v>
      </c>
      <c r="C24" s="85">
        <v>98177.32</v>
      </c>
      <c r="D24" s="28">
        <f t="shared" si="0"/>
        <v>50.820000000006985</v>
      </c>
      <c r="E24" s="31">
        <f>SUMPRODUCT(D24:D$119*$A24:$A$119)/C24+0.5-$A24</f>
        <v>57.688525039282268</v>
      </c>
      <c r="F24" s="33">
        <f t="shared" si="1"/>
        <v>5.176348264548979E-4</v>
      </c>
      <c r="G24" s="32"/>
      <c r="H24" s="40">
        <f>'HRQOL scores'!G$8</f>
        <v>0.86949660175206489</v>
      </c>
      <c r="I24" s="37">
        <f t="shared" si="2"/>
        <v>98151.91</v>
      </c>
      <c r="J24" s="37">
        <f t="shared" si="3"/>
        <v>85342.752200474511</v>
      </c>
      <c r="K24" s="40">
        <f>SUM(J24:J$119)/C24</f>
        <v>45.569402028356357</v>
      </c>
    </row>
    <row r="25" spans="1:11">
      <c r="A25" s="60">
        <v>20</v>
      </c>
      <c r="C25" s="85">
        <v>98126.5</v>
      </c>
      <c r="D25" s="28">
        <f t="shared" si="0"/>
        <v>56.429999999993015</v>
      </c>
      <c r="E25" s="31">
        <f>SUMPRODUCT(D25:D$119*$A25:$A$119)/C25+0.5-$A25</f>
        <v>56.718143142878105</v>
      </c>
      <c r="F25" s="33">
        <f t="shared" si="1"/>
        <v>5.750740116073947E-4</v>
      </c>
      <c r="G25" s="32"/>
      <c r="H25" s="40">
        <f>'HRQOL scores'!G$8</f>
        <v>0.86949660175206489</v>
      </c>
      <c r="I25" s="37">
        <f t="shared" si="2"/>
        <v>98098.285000000003</v>
      </c>
      <c r="J25" s="37">
        <f t="shared" si="3"/>
        <v>85296.125445205558</v>
      </c>
      <c r="K25" s="40">
        <f>SUM(J25:J$119)/C25</f>
        <v>44.723280795158473</v>
      </c>
    </row>
    <row r="26" spans="1:11">
      <c r="A26" s="60">
        <v>21</v>
      </c>
      <c r="C26" s="85">
        <v>98070.07</v>
      </c>
      <c r="D26" s="28">
        <f t="shared" si="0"/>
        <v>62.170000000012806</v>
      </c>
      <c r="E26" s="31">
        <f>SUMPRODUCT(D26:D$119*$A26:$A$119)/C26+0.5-$A26</f>
        <v>55.750491338587082</v>
      </c>
      <c r="F26" s="33">
        <f t="shared" si="1"/>
        <v>6.3393449194043398E-4</v>
      </c>
      <c r="G26" s="32"/>
      <c r="H26" s="40">
        <f>'HRQOL scores'!G$8</f>
        <v>0.86949660175206489</v>
      </c>
      <c r="I26" s="37">
        <f t="shared" si="2"/>
        <v>98038.985000000001</v>
      </c>
      <c r="J26" s="37">
        <f t="shared" si="3"/>
        <v>85244.56429672167</v>
      </c>
      <c r="K26" s="40">
        <f>SUM(J26:J$119)/C26</f>
        <v>43.879268032549703</v>
      </c>
    </row>
    <row r="27" spans="1:11">
      <c r="A27" s="60">
        <v>22</v>
      </c>
      <c r="C27" s="85">
        <v>98007.9</v>
      </c>
      <c r="D27" s="28">
        <f t="shared" si="0"/>
        <v>67.309999999997672</v>
      </c>
      <c r="E27" s="31">
        <f>SUMPRODUCT(D27:D$119*$A27:$A$119)/C27+0.5-$A27</f>
        <v>54.78553874850526</v>
      </c>
      <c r="F27" s="33">
        <f t="shared" si="1"/>
        <v>6.8678137170572655E-4</v>
      </c>
      <c r="G27" s="32"/>
      <c r="H27" s="40">
        <f>'HRQOL scores'!G$8</f>
        <v>0.86949660175206489</v>
      </c>
      <c r="I27" s="37">
        <f t="shared" si="2"/>
        <v>97974.244999999995</v>
      </c>
      <c r="J27" s="37">
        <f t="shared" si="3"/>
        <v>85188.273086724235</v>
      </c>
      <c r="K27" s="40">
        <f>SUM(J27:J$119)/C27</f>
        <v>43.037329880593205</v>
      </c>
    </row>
    <row r="28" spans="1:11">
      <c r="A28" s="60">
        <v>23</v>
      </c>
      <c r="C28" s="85">
        <v>97940.59</v>
      </c>
      <c r="D28" s="28">
        <f t="shared" si="0"/>
        <v>71.80000000000291</v>
      </c>
      <c r="E28" s="31">
        <f>SUMPRODUCT(D28:D$119*$A28:$A$119)/C28+0.5-$A28</f>
        <v>53.82284666765463</v>
      </c>
      <c r="F28" s="33">
        <f t="shared" si="1"/>
        <v>7.3309748287204426E-4</v>
      </c>
      <c r="G28" s="32"/>
      <c r="H28" s="40">
        <f>'HRQOL scores'!G$8</f>
        <v>0.86949660175206489</v>
      </c>
      <c r="I28" s="37">
        <f t="shared" si="2"/>
        <v>97904.69</v>
      </c>
      <c r="J28" s="37">
        <f t="shared" si="3"/>
        <v>85127.795250589377</v>
      </c>
      <c r="K28" s="40">
        <f>SUM(J28:J$119)/C28</f>
        <v>42.197112046368765</v>
      </c>
    </row>
    <row r="29" spans="1:11">
      <c r="A29" s="60">
        <v>24</v>
      </c>
      <c r="C29" s="85">
        <v>97868.79</v>
      </c>
      <c r="D29" s="28">
        <f t="shared" si="0"/>
        <v>76.129999999990105</v>
      </c>
      <c r="E29" s="31">
        <f>SUMPRODUCT(D29:D$119*$A29:$A$119)/C29+0.5-$A29</f>
        <v>52.861966190750167</v>
      </c>
      <c r="F29" s="33">
        <f t="shared" si="1"/>
        <v>7.7787821837779043E-4</v>
      </c>
      <c r="G29" s="32"/>
      <c r="H29" s="40">
        <f>'HRQOL scores'!G$8</f>
        <v>0.86949660175206489</v>
      </c>
      <c r="I29" s="37">
        <f t="shared" si="2"/>
        <v>97830.725000000006</v>
      </c>
      <c r="J29" s="37">
        <f t="shared" si="3"/>
        <v>85063.482934440777</v>
      </c>
      <c r="K29" s="40">
        <f>SUM(J29:J$119)/C29</f>
        <v>41.358253789250647</v>
      </c>
    </row>
    <row r="30" spans="1:11">
      <c r="A30" s="60">
        <v>25</v>
      </c>
      <c r="C30" s="85">
        <v>97792.66</v>
      </c>
      <c r="D30" s="28">
        <f t="shared" si="0"/>
        <v>81.130000000004657</v>
      </c>
      <c r="E30" s="31">
        <f>SUMPRODUCT(D30:D$119*$A30:$A$119)/C30+0.5-$A30</f>
        <v>51.90272913232576</v>
      </c>
      <c r="F30" s="33">
        <f t="shared" si="1"/>
        <v>8.2961236559067576E-4</v>
      </c>
      <c r="G30" s="32"/>
      <c r="H30" s="40">
        <f>'HRQOL scores'!G$9</f>
        <v>0.8242024185500898</v>
      </c>
      <c r="I30" s="37">
        <f t="shared" si="2"/>
        <v>97752.095000000001</v>
      </c>
      <c r="J30" s="37">
        <f t="shared" si="3"/>
        <v>80567.513117338138</v>
      </c>
      <c r="K30" s="40">
        <f>SUM(J30:J$119)/C30</f>
        <v>40.520615472903941</v>
      </c>
    </row>
    <row r="31" spans="1:11">
      <c r="A31" s="60">
        <v>26</v>
      </c>
      <c r="C31" s="85">
        <v>97711.53</v>
      </c>
      <c r="D31" s="28">
        <f t="shared" si="0"/>
        <v>87.05000000000291</v>
      </c>
      <c r="E31" s="31">
        <f>SUMPRODUCT(D31:D$119*$A31:$A$119)/C31+0.5-$A31</f>
        <v>50.945408879685218</v>
      </c>
      <c r="F31" s="33">
        <f t="shared" si="1"/>
        <v>8.9088769769548085E-4</v>
      </c>
      <c r="G31" s="32"/>
      <c r="H31" s="40">
        <f>'HRQOL scores'!G$9</f>
        <v>0.8242024185500898</v>
      </c>
      <c r="I31" s="37">
        <f t="shared" si="2"/>
        <v>97668.005000000005</v>
      </c>
      <c r="J31" s="37">
        <f t="shared" si="3"/>
        <v>80498.205935962265</v>
      </c>
      <c r="K31" s="40">
        <f>SUM(J31:J$119)/C31</f>
        <v>39.729715201625602</v>
      </c>
    </row>
    <row r="32" spans="1:11">
      <c r="A32" s="60">
        <v>27</v>
      </c>
      <c r="C32" s="85">
        <v>97624.48</v>
      </c>
      <c r="D32" s="28">
        <f t="shared" si="0"/>
        <v>93.349999999991269</v>
      </c>
      <c r="E32" s="31">
        <f>SUMPRODUCT(D32:D$119*$A32:$A$119)/C32+0.5-$A32</f>
        <v>49.990390147119129</v>
      </c>
      <c r="F32" s="33">
        <f t="shared" si="1"/>
        <v>9.5621508047972472E-4</v>
      </c>
      <c r="G32" s="32"/>
      <c r="H32" s="40">
        <f>'HRQOL scores'!G$9</f>
        <v>0.8242024185500898</v>
      </c>
      <c r="I32" s="37">
        <f t="shared" si="2"/>
        <v>97577.804999999993</v>
      </c>
      <c r="J32" s="37">
        <f t="shared" si="3"/>
        <v>80423.862877809035</v>
      </c>
      <c r="K32" s="40">
        <f>SUM(J32:J$119)/C32</f>
        <v>38.94057159514842</v>
      </c>
    </row>
    <row r="33" spans="1:11">
      <c r="A33" s="60">
        <v>28</v>
      </c>
      <c r="C33" s="85">
        <v>97531.13</v>
      </c>
      <c r="D33" s="28">
        <f t="shared" si="0"/>
        <v>99.660000000003492</v>
      </c>
      <c r="E33" s="31">
        <f>SUMPRODUCT(D33:D$119*$A33:$A$119)/C33+0.5-$A33</f>
        <v>49.037758899231747</v>
      </c>
      <c r="F33" s="33">
        <f t="shared" si="1"/>
        <v>1.0218275949433117E-3</v>
      </c>
      <c r="G33" s="32"/>
      <c r="H33" s="40">
        <f>'HRQOL scores'!G$9</f>
        <v>0.8242024185500898</v>
      </c>
      <c r="I33" s="37">
        <f t="shared" si="2"/>
        <v>97481.3</v>
      </c>
      <c r="J33" s="37">
        <f t="shared" si="3"/>
        <v>80344.323223406871</v>
      </c>
      <c r="K33" s="40">
        <f>SUM(J33:J$119)/C33</f>
        <v>38.153245943129392</v>
      </c>
    </row>
    <row r="34" spans="1:11">
      <c r="A34" s="60">
        <v>29</v>
      </c>
      <c r="C34" s="85">
        <v>97431.47</v>
      </c>
      <c r="D34" s="28">
        <f t="shared" si="0"/>
        <v>106.02000000000407</v>
      </c>
      <c r="E34" s="31">
        <f>SUMPRODUCT(D34:D$119*$A34:$A$119)/C34+0.5-$A34</f>
        <v>48.087406852320186</v>
      </c>
      <c r="F34" s="33">
        <f t="shared" si="1"/>
        <v>1.0881494449381096E-3</v>
      </c>
      <c r="G34" s="32"/>
      <c r="H34" s="40">
        <f>'HRQOL scores'!G$9</f>
        <v>0.8242024185500898</v>
      </c>
      <c r="I34" s="37">
        <f t="shared" si="2"/>
        <v>97378.459999999992</v>
      </c>
      <c r="J34" s="37">
        <f t="shared" si="3"/>
        <v>80259.56224668317</v>
      </c>
      <c r="K34" s="40">
        <f>SUM(J34:J$119)/C34</f>
        <v>37.367647914764284</v>
      </c>
    </row>
    <row r="35" spans="1:11">
      <c r="A35" s="60">
        <v>30</v>
      </c>
      <c r="C35" s="85">
        <v>97325.45</v>
      </c>
      <c r="D35" s="28">
        <f t="shared" si="0"/>
        <v>112.70999999999185</v>
      </c>
      <c r="E35" s="31">
        <f>SUMPRODUCT(D35:D$119*$A35:$A$119)/C35+0.5-$A35</f>
        <v>47.139245470836542</v>
      </c>
      <c r="F35" s="33">
        <f t="shared" si="1"/>
        <v>1.1580732480557948E-3</v>
      </c>
      <c r="G35" s="32"/>
      <c r="H35" s="40">
        <f>'HRQOL scores'!G$9</f>
        <v>0.8242024185500898</v>
      </c>
      <c r="I35" s="37">
        <f t="shared" si="2"/>
        <v>97269.095000000001</v>
      </c>
      <c r="J35" s="37">
        <f t="shared" si="3"/>
        <v>80169.423349178454</v>
      </c>
      <c r="K35" s="40">
        <f>SUM(J35:J$119)/C35</f>
        <v>36.583702459441348</v>
      </c>
    </row>
    <row r="36" spans="1:11">
      <c r="A36" s="60">
        <v>31</v>
      </c>
      <c r="C36" s="85">
        <v>97212.74</v>
      </c>
      <c r="D36" s="28">
        <f t="shared" si="0"/>
        <v>120.41000000000349</v>
      </c>
      <c r="E36" s="31">
        <f>SUMPRODUCT(D36:D$119*$A36:$A$119)/C36+0.5-$A36</f>
        <v>46.193319755308096</v>
      </c>
      <c r="F36" s="33">
        <f t="shared" si="1"/>
        <v>1.2386236618780984E-3</v>
      </c>
      <c r="G36" s="32"/>
      <c r="H36" s="40">
        <f>'HRQOL scores'!G$9</f>
        <v>0.8242024185500898</v>
      </c>
      <c r="I36" s="37">
        <f t="shared" si="2"/>
        <v>97152.535000000003</v>
      </c>
      <c r="J36" s="37">
        <f t="shared" si="3"/>
        <v>80073.354315272256</v>
      </c>
      <c r="K36" s="40">
        <f>SUM(J36:J$119)/C36</f>
        <v>35.801437971834318</v>
      </c>
    </row>
    <row r="37" spans="1:11">
      <c r="A37" s="60">
        <v>32</v>
      </c>
      <c r="C37" s="85">
        <v>97092.33</v>
      </c>
      <c r="D37" s="28">
        <f t="shared" si="0"/>
        <v>131.43000000000757</v>
      </c>
      <c r="E37" s="31">
        <f>SUMPRODUCT(D37:D$119*$A37:$A$119)/C37+0.5-$A37</f>
        <v>45.24998677145382</v>
      </c>
      <c r="F37" s="33">
        <f t="shared" si="1"/>
        <v>1.3536599646955384E-3</v>
      </c>
      <c r="G37" s="32"/>
      <c r="H37" s="40">
        <f>'HRQOL scores'!G$9</f>
        <v>0.8242024185500898</v>
      </c>
      <c r="I37" s="37">
        <f t="shared" ref="I37:I68" si="4">(D37*0.5+C38)</f>
        <v>97026.614999999991</v>
      </c>
      <c r="J37" s="37">
        <f t="shared" ref="J37:J68" si="5">I37*H37</f>
        <v>79969.570746728408</v>
      </c>
      <c r="K37" s="40">
        <f>SUM(J37:J$119)/C37</f>
        <v>35.021123984425799</v>
      </c>
    </row>
    <row r="38" spans="1:11">
      <c r="A38" s="60">
        <v>33</v>
      </c>
      <c r="C38" s="85">
        <v>96960.9</v>
      </c>
      <c r="D38" s="28">
        <f t="shared" si="0"/>
        <v>140.61000000000058</v>
      </c>
      <c r="E38" s="31">
        <f>SUMPRODUCT(D38:D$119*$A38:$A$119)/C38+0.5-$A38</f>
        <v>44.310645147782552</v>
      </c>
      <c r="F38" s="33">
        <f t="shared" si="1"/>
        <v>1.4501721828077152E-3</v>
      </c>
      <c r="G38" s="32"/>
      <c r="H38" s="40">
        <f>'HRQOL scores'!G$9</f>
        <v>0.8242024185500898</v>
      </c>
      <c r="I38" s="37">
        <f t="shared" si="4"/>
        <v>96890.595000000001</v>
      </c>
      <c r="J38" s="37">
        <f t="shared" si="5"/>
        <v>79857.462733757246</v>
      </c>
      <c r="K38" s="40">
        <f>SUM(J38:J$119)/C38</f>
        <v>34.243833917796309</v>
      </c>
    </row>
    <row r="39" spans="1:11">
      <c r="A39" s="60">
        <v>34</v>
      </c>
      <c r="C39" s="85">
        <v>96820.29</v>
      </c>
      <c r="D39" s="28">
        <f t="shared" si="0"/>
        <v>153.58999999999651</v>
      </c>
      <c r="E39" s="31">
        <f>SUMPRODUCT(D39:D$119*$A39:$A$119)/C39+0.5-$A39</f>
        <v>43.374270394249265</v>
      </c>
      <c r="F39" s="33">
        <f t="shared" si="1"/>
        <v>1.5863410448367437E-3</v>
      </c>
      <c r="G39" s="32"/>
      <c r="H39" s="40">
        <f>'HRQOL scores'!G$9</f>
        <v>0.8242024185500898</v>
      </c>
      <c r="I39" s="37">
        <f t="shared" si="4"/>
        <v>96743.494999999995</v>
      </c>
      <c r="J39" s="37">
        <f t="shared" si="5"/>
        <v>79736.222557988513</v>
      </c>
      <c r="K39" s="40">
        <f>SUM(J39:J$119)/C39</f>
        <v>33.468764588355377</v>
      </c>
    </row>
    <row r="40" spans="1:11">
      <c r="A40" s="60">
        <v>35</v>
      </c>
      <c r="C40" s="85">
        <v>96666.7</v>
      </c>
      <c r="D40" s="28">
        <f t="shared" si="0"/>
        <v>167.1299999999901</v>
      </c>
      <c r="E40" s="31">
        <f>SUMPRODUCT(D40:D$119*$A40:$A$119)/C40+0.5-$A40</f>
        <v>42.442391672723176</v>
      </c>
      <c r="F40" s="33">
        <f t="shared" si="1"/>
        <v>1.7289304382997466E-3</v>
      </c>
      <c r="G40" s="32"/>
      <c r="H40" s="40">
        <f>'HRQOL scores'!G$10</f>
        <v>0.81181446714655925</v>
      </c>
      <c r="I40" s="37">
        <f t="shared" si="4"/>
        <v>96583.135000000009</v>
      </c>
      <c r="J40" s="37">
        <f t="shared" si="5"/>
        <v>78407.586275369205</v>
      </c>
      <c r="K40" s="40">
        <f>SUM(J40:J$119)/C40</f>
        <v>32.697084630263682</v>
      </c>
    </row>
    <row r="41" spans="1:11">
      <c r="A41" s="60">
        <v>36</v>
      </c>
      <c r="C41" s="85">
        <v>96499.57</v>
      </c>
      <c r="D41" s="28">
        <f t="shared" si="0"/>
        <v>181.66000000000349</v>
      </c>
      <c r="E41" s="31">
        <f>SUMPRODUCT(D41:D$119*$A41:$A$119)/C41+0.5-$A41</f>
        <v>41.515032741696444</v>
      </c>
      <c r="F41" s="33">
        <f t="shared" si="1"/>
        <v>1.8824954349537877E-3</v>
      </c>
      <c r="G41" s="32"/>
      <c r="H41" s="40">
        <f>'HRQOL scores'!G$10</f>
        <v>0.81181446714655925</v>
      </c>
      <c r="I41" s="37">
        <f t="shared" si="4"/>
        <v>96408.74</v>
      </c>
      <c r="J41" s="37">
        <f t="shared" si="5"/>
        <v>78266.00989137117</v>
      </c>
      <c r="K41" s="40">
        <f>SUM(J41:J$119)/C41</f>
        <v>31.941196054582843</v>
      </c>
    </row>
    <row r="42" spans="1:11">
      <c r="A42" s="60">
        <v>37</v>
      </c>
      <c r="C42" s="85">
        <v>96317.91</v>
      </c>
      <c r="D42" s="28">
        <f t="shared" si="0"/>
        <v>199.15000000000873</v>
      </c>
      <c r="E42" s="31">
        <f>SUMPRODUCT(D42:D$119*$A42:$A$119)/C42+0.5-$A42</f>
        <v>40.592388976355778</v>
      </c>
      <c r="F42" s="33">
        <f t="shared" si="1"/>
        <v>2.067632073827274E-3</v>
      </c>
      <c r="G42" s="32"/>
      <c r="H42" s="40">
        <f>'HRQOL scores'!G$10</f>
        <v>0.81181446714655925</v>
      </c>
      <c r="I42" s="37">
        <f t="shared" si="4"/>
        <v>96218.334999999992</v>
      </c>
      <c r="J42" s="37">
        <f t="shared" si="5"/>
        <v>78111.436357754123</v>
      </c>
      <c r="K42" s="40">
        <f>SUM(J42:J$119)/C42</f>
        <v>31.188858589867344</v>
      </c>
    </row>
    <row r="43" spans="1:11">
      <c r="A43" s="60">
        <v>38</v>
      </c>
      <c r="C43" s="85">
        <v>96118.76</v>
      </c>
      <c r="D43" s="28">
        <f t="shared" si="0"/>
        <v>220.09999999999127</v>
      </c>
      <c r="E43" s="31">
        <f>SUMPRODUCT(D43:D$119*$A43:$A$119)/C43+0.5-$A43</f>
        <v>39.675457039912175</v>
      </c>
      <c r="F43" s="33">
        <f t="shared" si="1"/>
        <v>2.2898755664345991E-3</v>
      </c>
      <c r="G43" s="32"/>
      <c r="H43" s="40">
        <f>'HRQOL scores'!G$10</f>
        <v>0.81181446714655925</v>
      </c>
      <c r="I43" s="37">
        <f t="shared" si="4"/>
        <v>96008.709999999992</v>
      </c>
      <c r="J43" s="37">
        <f t="shared" si="5"/>
        <v>77941.259750078534</v>
      </c>
      <c r="K43" s="40">
        <f>SUM(J43:J$119)/C43</f>
        <v>30.440823813205828</v>
      </c>
    </row>
    <row r="44" spans="1:11">
      <c r="A44" s="60">
        <v>39</v>
      </c>
      <c r="C44" s="85">
        <v>95898.66</v>
      </c>
      <c r="D44" s="28">
        <f t="shared" si="0"/>
        <v>243.43000000000757</v>
      </c>
      <c r="E44" s="31">
        <f>SUMPRODUCT(D44:D$119*$A44:$A$119)/C44+0.5-$A44</f>
        <v>38.765369850940871</v>
      </c>
      <c r="F44" s="33">
        <f t="shared" si="1"/>
        <v>2.5384087744292523E-3</v>
      </c>
      <c r="G44" s="32"/>
      <c r="H44" s="40">
        <f>'HRQOL scores'!G$10</f>
        <v>0.81181446714655925</v>
      </c>
      <c r="I44" s="37">
        <f t="shared" si="4"/>
        <v>95776.945000000007</v>
      </c>
      <c r="J44" s="37">
        <f t="shared" si="5"/>
        <v>77753.109570100321</v>
      </c>
      <c r="K44" s="40">
        <f>SUM(J44:J$119)/C44</f>
        <v>29.697943418122183</v>
      </c>
    </row>
    <row r="45" spans="1:11">
      <c r="A45" s="60">
        <v>40</v>
      </c>
      <c r="C45" s="85">
        <v>95655.23</v>
      </c>
      <c r="D45" s="28">
        <f t="shared" si="0"/>
        <v>267.70999999999185</v>
      </c>
      <c r="E45" s="31">
        <f>SUMPRODUCT(D45:D$119*$A45:$A$119)/C45+0.5-$A45</f>
        <v>37.862750192641087</v>
      </c>
      <c r="F45" s="33">
        <f t="shared" si="1"/>
        <v>2.7986969452688773E-3</v>
      </c>
      <c r="G45" s="32"/>
      <c r="H45" s="40">
        <f>'HRQOL scores'!G$10</f>
        <v>0.81181446714655925</v>
      </c>
      <c r="I45" s="37">
        <f t="shared" si="4"/>
        <v>95521.375</v>
      </c>
      <c r="J45" s="37">
        <f t="shared" si="5"/>
        <v>77545.634146731667</v>
      </c>
      <c r="K45" s="40">
        <f>SUM(J45:J$119)/C45</f>
        <v>28.96067333677037</v>
      </c>
    </row>
    <row r="46" spans="1:11">
      <c r="A46" s="60">
        <v>41</v>
      </c>
      <c r="C46" s="85">
        <v>95387.520000000004</v>
      </c>
      <c r="D46" s="28">
        <f t="shared" si="0"/>
        <v>291.88999999999942</v>
      </c>
      <c r="E46" s="31">
        <f>SUMPRODUCT(D46:D$119*$A46:$A$119)/C46+0.5-$A46</f>
        <v>36.967610680198291</v>
      </c>
      <c r="F46" s="33">
        <f t="shared" si="1"/>
        <v>3.0600439135014664E-3</v>
      </c>
      <c r="G46" s="32"/>
      <c r="H46" s="40">
        <f>'HRQOL scores'!G$10</f>
        <v>0.81181446714655925</v>
      </c>
      <c r="I46" s="37">
        <f t="shared" si="4"/>
        <v>95241.575000000012</v>
      </c>
      <c r="J46" s="37">
        <f t="shared" si="5"/>
        <v>77318.488458824067</v>
      </c>
      <c r="K46" s="40">
        <f>SUM(J46:J$119)/C46</f>
        <v>28.228999295053534</v>
      </c>
    </row>
    <row r="47" spans="1:11">
      <c r="A47" s="60">
        <v>42</v>
      </c>
      <c r="C47" s="85">
        <v>95095.63</v>
      </c>
      <c r="D47" s="28">
        <f t="shared" si="0"/>
        <v>316.40000000000873</v>
      </c>
      <c r="E47" s="31">
        <f>SUMPRODUCT(D47:D$119*$A47:$A$119)/C47+0.5-$A47</f>
        <v>36.079545696365102</v>
      </c>
      <c r="F47" s="33">
        <f t="shared" si="1"/>
        <v>3.3271770742778475E-3</v>
      </c>
      <c r="G47" s="32"/>
      <c r="H47" s="40">
        <f>'HRQOL scores'!G$10</f>
        <v>0.81181446714655925</v>
      </c>
      <c r="I47" s="37">
        <f t="shared" si="4"/>
        <v>94937.43</v>
      </c>
      <c r="J47" s="37">
        <f t="shared" si="5"/>
        <v>77071.579147713768</v>
      </c>
      <c r="K47" s="40">
        <f>SUM(J47:J$119)/C47</f>
        <v>27.502586042892617</v>
      </c>
    </row>
    <row r="48" spans="1:11">
      <c r="A48" s="60">
        <v>43</v>
      </c>
      <c r="C48" s="85">
        <v>94779.23</v>
      </c>
      <c r="D48" s="28">
        <f t="shared" si="0"/>
        <v>341.5</v>
      </c>
      <c r="E48" s="31">
        <f>SUMPRODUCT(D48:D$119*$A48:$A$119)/C48+0.5-$A48</f>
        <v>35.198320329355155</v>
      </c>
      <c r="F48" s="33">
        <f t="shared" si="1"/>
        <v>3.6031100906812603E-3</v>
      </c>
      <c r="G48" s="32"/>
      <c r="H48" s="40">
        <f>'HRQOL scores'!G$10</f>
        <v>0.81181446714655925</v>
      </c>
      <c r="I48" s="37">
        <f t="shared" si="4"/>
        <v>94608.48</v>
      </c>
      <c r="J48" s="37">
        <f t="shared" si="5"/>
        <v>76804.53277874591</v>
      </c>
      <c r="K48" s="40">
        <f>SUM(J48:J$119)/C48</f>
        <v>26.781227988773146</v>
      </c>
    </row>
    <row r="49" spans="1:11">
      <c r="A49" s="60">
        <v>44</v>
      </c>
      <c r="C49" s="85">
        <v>94437.73</v>
      </c>
      <c r="D49" s="28">
        <f t="shared" si="0"/>
        <v>367.73999999999069</v>
      </c>
      <c r="E49" s="31">
        <f>SUMPRODUCT(D49:D$119*$A49:$A$119)/C49+0.5-$A49</f>
        <v>34.323794293971574</v>
      </c>
      <c r="F49" s="33">
        <f t="shared" si="1"/>
        <v>3.8939944871609123E-3</v>
      </c>
      <c r="G49" s="32"/>
      <c r="H49" s="40">
        <f>'HRQOL scores'!G$10</f>
        <v>0.81181446714655925</v>
      </c>
      <c r="I49" s="37">
        <f t="shared" si="4"/>
        <v>94253.86</v>
      </c>
      <c r="J49" s="37">
        <f t="shared" si="5"/>
        <v>76516.64713240639</v>
      </c>
      <c r="K49" s="40">
        <f>SUM(J49:J$119)/C49</f>
        <v>26.064790359230592</v>
      </c>
    </row>
    <row r="50" spans="1:11">
      <c r="A50" s="60">
        <v>45</v>
      </c>
      <c r="C50" s="85">
        <v>94069.99</v>
      </c>
      <c r="D50" s="28">
        <f t="shared" si="0"/>
        <v>395.77999999999884</v>
      </c>
      <c r="E50" s="31">
        <f>SUMPRODUCT(D50:D$119*$A50:$A$119)/C50+0.5-$A50</f>
        <v>33.456018844156659</v>
      </c>
      <c r="F50" s="33">
        <f t="shared" si="1"/>
        <v>4.2072928890499383E-3</v>
      </c>
      <c r="G50" s="32"/>
      <c r="H50" s="40">
        <f>'HRQOL scores'!G$11</f>
        <v>0.79337201988920225</v>
      </c>
      <c r="I50" s="37">
        <f t="shared" si="4"/>
        <v>93872.1</v>
      </c>
      <c r="J50" s="37">
        <f t="shared" si="5"/>
        <v>74475.497588241182</v>
      </c>
      <c r="K50" s="40">
        <f>SUM(J50:J$119)/C50</f>
        <v>25.35328203308212</v>
      </c>
    </row>
    <row r="51" spans="1:11">
      <c r="A51" s="60">
        <v>46</v>
      </c>
      <c r="C51" s="85">
        <v>93674.21</v>
      </c>
      <c r="D51" s="28">
        <f t="shared" si="0"/>
        <v>425.44000000000233</v>
      </c>
      <c r="E51" s="31">
        <f>SUMPRODUCT(D51:D$119*$A51:$A$119)/C51+0.5-$A51</f>
        <v>32.595260297467433</v>
      </c>
      <c r="F51" s="33">
        <f t="shared" si="1"/>
        <v>4.541698296681683E-3</v>
      </c>
      <c r="G51" s="32"/>
      <c r="H51" s="40">
        <f>'HRQOL scores'!G$11</f>
        <v>0.79337201988920225</v>
      </c>
      <c r="I51" s="37">
        <f t="shared" si="4"/>
        <v>93461.49</v>
      </c>
      <c r="J51" s="37">
        <f t="shared" si="5"/>
        <v>74149.731103154481</v>
      </c>
      <c r="K51" s="40">
        <f>SUM(J51:J$119)/C51</f>
        <v>24.665353353190525</v>
      </c>
    </row>
    <row r="52" spans="1:11">
      <c r="A52" s="60">
        <v>47</v>
      </c>
      <c r="C52" s="85">
        <v>93248.77</v>
      </c>
      <c r="D52" s="28">
        <f t="shared" si="0"/>
        <v>456.08000000000175</v>
      </c>
      <c r="E52" s="31">
        <f>SUMPRODUCT(D52:D$119*$A52:$A$119)/C52+0.5-$A52</f>
        <v>31.74169233663487</v>
      </c>
      <c r="F52" s="33">
        <f t="shared" si="1"/>
        <v>4.8910028518338823E-3</v>
      </c>
      <c r="G52" s="32"/>
      <c r="H52" s="40">
        <f>'HRQOL scores'!G$11</f>
        <v>0.79337201988920225</v>
      </c>
      <c r="I52" s="37">
        <f t="shared" si="4"/>
        <v>93020.73000000001</v>
      </c>
      <c r="J52" s="37">
        <f t="shared" si="5"/>
        <v>73800.044451668116</v>
      </c>
      <c r="K52" s="40">
        <f>SUM(J52:J$119)/C52</f>
        <v>23.982705172709725</v>
      </c>
    </row>
    <row r="53" spans="1:11">
      <c r="A53" s="60">
        <v>48</v>
      </c>
      <c r="C53" s="85">
        <v>92792.69</v>
      </c>
      <c r="D53" s="28">
        <f t="shared" si="0"/>
        <v>487.05999999999767</v>
      </c>
      <c r="E53" s="31">
        <f>SUMPRODUCT(D53:D$119*$A53:$A$119)/C53+0.5-$A53</f>
        <v>30.895246577177872</v>
      </c>
      <c r="F53" s="33">
        <f t="shared" si="1"/>
        <v>5.2489048436897097E-3</v>
      </c>
      <c r="G53" s="32"/>
      <c r="H53" s="40">
        <f>'HRQOL scores'!G$11</f>
        <v>0.79337201988920225</v>
      </c>
      <c r="I53" s="37">
        <f t="shared" si="4"/>
        <v>92549.16</v>
      </c>
      <c r="J53" s="37">
        <f t="shared" si="5"/>
        <v>73425.914008248961</v>
      </c>
      <c r="K53" s="40">
        <f>SUM(J53:J$119)/C53</f>
        <v>23.305259435588638</v>
      </c>
    </row>
    <row r="54" spans="1:11">
      <c r="A54" s="60">
        <v>49</v>
      </c>
      <c r="C54" s="85">
        <v>92305.63</v>
      </c>
      <c r="D54" s="28">
        <f t="shared" si="0"/>
        <v>518.38000000000466</v>
      </c>
      <c r="E54" s="31">
        <f>SUMPRODUCT(D54:D$119*$A54:$A$119)/C54+0.5-$A54</f>
        <v>30.055630172391744</v>
      </c>
      <c r="F54" s="33">
        <f t="shared" si="1"/>
        <v>5.6159088020958699E-3</v>
      </c>
      <c r="G54" s="32"/>
      <c r="H54" s="40">
        <f>'HRQOL scores'!G$11</f>
        <v>0.79337201988920225</v>
      </c>
      <c r="I54" s="37">
        <f t="shared" si="4"/>
        <v>92046.44</v>
      </c>
      <c r="J54" s="37">
        <f t="shared" si="5"/>
        <v>73027.070026410263</v>
      </c>
      <c r="K54" s="40">
        <f>SUM(J54:J$119)/C54</f>
        <v>22.632766822217693</v>
      </c>
    </row>
    <row r="55" spans="1:11">
      <c r="A55" s="60">
        <v>50</v>
      </c>
      <c r="C55" s="85">
        <v>91787.25</v>
      </c>
      <c r="D55" s="28">
        <f t="shared" si="0"/>
        <v>551.27000000000407</v>
      </c>
      <c r="E55" s="31">
        <f>SUMPRODUCT(D55:D$119*$A55:$A$119)/C55+0.5-$A55</f>
        <v>29.222549298618574</v>
      </c>
      <c r="F55" s="33">
        <f t="shared" si="1"/>
        <v>6.0059539859839365E-3</v>
      </c>
      <c r="G55" s="32"/>
      <c r="H55" s="40">
        <f>'HRQOL scores'!G$11</f>
        <v>0.79337201988920225</v>
      </c>
      <c r="I55" s="37">
        <f t="shared" si="4"/>
        <v>91511.614999999991</v>
      </c>
      <c r="J55" s="37">
        <f t="shared" si="5"/>
        <v>72602.754835873013</v>
      </c>
      <c r="K55" s="40">
        <f>SUM(J55:J$119)/C55</f>
        <v>21.964975856031117</v>
      </c>
    </row>
    <row r="56" spans="1:11">
      <c r="A56" s="60">
        <v>51</v>
      </c>
      <c r="C56" s="85">
        <v>91235.98</v>
      </c>
      <c r="D56" s="28">
        <f t="shared" si="0"/>
        <v>586.13999999999942</v>
      </c>
      <c r="E56" s="31">
        <f>SUMPRODUCT(D56:D$119*$A56:$A$119)/C56+0.5-$A56</f>
        <v>28.396097933179746</v>
      </c>
      <c r="F56" s="33">
        <f t="shared" si="1"/>
        <v>6.4244391302641724E-3</v>
      </c>
      <c r="G56" s="32"/>
      <c r="H56" s="40">
        <f>'HRQOL scores'!G$11</f>
        <v>0.79337201988920225</v>
      </c>
      <c r="I56" s="37">
        <f t="shared" si="4"/>
        <v>90942.91</v>
      </c>
      <c r="J56" s="37">
        <f t="shared" si="5"/>
        <v>72151.560201301938</v>
      </c>
      <c r="K56" s="40">
        <f>SUM(J56:J$119)/C56</f>
        <v>21.301924693587104</v>
      </c>
    </row>
    <row r="57" spans="1:11">
      <c r="A57" s="60">
        <v>52</v>
      </c>
      <c r="C57" s="85">
        <v>90649.84</v>
      </c>
      <c r="D57" s="28">
        <f t="shared" si="0"/>
        <v>622.45999999999185</v>
      </c>
      <c r="E57" s="31">
        <f>SUMPRODUCT(D57:D$119*$A57:$A$119)/C57+0.5-$A57</f>
        <v>27.576473528355123</v>
      </c>
      <c r="F57" s="33">
        <f t="shared" si="1"/>
        <v>6.8666420150327E-3</v>
      </c>
      <c r="G57" s="32"/>
      <c r="H57" s="40">
        <f>'HRQOL scores'!G$11</f>
        <v>0.79337201988920225</v>
      </c>
      <c r="I57" s="37">
        <f t="shared" si="4"/>
        <v>90338.61</v>
      </c>
      <c r="J57" s="37">
        <f t="shared" si="5"/>
        <v>71672.12548968289</v>
      </c>
      <c r="K57" s="40">
        <f>SUM(J57:J$119)/C57</f>
        <v>20.643725516827359</v>
      </c>
    </row>
    <row r="58" spans="1:11">
      <c r="A58" s="60">
        <v>53</v>
      </c>
      <c r="C58" s="85">
        <v>90027.38</v>
      </c>
      <c r="D58" s="28">
        <f t="shared" si="0"/>
        <v>661.40000000000873</v>
      </c>
      <c r="E58" s="31">
        <f>SUMPRODUCT(D58:D$119*$A58:$A$119)/C58+0.5-$A58</f>
        <v>26.763683482842964</v>
      </c>
      <c r="F58" s="33">
        <f t="shared" si="1"/>
        <v>7.3466538735216854E-3</v>
      </c>
      <c r="G58" s="32"/>
      <c r="H58" s="40">
        <f>'HRQOL scores'!G$11</f>
        <v>0.79337201988920225</v>
      </c>
      <c r="I58" s="37">
        <f t="shared" si="4"/>
        <v>89696.68</v>
      </c>
      <c r="J58" s="37">
        <f t="shared" si="5"/>
        <v>71162.836188955407</v>
      </c>
      <c r="K58" s="40">
        <f>SUM(J58:J$119)/C58</f>
        <v>19.990343933308221</v>
      </c>
    </row>
    <row r="59" spans="1:11">
      <c r="A59" s="60">
        <v>54</v>
      </c>
      <c r="C59" s="85">
        <v>89365.98</v>
      </c>
      <c r="D59" s="28">
        <f t="shared" si="0"/>
        <v>704.56999999999243</v>
      </c>
      <c r="E59" s="31">
        <f>SUMPRODUCT(D59:D$119*$A59:$A$119)/C59+0.5-$A59</f>
        <v>25.958061704349106</v>
      </c>
      <c r="F59" s="33">
        <f t="shared" si="1"/>
        <v>7.8840963865667059E-3</v>
      </c>
      <c r="G59" s="32"/>
      <c r="H59" s="40">
        <f>'HRQOL scores'!G$11</f>
        <v>0.79337201988920225</v>
      </c>
      <c r="I59" s="37">
        <f t="shared" si="4"/>
        <v>89013.695000000007</v>
      </c>
      <c r="J59" s="37">
        <f t="shared" si="5"/>
        <v>70620.974999951388</v>
      </c>
      <c r="K59" s="40">
        <f>SUM(J59:J$119)/C59</f>
        <v>19.34198509797217</v>
      </c>
    </row>
    <row r="60" spans="1:11">
      <c r="A60" s="60">
        <v>55</v>
      </c>
      <c r="C60" s="85">
        <v>88661.41</v>
      </c>
      <c r="D60" s="28">
        <f t="shared" si="0"/>
        <v>754.82000000000698</v>
      </c>
      <c r="E60" s="31">
        <f>SUMPRODUCT(D60:D$119*$A60:$A$119)/C60+0.5-$A60</f>
        <v>25.160370538993561</v>
      </c>
      <c r="F60" s="33">
        <f t="shared" si="1"/>
        <v>8.5135122484517999E-3</v>
      </c>
      <c r="G60" s="32"/>
      <c r="H60" s="40">
        <f>'HRQOL scores'!G$12</f>
        <v>0.78381744621826588</v>
      </c>
      <c r="I60" s="37">
        <f t="shared" si="4"/>
        <v>88284</v>
      </c>
      <c r="J60" s="37">
        <f t="shared" si="5"/>
        <v>69198.539421933383</v>
      </c>
      <c r="K60" s="40">
        <f>SUM(J60:J$119)/C60</f>
        <v>18.699166620807489</v>
      </c>
    </row>
    <row r="61" spans="1:11">
      <c r="A61" s="60">
        <v>56</v>
      </c>
      <c r="C61" s="85">
        <v>87906.59</v>
      </c>
      <c r="D61" s="28">
        <f t="shared" si="0"/>
        <v>811.61000000000058</v>
      </c>
      <c r="E61" s="31">
        <f>SUMPRODUCT(D61:D$119*$A61:$A$119)/C61+0.5-$A61</f>
        <v>24.372119634143786</v>
      </c>
      <c r="F61" s="33">
        <f t="shared" si="1"/>
        <v>9.2326411478365917E-3</v>
      </c>
      <c r="G61" s="32"/>
      <c r="H61" s="40">
        <f>'HRQOL scores'!G$12</f>
        <v>0.78381744621826588</v>
      </c>
      <c r="I61" s="37">
        <f t="shared" si="4"/>
        <v>87500.785000000003</v>
      </c>
      <c r="J61" s="37">
        <f t="shared" si="5"/>
        <v>68584.641840793542</v>
      </c>
      <c r="K61" s="40">
        <f>SUM(J61:J$119)/C61</f>
        <v>18.072546540638125</v>
      </c>
    </row>
    <row r="62" spans="1:11">
      <c r="A62" s="60">
        <v>57</v>
      </c>
      <c r="C62" s="85">
        <v>87094.98</v>
      </c>
      <c r="D62" s="28">
        <f t="shared" si="0"/>
        <v>870.76999999998952</v>
      </c>
      <c r="E62" s="31">
        <f>SUMPRODUCT(D62:D$119*$A62:$A$119)/C62+0.5-$A62</f>
        <v>23.594576209898975</v>
      </c>
      <c r="F62" s="33">
        <f t="shared" si="1"/>
        <v>9.9979355871026038E-3</v>
      </c>
      <c r="G62" s="32"/>
      <c r="H62" s="40">
        <f>'HRQOL scores'!G$12</f>
        <v>0.78381744621826588</v>
      </c>
      <c r="I62" s="37">
        <f t="shared" si="4"/>
        <v>86659.595000000001</v>
      </c>
      <c r="J62" s="37">
        <f t="shared" si="5"/>
        <v>67925.302443209206</v>
      </c>
      <c r="K62" s="40">
        <f>SUM(J62:J$119)/C62</f>
        <v>17.453489250046335</v>
      </c>
    </row>
    <row r="63" spans="1:11">
      <c r="A63" s="60">
        <v>58</v>
      </c>
      <c r="C63" s="85">
        <v>86224.21</v>
      </c>
      <c r="D63" s="28">
        <f t="shared" si="0"/>
        <v>927.18000000000757</v>
      </c>
      <c r="E63" s="31">
        <f>SUMPRODUCT(D63:D$119*$A63:$A$119)/C63+0.5-$A63</f>
        <v>22.827806112803216</v>
      </c>
      <c r="F63" s="33">
        <f t="shared" si="1"/>
        <v>1.0753128384707817E-2</v>
      </c>
      <c r="G63" s="32"/>
      <c r="H63" s="40">
        <f>'HRQOL scores'!G$12</f>
        <v>0.78381744621826588</v>
      </c>
      <c r="I63" s="37">
        <f t="shared" si="4"/>
        <v>85760.62</v>
      </c>
      <c r="J63" s="37">
        <f t="shared" si="5"/>
        <v>67220.670154495136</v>
      </c>
      <c r="K63" s="40">
        <f>SUM(J63:J$119)/C63</f>
        <v>16.841975063845656</v>
      </c>
    </row>
    <row r="64" spans="1:11">
      <c r="A64" s="60">
        <v>59</v>
      </c>
      <c r="C64" s="85">
        <v>85297.03</v>
      </c>
      <c r="D64" s="28">
        <f t="shared" si="0"/>
        <v>980.16999999999825</v>
      </c>
      <c r="E64" s="31">
        <f>SUMPRODUCT(D64:D$119*$A64:$A$119)/C64+0.5-$A64</f>
        <v>22.070509701329897</v>
      </c>
      <c r="F64" s="33">
        <f t="shared" si="1"/>
        <v>1.149125590891029E-2</v>
      </c>
      <c r="G64" s="32"/>
      <c r="H64" s="40">
        <f>'HRQOL scores'!G$12</f>
        <v>0.78381744621826588</v>
      </c>
      <c r="I64" s="37">
        <f t="shared" si="4"/>
        <v>84806.945000000007</v>
      </c>
      <c r="J64" s="37">
        <f t="shared" si="5"/>
        <v>66473.163051472933</v>
      </c>
      <c r="K64" s="40">
        <f>SUM(J64:J$119)/C64</f>
        <v>16.236970086359349</v>
      </c>
    </row>
    <row r="65" spans="1:11">
      <c r="A65" s="60">
        <v>60</v>
      </c>
      <c r="C65" s="85">
        <v>84316.86</v>
      </c>
      <c r="D65" s="28">
        <f t="shared" si="0"/>
        <v>1033.1300000000047</v>
      </c>
      <c r="E65" s="31">
        <f>SUMPRODUCT(D65:D$119*$A65:$A$119)/C65+0.5-$A65</f>
        <v>21.321263423586075</v>
      </c>
      <c r="F65" s="33">
        <f t="shared" si="1"/>
        <v>1.2252946800912708E-2</v>
      </c>
      <c r="G65" s="32"/>
      <c r="H65" s="40">
        <f>'HRQOL scores'!G$12</f>
        <v>0.78381744621826588</v>
      </c>
      <c r="I65" s="37">
        <f t="shared" si="4"/>
        <v>83800.294999999998</v>
      </c>
      <c r="J65" s="37">
        <f t="shared" si="5"/>
        <v>65684.133219237308</v>
      </c>
      <c r="K65" s="40">
        <f>SUM(J65:J$119)/C65</f>
        <v>15.637348942000722</v>
      </c>
    </row>
    <row r="66" spans="1:11">
      <c r="A66" s="60">
        <v>61</v>
      </c>
      <c r="C66" s="85">
        <v>83283.73</v>
      </c>
      <c r="D66" s="28">
        <f t="shared" si="0"/>
        <v>1091.8399999999965</v>
      </c>
      <c r="E66" s="31">
        <f>SUMPRODUCT(D66:D$119*$A66:$A$119)/C66+0.5-$A66</f>
        <v>20.579550028674603</v>
      </c>
      <c r="F66" s="33">
        <f t="shared" si="1"/>
        <v>1.3109883527070612E-2</v>
      </c>
      <c r="G66" s="32"/>
      <c r="H66" s="40">
        <f>'HRQOL scores'!G$12</f>
        <v>0.78381744621826588</v>
      </c>
      <c r="I66" s="37">
        <f t="shared" si="4"/>
        <v>82737.81</v>
      </c>
      <c r="J66" s="37">
        <f t="shared" si="5"/>
        <v>64851.338939892099</v>
      </c>
      <c r="K66" s="40">
        <f>SUM(J66:J$119)/C66</f>
        <v>15.042650326715508</v>
      </c>
    </row>
    <row r="67" spans="1:11">
      <c r="A67" s="60">
        <v>62</v>
      </c>
      <c r="C67" s="85">
        <v>82191.89</v>
      </c>
      <c r="D67" s="28">
        <f t="shared" si="0"/>
        <v>1157.1399999999994</v>
      </c>
      <c r="E67" s="31">
        <f>SUMPRODUCT(D67:D$119*$A67:$A$119)/C67+0.5-$A67</f>
        <v>19.846287487848585</v>
      </c>
      <c r="F67" s="33">
        <f t="shared" si="1"/>
        <v>1.4078517965701962E-2</v>
      </c>
      <c r="G67" s="32"/>
      <c r="H67" s="40">
        <f>'HRQOL scores'!G$12</f>
        <v>0.78381744621826588</v>
      </c>
      <c r="I67" s="37">
        <f t="shared" si="4"/>
        <v>81613.320000000007</v>
      </c>
      <c r="J67" s="37">
        <f t="shared" si="5"/>
        <v>63969.944059794128</v>
      </c>
      <c r="K67" s="40">
        <f>SUM(J67:J$119)/C67</f>
        <v>14.453453854810906</v>
      </c>
    </row>
    <row r="68" spans="1:11">
      <c r="A68" s="60">
        <v>63</v>
      </c>
      <c r="C68" s="85">
        <v>81034.75</v>
      </c>
      <c r="D68" s="28">
        <f t="shared" si="0"/>
        <v>1231.5599999999977</v>
      </c>
      <c r="E68" s="31">
        <f>SUMPRODUCT(D68:D$119*$A68:$A$119)/C68+0.5-$A68</f>
        <v>19.122543823601944</v>
      </c>
      <c r="F68" s="33">
        <f t="shared" si="1"/>
        <v>1.5197924347270741E-2</v>
      </c>
      <c r="G68" s="32"/>
      <c r="H68" s="40">
        <f>'HRQOL scores'!G$12</f>
        <v>0.78381744621826588</v>
      </c>
      <c r="I68" s="37">
        <f t="shared" si="4"/>
        <v>80418.97</v>
      </c>
      <c r="J68" s="37">
        <f t="shared" si="5"/>
        <v>63033.791692903338</v>
      </c>
      <c r="K68" s="40">
        <f>SUM(J68:J$119)/C68</f>
        <v>13.870428986267001</v>
      </c>
    </row>
    <row r="69" spans="1:11">
      <c r="A69" s="60">
        <v>64</v>
      </c>
      <c r="C69" s="85">
        <v>79803.19</v>
      </c>
      <c r="D69" s="28">
        <f t="shared" ref="D69:D119" si="6">C69-C70</f>
        <v>1313.3399999999965</v>
      </c>
      <c r="E69" s="31">
        <f>SUMPRODUCT(D69:D$119*$A69:$A$119)/C69+0.5-$A69</f>
        <v>18.409935594173973</v>
      </c>
      <c r="F69" s="33">
        <f t="shared" ref="F69:F115" si="7">D69/C69</f>
        <v>1.6457236859829746E-2</v>
      </c>
      <c r="G69" s="32"/>
      <c r="H69" s="40">
        <f>'HRQOL scores'!G$12</f>
        <v>0.78381744621826588</v>
      </c>
      <c r="I69" s="37">
        <f t="shared" ref="I69:I100" si="8">(D69*0.5+C70)</f>
        <v>79146.52</v>
      </c>
      <c r="J69" s="37">
        <f t="shared" ref="J69:J100" si="9">I69*H69</f>
        <v>62036.42318346291</v>
      </c>
      <c r="K69" s="40">
        <f>SUM(J69:J$119)/C69</f>
        <v>13.294618342975969</v>
      </c>
    </row>
    <row r="70" spans="1:11">
      <c r="A70" s="60">
        <v>65</v>
      </c>
      <c r="C70" s="85">
        <v>78489.850000000006</v>
      </c>
      <c r="D70" s="28">
        <f t="shared" si="6"/>
        <v>1397.4800000000105</v>
      </c>
      <c r="E70" s="31">
        <f>SUMPRODUCT(D70:D$119*$A70:$A$119)/C70+0.5-$A70</f>
        <v>17.709615550413574</v>
      </c>
      <c r="F70" s="33">
        <f t="shared" si="7"/>
        <v>1.7804595116438754E-2</v>
      </c>
      <c r="G70" s="32"/>
      <c r="H70" s="40">
        <f>'HRQOL scores'!G$13</f>
        <v>0.76652916717356001</v>
      </c>
      <c r="I70" s="37">
        <f t="shared" si="8"/>
        <v>77791.11</v>
      </c>
      <c r="J70" s="37">
        <f t="shared" si="9"/>
        <v>59629.1547618068</v>
      </c>
      <c r="K70" s="40">
        <f>SUM(J70:J$119)/C70</f>
        <v>12.72669689671382</v>
      </c>
    </row>
    <row r="71" spans="1:11">
      <c r="A71" s="60">
        <v>66</v>
      </c>
      <c r="C71" s="85">
        <v>77092.37</v>
      </c>
      <c r="D71" s="28">
        <f t="shared" si="6"/>
        <v>1475.0399999999936</v>
      </c>
      <c r="E71" s="31">
        <f>SUMPRODUCT(D71:D$119*$A71:$A$119)/C71+0.5-$A71</f>
        <v>17.021580191523867</v>
      </c>
      <c r="F71" s="33">
        <f t="shared" si="7"/>
        <v>1.9133410997741976E-2</v>
      </c>
      <c r="G71" s="32"/>
      <c r="H71" s="40">
        <f>'HRQOL scores'!G$13</f>
        <v>0.76652916717356001</v>
      </c>
      <c r="I71" s="37">
        <f t="shared" si="8"/>
        <v>76354.850000000006</v>
      </c>
      <c r="J71" s="37">
        <f t="shared" si="9"/>
        <v>58528.219580162106</v>
      </c>
      <c r="K71" s="40">
        <f>SUM(J71:J$119)/C71</f>
        <v>12.183921387508601</v>
      </c>
    </row>
    <row r="72" spans="1:11">
      <c r="A72" s="60">
        <v>67</v>
      </c>
      <c r="C72" s="85">
        <v>75617.33</v>
      </c>
      <c r="D72" s="28">
        <f t="shared" si="6"/>
        <v>1557.1600000000035</v>
      </c>
      <c r="E72" s="31">
        <f>SUMPRODUCT(D72:D$119*$A72:$A$119)/C72+0.5-$A72</f>
        <v>16.343860701106863</v>
      </c>
      <c r="F72" s="33">
        <f t="shared" si="7"/>
        <v>2.0592633990118448E-2</v>
      </c>
      <c r="G72" s="32"/>
      <c r="H72" s="40">
        <f>'HRQOL scores'!G$13</f>
        <v>0.76652916717356001</v>
      </c>
      <c r="I72" s="37">
        <f t="shared" si="8"/>
        <v>74838.75</v>
      </c>
      <c r="J72" s="37">
        <f t="shared" si="9"/>
        <v>57366.084709810268</v>
      </c>
      <c r="K72" s="40">
        <f>SUM(J72:J$119)/C72</f>
        <v>11.647583379055625</v>
      </c>
    </row>
    <row r="73" spans="1:11">
      <c r="A73" s="60">
        <v>68</v>
      </c>
      <c r="C73" s="85">
        <v>74060.17</v>
      </c>
      <c r="D73" s="28">
        <f t="shared" si="6"/>
        <v>1645.2200000000012</v>
      </c>
      <c r="E73" s="31">
        <f>SUMPRODUCT(D73:D$119*$A73:$A$119)/C73+0.5-$A73</f>
        <v>15.676987483415573</v>
      </c>
      <c r="F73" s="33">
        <f t="shared" si="7"/>
        <v>2.221463979896348E-2</v>
      </c>
      <c r="G73" s="32"/>
      <c r="H73" s="40">
        <f>'HRQOL scores'!G$13</f>
        <v>0.76652916717356001</v>
      </c>
      <c r="I73" s="37">
        <f t="shared" si="8"/>
        <v>73237.56</v>
      </c>
      <c r="J73" s="37">
        <f t="shared" si="9"/>
        <v>56138.725872623632</v>
      </c>
      <c r="K73" s="40">
        <f>SUM(J73:J$119)/C73</f>
        <v>11.117893347621994</v>
      </c>
    </row>
    <row r="74" spans="1:11">
      <c r="A74" s="60">
        <v>69</v>
      </c>
      <c r="C74" s="85">
        <v>72414.95</v>
      </c>
      <c r="D74" s="28">
        <f t="shared" si="6"/>
        <v>1739.9700000000012</v>
      </c>
      <c r="E74" s="31">
        <f>SUMPRODUCT(D74:D$119*$A74:$A$119)/C74+0.5-$A74</f>
        <v>15.021798649445017</v>
      </c>
      <c r="F74" s="33">
        <f t="shared" si="7"/>
        <v>2.4027773270574669E-2</v>
      </c>
      <c r="G74" s="32"/>
      <c r="H74" s="40">
        <f>'HRQOL scores'!G$13</f>
        <v>0.76652916717356001</v>
      </c>
      <c r="I74" s="37">
        <f t="shared" si="8"/>
        <v>71544.964999999997</v>
      </c>
      <c r="J74" s="37">
        <f t="shared" si="9"/>
        <v>54841.302436911494</v>
      </c>
      <c r="K74" s="40">
        <f>SUM(J74:J$119)/C74</f>
        <v>10.595247880363519</v>
      </c>
    </row>
    <row r="75" spans="1:11">
      <c r="A75" s="60">
        <v>70</v>
      </c>
      <c r="C75" s="85">
        <v>70674.98</v>
      </c>
      <c r="D75" s="28">
        <f t="shared" si="6"/>
        <v>1838.3000000000029</v>
      </c>
      <c r="E75" s="31">
        <f>SUMPRODUCT(D75:D$119*$A75:$A$119)/C75+0.5-$A75</f>
        <v>14.3793154679298</v>
      </c>
      <c r="F75" s="33">
        <f t="shared" si="7"/>
        <v>2.6010619316765324E-2</v>
      </c>
      <c r="G75" s="32"/>
      <c r="H75" s="40">
        <f>'HRQOL scores'!G$13</f>
        <v>0.76652916717356001</v>
      </c>
      <c r="I75" s="37">
        <f t="shared" si="8"/>
        <v>69755.829999999987</v>
      </c>
      <c r="J75" s="37">
        <f t="shared" si="9"/>
        <v>53469.878275400421</v>
      </c>
      <c r="K75" s="40">
        <f>SUM(J75:J$119)/C75</f>
        <v>10.080130805232896</v>
      </c>
    </row>
    <row r="76" spans="1:11">
      <c r="A76" s="60">
        <v>71</v>
      </c>
      <c r="C76" s="85">
        <v>68836.679999999993</v>
      </c>
      <c r="D76" s="28">
        <f t="shared" si="6"/>
        <v>1942.7799999999988</v>
      </c>
      <c r="E76" s="31">
        <f>SUMPRODUCT(D76:D$119*$A76:$A$119)/C76+0.5-$A76</f>
        <v>13.749965906398003</v>
      </c>
      <c r="F76" s="33">
        <f t="shared" si="7"/>
        <v>2.8223034579819929E-2</v>
      </c>
      <c r="G76" s="32"/>
      <c r="H76" s="40">
        <f>'HRQOL scores'!G$13</f>
        <v>0.76652916717356001</v>
      </c>
      <c r="I76" s="37">
        <f t="shared" si="8"/>
        <v>67865.289999999994</v>
      </c>
      <c r="J76" s="37">
        <f t="shared" si="9"/>
        <v>52020.724223692123</v>
      </c>
      <c r="K76" s="40">
        <f>SUM(J76:J$119)/C76</f>
        <v>9.5725587692756005</v>
      </c>
    </row>
    <row r="77" spans="1:11">
      <c r="A77" s="60">
        <v>72</v>
      </c>
      <c r="C77" s="85">
        <v>66893.899999999994</v>
      </c>
      <c r="D77" s="28">
        <f t="shared" si="6"/>
        <v>2056.1499999999942</v>
      </c>
      <c r="E77" s="31">
        <f>SUMPRODUCT(D77:D$119*$A77:$A$119)/C77+0.5-$A77</f>
        <v>13.134780796300248</v>
      </c>
      <c r="F77" s="33">
        <f t="shared" si="7"/>
        <v>3.0737481295005888E-2</v>
      </c>
      <c r="G77" s="32"/>
      <c r="H77" s="40">
        <f>'HRQOL scores'!G$13</f>
        <v>0.76652916717356001</v>
      </c>
      <c r="I77" s="37">
        <f t="shared" si="8"/>
        <v>65865.824999999997</v>
      </c>
      <c r="J77" s="37">
        <f t="shared" si="9"/>
        <v>50488.075982449445</v>
      </c>
      <c r="K77" s="40">
        <f>SUM(J77:J$119)/C77</f>
        <v>9.0729115892200358</v>
      </c>
    </row>
    <row r="78" spans="1:11">
      <c r="A78" s="60">
        <v>73</v>
      </c>
      <c r="C78" s="85">
        <v>64837.75</v>
      </c>
      <c r="D78" s="28">
        <f t="shared" si="6"/>
        <v>2175.1500000000015</v>
      </c>
      <c r="E78" s="31">
        <f>SUMPRODUCT(D78:D$119*$A78:$A$119)/C78+0.5-$A78</f>
        <v>12.535457940931465</v>
      </c>
      <c r="F78" s="33">
        <f t="shared" si="7"/>
        <v>3.3547586089893638E-2</v>
      </c>
      <c r="G78" s="32"/>
      <c r="H78" s="40">
        <f>'HRQOL scores'!G$13</f>
        <v>0.76652916717356001</v>
      </c>
      <c r="I78" s="37">
        <f t="shared" si="8"/>
        <v>63750.175000000003</v>
      </c>
      <c r="J78" s="37">
        <f t="shared" si="9"/>
        <v>48866.368549918705</v>
      </c>
      <c r="K78" s="40">
        <f>SUM(J78:J$119)/C78</f>
        <v>8.5819505546641679</v>
      </c>
    </row>
    <row r="79" spans="1:11">
      <c r="A79" s="60">
        <v>74</v>
      </c>
      <c r="C79" s="85">
        <v>62662.6</v>
      </c>
      <c r="D79" s="28">
        <f t="shared" si="6"/>
        <v>2294.3199999999997</v>
      </c>
      <c r="E79" s="31">
        <f>SUMPRODUCT(D79:D$119*$A79:$A$119)/C79+0.5-$A79</f>
        <v>11.95323387650096</v>
      </c>
      <c r="F79" s="33">
        <f t="shared" si="7"/>
        <v>3.6613865367858975E-2</v>
      </c>
      <c r="G79" s="32"/>
      <c r="H79" s="40">
        <f>'HRQOL scores'!G$13</f>
        <v>0.76652916717356001</v>
      </c>
      <c r="I79" s="37">
        <f t="shared" si="8"/>
        <v>61515.44</v>
      </c>
      <c r="J79" s="37">
        <f t="shared" si="9"/>
        <v>47153.378991515099</v>
      </c>
      <c r="K79" s="40">
        <f>SUM(J79:J$119)/C79</f>
        <v>8.1000149375506023</v>
      </c>
    </row>
    <row r="80" spans="1:11">
      <c r="A80" s="60">
        <v>75</v>
      </c>
      <c r="C80" s="85">
        <v>60368.28</v>
      </c>
      <c r="D80" s="28">
        <f t="shared" si="6"/>
        <v>2410.8300000000017</v>
      </c>
      <c r="E80" s="31">
        <f>SUMPRODUCT(D80:D$119*$A80:$A$119)/C80+0.5-$A80</f>
        <v>11.38851849198997</v>
      </c>
      <c r="F80" s="33">
        <f t="shared" si="7"/>
        <v>3.9935376658072778E-2</v>
      </c>
      <c r="G80" s="32"/>
      <c r="H80" s="40">
        <f>'HRQOL scores'!G$14</f>
        <v>0.70984586930280014</v>
      </c>
      <c r="I80" s="37">
        <f t="shared" si="8"/>
        <v>59162.864999999998</v>
      </c>
      <c r="J80" s="37">
        <f t="shared" si="9"/>
        <v>41996.515336369208</v>
      </c>
      <c r="K80" s="40">
        <f>SUM(J80:J$119)/C80</f>
        <v>7.6267638739126458</v>
      </c>
    </row>
    <row r="81" spans="1:11">
      <c r="A81" s="60">
        <v>76</v>
      </c>
      <c r="C81" s="85">
        <v>57957.45</v>
      </c>
      <c r="D81" s="28">
        <f t="shared" si="6"/>
        <v>2518.7799999999988</v>
      </c>
      <c r="E81" s="31">
        <f>SUMPRODUCT(D81:D$119*$A81:$A$119)/C81+0.5-$A81</f>
        <v>10.841443302105731</v>
      </c>
      <c r="F81" s="33">
        <f t="shared" si="7"/>
        <v>4.3459123891751605E-2</v>
      </c>
      <c r="G81" s="32"/>
      <c r="H81" s="40">
        <f>'HRQOL scores'!G$14</f>
        <v>0.70984586930280014</v>
      </c>
      <c r="I81" s="37">
        <f t="shared" si="8"/>
        <v>56698.06</v>
      </c>
      <c r="J81" s="37">
        <f t="shared" si="9"/>
        <v>40246.883688482318</v>
      </c>
      <c r="K81" s="40">
        <f>SUM(J81:J$119)/C81</f>
        <v>7.2194015039977453</v>
      </c>
    </row>
    <row r="82" spans="1:11">
      <c r="A82" s="60">
        <v>77</v>
      </c>
      <c r="C82" s="85">
        <v>55438.67</v>
      </c>
      <c r="D82" s="28">
        <f t="shared" si="6"/>
        <v>2621.0699999999997</v>
      </c>
      <c r="E82" s="31">
        <f>SUMPRODUCT(D82:D$119*$A82:$A$119)/C82+0.5-$A82</f>
        <v>10.311292606940754</v>
      </c>
      <c r="F82" s="33">
        <f t="shared" si="7"/>
        <v>4.72787316145932E-2</v>
      </c>
      <c r="G82" s="32"/>
      <c r="H82" s="40">
        <f>'HRQOL scores'!G$14</f>
        <v>0.70984586930280014</v>
      </c>
      <c r="I82" s="37">
        <f t="shared" si="8"/>
        <v>54128.134999999995</v>
      </c>
      <c r="J82" s="37">
        <f t="shared" si="9"/>
        <v>38422.633042814319</v>
      </c>
      <c r="K82" s="40">
        <f>SUM(J82:J$119)/C82</f>
        <v>6.8214338116226756</v>
      </c>
    </row>
    <row r="83" spans="1:11">
      <c r="A83" s="60">
        <v>78</v>
      </c>
      <c r="C83" s="85">
        <v>52817.599999999999</v>
      </c>
      <c r="D83" s="28">
        <f t="shared" si="6"/>
        <v>2715.6599999999962</v>
      </c>
      <c r="E83" s="31">
        <f>SUMPRODUCT(D83:D$119*$A83:$A$119)/C83+0.5-$A83</f>
        <v>9.7981773709829412</v>
      </c>
      <c r="F83" s="33">
        <f t="shared" si="7"/>
        <v>5.1415815940141094E-2</v>
      </c>
      <c r="G83" s="32"/>
      <c r="H83" s="40">
        <f>'HRQOL scores'!G$14</f>
        <v>0.70984586930280014</v>
      </c>
      <c r="I83" s="37">
        <f t="shared" si="8"/>
        <v>51459.770000000004</v>
      </c>
      <c r="J83" s="37">
        <f t="shared" si="9"/>
        <v>36528.505169772157</v>
      </c>
      <c r="K83" s="40">
        <f>SUM(J83:J$119)/C83</f>
        <v>6.4324881283242217</v>
      </c>
    </row>
    <row r="84" spans="1:11">
      <c r="A84" s="60">
        <v>79</v>
      </c>
      <c r="C84" s="85">
        <v>50101.94</v>
      </c>
      <c r="D84" s="28">
        <f t="shared" si="6"/>
        <v>2800.3800000000047</v>
      </c>
      <c r="E84" s="31">
        <f>SUMPRODUCT(D84:D$119*$A84:$A$119)/C84+0.5-$A84</f>
        <v>9.3021636110223938</v>
      </c>
      <c r="F84" s="33">
        <f t="shared" si="7"/>
        <v>5.5893644038534328E-2</v>
      </c>
      <c r="G84" s="32"/>
      <c r="H84" s="40">
        <f>'HRQOL scores'!G$14</f>
        <v>0.70984586930280014</v>
      </c>
      <c r="I84" s="37">
        <f t="shared" si="8"/>
        <v>48701.75</v>
      </c>
      <c r="J84" s="37">
        <f t="shared" si="9"/>
        <v>34570.736065317644</v>
      </c>
      <c r="K84" s="40">
        <f>SUM(J84:J$119)/C84</f>
        <v>6.0520626506040527</v>
      </c>
    </row>
    <row r="85" spans="1:11">
      <c r="A85" s="60">
        <v>80</v>
      </c>
      <c r="C85" s="85">
        <v>47301.56</v>
      </c>
      <c r="D85" s="28">
        <f t="shared" si="6"/>
        <v>2872.9399999999951</v>
      </c>
      <c r="E85" s="31">
        <f>SUMPRODUCT(D85:D$119*$A85:$A$119)/C85+0.5-$A85</f>
        <v>8.8232754503155064</v>
      </c>
      <c r="F85" s="33">
        <f t="shared" si="7"/>
        <v>6.0736686062785143E-2</v>
      </c>
      <c r="G85" s="32"/>
      <c r="H85" s="40">
        <f>'HRQOL scores'!G$14</f>
        <v>0.70984586930280014</v>
      </c>
      <c r="I85" s="37">
        <f t="shared" si="8"/>
        <v>45865.09</v>
      </c>
      <c r="J85" s="37">
        <f t="shared" si="9"/>
        <v>32557.144681701164</v>
      </c>
      <c r="K85" s="40">
        <f>SUM(J85:J$119)/C85</f>
        <v>5.6795028267881138</v>
      </c>
    </row>
    <row r="86" spans="1:11">
      <c r="A86" s="60">
        <v>81</v>
      </c>
      <c r="C86" s="85">
        <v>44428.62</v>
      </c>
      <c r="D86" s="28">
        <f t="shared" si="6"/>
        <v>2930.9500000000044</v>
      </c>
      <c r="E86" s="31">
        <f>SUMPRODUCT(D86:D$119*$A86:$A$119)/C86+0.5-$A86</f>
        <v>8.3614931796131913</v>
      </c>
      <c r="F86" s="33">
        <f t="shared" si="7"/>
        <v>6.5969863569924167E-2</v>
      </c>
      <c r="G86" s="32"/>
      <c r="H86" s="40">
        <f>'HRQOL scores'!G$14</f>
        <v>0.70984586930280014</v>
      </c>
      <c r="I86" s="37">
        <f t="shared" si="8"/>
        <v>42963.145000000004</v>
      </c>
      <c r="J86" s="37">
        <f t="shared" si="9"/>
        <v>30497.211010507253</v>
      </c>
      <c r="K86" s="40">
        <f>SUM(J86:J$119)/C86</f>
        <v>5.3139665163983567</v>
      </c>
    </row>
    <row r="87" spans="1:11">
      <c r="A87" s="60">
        <v>82</v>
      </c>
      <c r="C87" s="85">
        <v>41497.67</v>
      </c>
      <c r="D87" s="28">
        <f t="shared" si="6"/>
        <v>2972.0400000000009</v>
      </c>
      <c r="E87" s="31">
        <f>SUMPRODUCT(D87:D$119*$A87:$A$119)/C87+0.5-$A87</f>
        <v>7.9167446777042301</v>
      </c>
      <c r="F87" s="33">
        <f t="shared" si="7"/>
        <v>7.1619442730158134E-2</v>
      </c>
      <c r="G87" s="32"/>
      <c r="H87" s="40">
        <f>'HRQOL scores'!G$14</f>
        <v>0.70984586930280014</v>
      </c>
      <c r="I87" s="37">
        <f t="shared" si="8"/>
        <v>40011.649999999994</v>
      </c>
      <c r="J87" s="37">
        <f t="shared" si="9"/>
        <v>28402.104476489378</v>
      </c>
      <c r="K87" s="40">
        <f>SUM(J87:J$119)/C87</f>
        <v>4.9543742585855828</v>
      </c>
    </row>
    <row r="88" spans="1:11">
      <c r="A88" s="60">
        <v>83</v>
      </c>
      <c r="C88" s="85">
        <v>38525.629999999997</v>
      </c>
      <c r="D88" s="28">
        <f t="shared" si="6"/>
        <v>2993.9399999999951</v>
      </c>
      <c r="E88" s="31">
        <f>SUMPRODUCT(D88:D$119*$A88:$A$119)/C88+0.5-$A88</f>
        <v>7.48890564825615</v>
      </c>
      <c r="F88" s="33">
        <f t="shared" si="7"/>
        <v>7.7712940709859776E-2</v>
      </c>
      <c r="G88" s="32"/>
      <c r="H88" s="40">
        <f>'HRQOL scores'!G$14</f>
        <v>0.70984586930280014</v>
      </c>
      <c r="I88" s="37">
        <f t="shared" si="8"/>
        <v>37028.660000000003</v>
      </c>
      <c r="J88" s="37">
        <f t="shared" si="9"/>
        <v>26284.641346817825</v>
      </c>
      <c r="K88" s="40">
        <f>SUM(J88:J$119)/C88</f>
        <v>4.5993507066020669</v>
      </c>
    </row>
    <row r="89" spans="1:11">
      <c r="A89" s="60">
        <v>84</v>
      </c>
      <c r="C89" s="85">
        <v>35531.69</v>
      </c>
      <c r="D89" s="28">
        <f t="shared" si="6"/>
        <v>2994.5300000000025</v>
      </c>
      <c r="E89" s="31">
        <f>SUMPRODUCT(D89:D$119*$A89:$A$119)/C89+0.5-$A89</f>
        <v>7.0777986667571042</v>
      </c>
      <c r="F89" s="33">
        <f t="shared" si="7"/>
        <v>8.4277725039253751E-2</v>
      </c>
      <c r="G89" s="32"/>
      <c r="H89" s="40">
        <f>'HRQOL scores'!G$14</f>
        <v>0.70984586930280014</v>
      </c>
      <c r="I89" s="37">
        <f t="shared" si="8"/>
        <v>34034.425000000003</v>
      </c>
      <c r="J89" s="37">
        <f t="shared" si="9"/>
        <v>24159.196000345957</v>
      </c>
      <c r="K89" s="40">
        <f>SUM(J89:J$119)/C89</f>
        <v>4.2471450757330125</v>
      </c>
    </row>
    <row r="90" spans="1:11">
      <c r="A90" s="60">
        <v>85</v>
      </c>
      <c r="C90" s="85">
        <v>32537.16</v>
      </c>
      <c r="D90" s="28">
        <f t="shared" si="6"/>
        <v>2972</v>
      </c>
      <c r="E90" s="31">
        <f>SUMPRODUCT(D90:D$119*$A90:$A$119)/C90+0.5-$A90</f>
        <v>6.6831808034145297</v>
      </c>
      <c r="F90" s="33">
        <f t="shared" si="7"/>
        <v>9.1341715134326415E-2</v>
      </c>
      <c r="G90" s="32"/>
      <c r="H90" s="40">
        <f>'HRQOL scores'!G$15</f>
        <v>0.58288361390324017</v>
      </c>
      <c r="I90" s="37">
        <f t="shared" si="8"/>
        <v>31051.16</v>
      </c>
      <c r="J90" s="37">
        <f t="shared" si="9"/>
        <v>18099.212356687734</v>
      </c>
      <c r="K90" s="40">
        <f>IF(C90=0,0,SUM(J90:J$119)/C90)</f>
        <v>3.8955165790630142</v>
      </c>
    </row>
    <row r="91" spans="1:11">
      <c r="A91" s="60">
        <v>86</v>
      </c>
      <c r="C91" s="85">
        <v>29565.16</v>
      </c>
      <c r="D91" s="28">
        <f t="shared" si="6"/>
        <v>2925.0099999999984</v>
      </c>
      <c r="E91" s="31">
        <f>SUMPRODUCT(D91:D$119*$A91:$A$119)/C91+0.5-$A91</f>
        <v>6.3047371673154089</v>
      </c>
      <c r="F91" s="33">
        <f t="shared" si="7"/>
        <v>9.8934353813745587E-2</v>
      </c>
      <c r="G91" s="32"/>
      <c r="H91" s="40">
        <f>'HRQOL scores'!G$15</f>
        <v>0.58288361390324017</v>
      </c>
      <c r="I91" s="37">
        <f t="shared" si="8"/>
        <v>28102.654999999999</v>
      </c>
      <c r="J91" s="37">
        <f t="shared" si="9"/>
        <v>16380.577106675961</v>
      </c>
      <c r="K91" s="40">
        <f>IF(C91=0,0,SUM(J91:J$119)/C91)</f>
        <v>3.674927984794881</v>
      </c>
    </row>
    <row r="92" spans="1:11">
      <c r="A92" s="60">
        <v>87</v>
      </c>
      <c r="C92" s="85">
        <v>26640.15</v>
      </c>
      <c r="D92" s="28">
        <f t="shared" si="6"/>
        <v>2852.7200000000012</v>
      </c>
      <c r="E92" s="31">
        <f>SUMPRODUCT(D92:D$119*$A92:$A$119)/C92+0.5-$A92</f>
        <v>5.9420802101199257</v>
      </c>
      <c r="F92" s="33">
        <f t="shared" si="7"/>
        <v>0.10708348113655521</v>
      </c>
      <c r="G92" s="32"/>
      <c r="H92" s="40">
        <f>'HRQOL scores'!G$15</f>
        <v>0.58288361390324017</v>
      </c>
      <c r="I92" s="37">
        <f t="shared" si="8"/>
        <v>25213.79</v>
      </c>
      <c r="J92" s="37">
        <f t="shared" si="9"/>
        <v>14696.705035397379</v>
      </c>
      <c r="K92" s="40">
        <f>IF(C92=0,0,SUM(J92:J$119)/C92)</f>
        <v>3.4635411869776354</v>
      </c>
    </row>
    <row r="93" spans="1:11">
      <c r="A93" s="60">
        <v>88</v>
      </c>
      <c r="C93" s="85">
        <v>23787.43</v>
      </c>
      <c r="D93" s="28">
        <f t="shared" si="6"/>
        <v>2755.010000000002</v>
      </c>
      <c r="E93" s="31">
        <f>SUMPRODUCT(D93:D$119*$A93:$A$119)/C93+0.5-$A93</f>
        <v>5.594724529284008</v>
      </c>
      <c r="F93" s="33">
        <f t="shared" si="7"/>
        <v>0.11581789205475337</v>
      </c>
      <c r="G93" s="32"/>
      <c r="H93" s="40">
        <f>'HRQOL scores'!G$15</f>
        <v>0.58288361390324017</v>
      </c>
      <c r="I93" s="37">
        <f t="shared" si="8"/>
        <v>22409.924999999999</v>
      </c>
      <c r="J93" s="37">
        <f t="shared" si="9"/>
        <v>13062.378071300569</v>
      </c>
      <c r="K93" s="40">
        <f>IF(C93=0,0,SUM(J93:J$119)/C93)</f>
        <v>3.2610732524221775</v>
      </c>
    </row>
    <row r="94" spans="1:11">
      <c r="A94" s="60">
        <v>89</v>
      </c>
      <c r="C94" s="85">
        <v>21032.42</v>
      </c>
      <c r="D94" s="28">
        <f t="shared" si="6"/>
        <v>2632.5099999999984</v>
      </c>
      <c r="E94" s="31">
        <f>SUMPRODUCT(D94:D$119*$A94:$A$119)/C94+0.5-$A94</f>
        <v>5.2620760287987309</v>
      </c>
      <c r="F94" s="33">
        <f t="shared" si="7"/>
        <v>0.12516438907172825</v>
      </c>
      <c r="G94" s="32"/>
      <c r="H94" s="40">
        <f>'HRQOL scores'!G$15</f>
        <v>0.58288361390324017</v>
      </c>
      <c r="I94" s="37">
        <f t="shared" si="8"/>
        <v>19716.165000000001</v>
      </c>
      <c r="J94" s="37">
        <f t="shared" si="9"/>
        <v>11492.229507512578</v>
      </c>
      <c r="K94" s="40">
        <f>IF(C94=0,0,SUM(J94:J$119)/C94)</f>
        <v>3.0671778922998074</v>
      </c>
    </row>
    <row r="95" spans="1:11">
      <c r="A95" s="60">
        <v>90</v>
      </c>
      <c r="B95" s="66" t="s">
        <v>30</v>
      </c>
      <c r="C95" s="85">
        <v>18399.91</v>
      </c>
      <c r="D95" s="28">
        <f t="shared" si="6"/>
        <v>2486.7399999999998</v>
      </c>
      <c r="E95" s="31">
        <f>SUMPRODUCT(D95:D$119*$A95:$A$119)/C95+0.5-$A95</f>
        <v>4.9433952725652972</v>
      </c>
      <c r="F95" s="33">
        <f t="shared" si="7"/>
        <v>0.13514957410117767</v>
      </c>
      <c r="G95" s="32"/>
      <c r="H95" s="40">
        <f>'HRQOL scores'!G$15</f>
        <v>0.58288361390324017</v>
      </c>
      <c r="I95" s="37">
        <f t="shared" si="8"/>
        <v>17156.54</v>
      </c>
      <c r="J95" s="37">
        <f t="shared" si="9"/>
        <v>10000.266037275496</v>
      </c>
      <c r="K95" s="40">
        <f>IF(C95=0,0,SUM(J95:J$119)/C95)</f>
        <v>2.881424101425047</v>
      </c>
    </row>
    <row r="96" spans="1:11">
      <c r="A96" s="60">
        <v>91</v>
      </c>
      <c r="B96" s="66" t="s">
        <v>31</v>
      </c>
      <c r="C96" s="85">
        <v>15913.17</v>
      </c>
      <c r="D96" s="28">
        <f t="shared" si="6"/>
        <v>2320.1399999999994</v>
      </c>
      <c r="E96" s="31">
        <f>SUMPRODUCT(D96:D$119*$A96:$A$119)/C96+0.5-$A96</f>
        <v>4.6377615591128034</v>
      </c>
      <c r="F96" s="33">
        <f t="shared" si="7"/>
        <v>0.14579998831156832</v>
      </c>
      <c r="G96" s="32"/>
      <c r="H96" s="40">
        <f>'HRQOL scores'!G$15</f>
        <v>0.58288361390324017</v>
      </c>
      <c r="I96" s="37">
        <f t="shared" si="8"/>
        <v>14753.1</v>
      </c>
      <c r="J96" s="37">
        <f t="shared" si="9"/>
        <v>8599.3402442758925</v>
      </c>
      <c r="K96" s="40">
        <f>IF(C96=0,0,SUM(J96:J$119)/C96)</f>
        <v>2.703275217997184</v>
      </c>
    </row>
    <row r="97" spans="1:11">
      <c r="A97" s="60">
        <v>92</v>
      </c>
      <c r="B97" s="66" t="s">
        <v>19</v>
      </c>
      <c r="C97" s="85">
        <v>13593.03</v>
      </c>
      <c r="D97" s="28">
        <f t="shared" si="6"/>
        <v>2135.9500000000007</v>
      </c>
      <c r="E97" s="31">
        <f>SUMPRODUCT(D97:D$119*$A97:$A$119)/C97+0.5-$A97</f>
        <v>4.3440195533760289</v>
      </c>
      <c r="F97" s="33">
        <f t="shared" si="7"/>
        <v>0.15713567909435944</v>
      </c>
      <c r="G97" s="32"/>
      <c r="H97" s="40">
        <f>'HRQOL scores'!G$15</f>
        <v>0.58288361390324017</v>
      </c>
      <c r="I97" s="37">
        <f t="shared" si="8"/>
        <v>12525.055</v>
      </c>
      <c r="J97" s="37">
        <f t="shared" si="9"/>
        <v>7300.6493227368483</v>
      </c>
      <c r="K97" s="40">
        <f>IF(C97=0,0,SUM(J97:J$119)/C97)</f>
        <v>2.5320578161381491</v>
      </c>
    </row>
    <row r="98" spans="1:11">
      <c r="A98" s="60">
        <v>93</v>
      </c>
      <c r="B98" s="72" t="s">
        <v>32</v>
      </c>
      <c r="C98" s="85">
        <v>11457.08</v>
      </c>
      <c r="D98" s="28">
        <f t="shared" si="6"/>
        <v>1938.2999999999993</v>
      </c>
      <c r="E98" s="31">
        <f>SUMPRODUCT(D98:D$119*$A98:$A$119)/C98+0.5-$A98</f>
        <v>4.0606623249228164</v>
      </c>
      <c r="F98" s="33">
        <f t="shared" si="7"/>
        <v>0.16917923240476626</v>
      </c>
      <c r="G98" s="32"/>
      <c r="H98" s="40">
        <f>'HRQOL scores'!G$15</f>
        <v>0.58288361390324017</v>
      </c>
      <c r="I98" s="37">
        <f t="shared" si="8"/>
        <v>10487.93</v>
      </c>
      <c r="J98" s="37">
        <f t="shared" si="9"/>
        <v>6113.2425407642095</v>
      </c>
      <c r="K98" s="40">
        <f>IF(C98=0,0,SUM(J98:J$119)/C98)</f>
        <v>2.3668935307917454</v>
      </c>
    </row>
    <row r="99" spans="1:11">
      <c r="A99" s="60">
        <v>94</v>
      </c>
      <c r="B99" s="72" t="s">
        <v>33</v>
      </c>
      <c r="C99" s="85">
        <v>9518.7800000000007</v>
      </c>
      <c r="D99" s="28">
        <f t="shared" si="6"/>
        <v>1731.9030000000002</v>
      </c>
      <c r="E99" s="31">
        <f>SUMPRODUCT(D99:D$119*$A99:$A$119)/C99+0.5-$A99</f>
        <v>3.7857165634279539</v>
      </c>
      <c r="F99" s="33">
        <f t="shared" si="7"/>
        <v>0.18194590063012278</v>
      </c>
      <c r="G99" s="32"/>
      <c r="H99" s="40">
        <f>'HRQOL scores'!G$15</f>
        <v>0.58288361390324017</v>
      </c>
      <c r="I99" s="37">
        <f t="shared" si="8"/>
        <v>8652.8284999999996</v>
      </c>
      <c r="J99" s="37">
        <f t="shared" si="9"/>
        <v>5043.5919465649522</v>
      </c>
      <c r="K99" s="40">
        <f>IF(C99=0,0,SUM(J99:J$119)/C99)</f>
        <v>2.2066321517042398</v>
      </c>
    </row>
    <row r="100" spans="1:11">
      <c r="A100" s="60">
        <v>95</v>
      </c>
      <c r="B100" s="72" t="s">
        <v>2</v>
      </c>
      <c r="C100" s="85">
        <v>7786.8770000000004</v>
      </c>
      <c r="D100" s="28">
        <f t="shared" si="6"/>
        <v>1521.942</v>
      </c>
      <c r="E100" s="31">
        <f>SUMPRODUCT(D100:D$119*$A100:$A$119)/C100+0.5-$A100</f>
        <v>3.5165027789223728</v>
      </c>
      <c r="F100" s="33">
        <f t="shared" si="7"/>
        <v>0.19544960065505079</v>
      </c>
      <c r="G100" s="32"/>
      <c r="H100" s="40">
        <f>'HRQOL scores'!G$15</f>
        <v>0.58288361390324017</v>
      </c>
      <c r="I100" s="37">
        <f t="shared" si="8"/>
        <v>7025.9060000000009</v>
      </c>
      <c r="J100" s="37">
        <f t="shared" si="9"/>
        <v>4095.2854802244592</v>
      </c>
      <c r="K100" s="40">
        <f>IF(C100=0,0,SUM(J100:J$119)/C100)</f>
        <v>2.0497118480790602</v>
      </c>
    </row>
    <row r="101" spans="1:11">
      <c r="A101" s="60">
        <v>96</v>
      </c>
      <c r="B101" s="72" t="s">
        <v>45</v>
      </c>
      <c r="C101" s="85">
        <v>6264.9350000000004</v>
      </c>
      <c r="D101" s="28">
        <f t="shared" si="6"/>
        <v>1313.7480000000005</v>
      </c>
      <c r="E101" s="31">
        <f>SUMPRODUCT(D101:D$119*$A101:$A$119)/C101+0.5-$A101</f>
        <v>3.2493024444191008</v>
      </c>
      <c r="F101" s="33">
        <f t="shared" si="7"/>
        <v>0.20969858426304511</v>
      </c>
      <c r="G101" s="32"/>
      <c r="H101" s="40">
        <f>'HRQOL scores'!G$15</f>
        <v>0.58288361390324017</v>
      </c>
      <c r="I101" s="37">
        <f t="shared" ref="I101:I119" si="10">(D101*0.5+C102)</f>
        <v>5608.0609999999997</v>
      </c>
      <c r="J101" s="37">
        <f t="shared" ref="J101:J119" si="11">I101*H101</f>
        <v>3268.8468626698186</v>
      </c>
      <c r="K101" s="40">
        <f>IF(C101=0,0,SUM(J101:J$119)/C101)</f>
        <v>1.8939651514676319</v>
      </c>
    </row>
    <row r="102" spans="1:11">
      <c r="A102" s="60">
        <v>97</v>
      </c>
      <c r="C102" s="85">
        <v>4951.1869999999999</v>
      </c>
      <c r="D102" s="28">
        <f t="shared" si="6"/>
        <v>1112.5140000000001</v>
      </c>
      <c r="E102" s="31">
        <f>SUMPRODUCT(D102:D$119*$A102:$A$119)/C102+0.5-$A102</f>
        <v>2.9788023780210011</v>
      </c>
      <c r="F102" s="33">
        <f t="shared" si="7"/>
        <v>0.22469642128241171</v>
      </c>
      <c r="G102" s="32"/>
      <c r="H102" s="40">
        <f>'HRQOL scores'!G$15</f>
        <v>0.58288361390324017</v>
      </c>
      <c r="I102" s="37">
        <f t="shared" si="10"/>
        <v>4394.93</v>
      </c>
      <c r="J102" s="37">
        <f t="shared" si="11"/>
        <v>2561.7326812517676</v>
      </c>
      <c r="K102" s="40">
        <f>IF(C102=0,0,SUM(J102:J$119)/C102)</f>
        <v>1.7362950952044529</v>
      </c>
    </row>
    <row r="103" spans="1:11">
      <c r="A103" s="60">
        <v>98</v>
      </c>
      <c r="C103" s="85">
        <v>3838.6729999999998</v>
      </c>
      <c r="D103" s="28">
        <f t="shared" si="6"/>
        <v>922.97099999999955</v>
      </c>
      <c r="E103" s="31">
        <f>SUMPRODUCT(D103:D$119*$A103:$A$119)/C103+0.5-$A103</f>
        <v>2.6972022909027942</v>
      </c>
      <c r="F103" s="33">
        <f t="shared" si="7"/>
        <v>0.24044012084384359</v>
      </c>
      <c r="G103" s="32"/>
      <c r="H103" s="40">
        <f>'HRQOL scores'!G$15</f>
        <v>0.58288361390324017</v>
      </c>
      <c r="I103" s="37">
        <f t="shared" si="10"/>
        <v>3377.1875</v>
      </c>
      <c r="J103" s="37">
        <f t="shared" si="11"/>
        <v>1968.507254828849</v>
      </c>
      <c r="K103" s="40">
        <f>IF(C103=0,0,SUM(J103:J$119)/C103)</f>
        <v>1.5721550187495217</v>
      </c>
    </row>
    <row r="104" spans="1:11">
      <c r="A104" s="60">
        <v>99</v>
      </c>
      <c r="B104" s="28">
        <v>2545</v>
      </c>
      <c r="C104" s="85">
        <v>2915.7020000000002</v>
      </c>
      <c r="D104" s="28">
        <f t="shared" si="6"/>
        <v>908.50753870333983</v>
      </c>
      <c r="E104" s="31">
        <f>SUMPRODUCT(D104:D$119*$A104:$A$119)/C104+0.5-$A104</f>
        <v>2.3927308447937037</v>
      </c>
      <c r="F104" s="33">
        <f t="shared" si="7"/>
        <v>0.31159135559921408</v>
      </c>
      <c r="G104" s="32"/>
      <c r="H104" s="40">
        <f>'HRQOL scores'!G$15</f>
        <v>0.58288361390324017</v>
      </c>
      <c r="I104" s="37">
        <f t="shared" si="10"/>
        <v>2461.4482306483305</v>
      </c>
      <c r="J104" s="37">
        <f t="shared" si="11"/>
        <v>1434.7378401160352</v>
      </c>
      <c r="K104" s="40">
        <f>IF(C104=0,0,SUM(J104:J$119)/C104)</f>
        <v>1.3946836019111124</v>
      </c>
    </row>
    <row r="105" spans="1:11">
      <c r="A105" s="60">
        <v>100</v>
      </c>
      <c r="B105" s="28">
        <v>1752</v>
      </c>
      <c r="C105" s="86">
        <f t="shared" ref="C105:C119" si="12">C104*IF(B105=0,0,(B105/B104))</f>
        <v>2007.1944612966604</v>
      </c>
      <c r="D105" s="28">
        <f t="shared" si="6"/>
        <v>663.33652573673885</v>
      </c>
      <c r="E105" s="31">
        <f>SUMPRODUCT(D105:D$119*$A105:$A$119)/C105+0.5-$A105</f>
        <v>2.2494292237442863</v>
      </c>
      <c r="F105" s="33">
        <f t="shared" si="7"/>
        <v>0.33047945205479456</v>
      </c>
      <c r="G105" s="32"/>
      <c r="H105" s="40">
        <f>'HRQOL scores'!G$15</f>
        <v>0.58288361390324017</v>
      </c>
      <c r="I105" s="37">
        <f t="shared" si="10"/>
        <v>1675.5261984282911</v>
      </c>
      <c r="J105" s="37">
        <f t="shared" si="11"/>
        <v>976.63676572943984</v>
      </c>
      <c r="K105" s="40">
        <f>IF(C105=0,0,SUM(J105:J$119)/C105)</f>
        <v>1.3111554351556334</v>
      </c>
    </row>
    <row r="106" spans="1:11">
      <c r="A106" s="60">
        <v>101</v>
      </c>
      <c r="B106" s="28">
        <v>1173</v>
      </c>
      <c r="C106" s="86">
        <f t="shared" si="12"/>
        <v>1343.8579355599215</v>
      </c>
      <c r="D106" s="28">
        <f t="shared" si="6"/>
        <v>470.86582396856591</v>
      </c>
      <c r="E106" s="31">
        <f>SUMPRODUCT(D106:D$119*$A106:$A$119)/C106+0.5-$A106</f>
        <v>2.1129582267689813</v>
      </c>
      <c r="F106" s="33">
        <f t="shared" si="7"/>
        <v>0.35038363171355502</v>
      </c>
      <c r="G106" s="32"/>
      <c r="H106" s="40">
        <f>'HRQOL scores'!G$15</f>
        <v>0.58288361390324017</v>
      </c>
      <c r="I106" s="37">
        <f t="shared" si="10"/>
        <v>1108.4250235756385</v>
      </c>
      <c r="J106" s="37">
        <f t="shared" si="11"/>
        <v>646.08278348255237</v>
      </c>
      <c r="K106" s="40">
        <f>IF(C106=0,0,SUM(J106:J$119)/C106)</f>
        <v>1.2316087272456784</v>
      </c>
    </row>
    <row r="107" spans="1:11">
      <c r="A107" s="60">
        <v>102</v>
      </c>
      <c r="B107" s="28">
        <v>762</v>
      </c>
      <c r="C107" s="86">
        <f t="shared" si="12"/>
        <v>872.99211159135564</v>
      </c>
      <c r="D107" s="28">
        <f t="shared" si="6"/>
        <v>324.22147976424367</v>
      </c>
      <c r="E107" s="31">
        <f>SUMPRODUCT(D107:D$119*$A107:$A$119)/C107+0.5-$A107</f>
        <v>1.9829396325459072</v>
      </c>
      <c r="F107" s="33">
        <f t="shared" si="7"/>
        <v>0.37139107611548561</v>
      </c>
      <c r="G107" s="32"/>
      <c r="H107" s="40">
        <f>'HRQOL scores'!G$15</f>
        <v>0.58288361390324017</v>
      </c>
      <c r="I107" s="37">
        <f t="shared" si="10"/>
        <v>710.8813717092338</v>
      </c>
      <c r="J107" s="37">
        <f t="shared" si="11"/>
        <v>414.36110299837082</v>
      </c>
      <c r="K107" s="40">
        <f>IF(C107=0,0,SUM(J107:J$119)/C107)</f>
        <v>1.1558230191703358</v>
      </c>
    </row>
    <row r="108" spans="1:11">
      <c r="A108" s="60">
        <v>103</v>
      </c>
      <c r="B108" s="28">
        <v>479</v>
      </c>
      <c r="C108" s="86">
        <f t="shared" si="12"/>
        <v>548.77063182711197</v>
      </c>
      <c r="D108" s="28">
        <f t="shared" si="6"/>
        <v>215.38388055009818</v>
      </c>
      <c r="E108" s="31">
        <f>SUMPRODUCT(D108:D$119*$A108:$A$119)/C108+0.5-$A108</f>
        <v>1.859081419624232</v>
      </c>
      <c r="F108" s="33">
        <f t="shared" si="7"/>
        <v>0.39248434237995816</v>
      </c>
      <c r="G108" s="32"/>
      <c r="H108" s="40">
        <f>'HRQOL scores'!G$15</f>
        <v>0.58288361390324017</v>
      </c>
      <c r="I108" s="37">
        <f t="shared" si="10"/>
        <v>441.07869155206288</v>
      </c>
      <c r="J108" s="37">
        <f t="shared" si="11"/>
        <v>257.09754174757899</v>
      </c>
      <c r="K108" s="40">
        <f>IF(C108=0,0,SUM(J108:J$119)/C108)</f>
        <v>1.0836280964109297</v>
      </c>
    </row>
    <row r="109" spans="1:11">
      <c r="A109" s="60">
        <v>104</v>
      </c>
      <c r="B109" s="28">
        <v>291</v>
      </c>
      <c r="C109" s="86">
        <f t="shared" si="12"/>
        <v>333.38675127701379</v>
      </c>
      <c r="D109" s="28">
        <f t="shared" si="6"/>
        <v>138.62473163064834</v>
      </c>
      <c r="E109" s="31">
        <f>SUMPRODUCT(D109:D$119*$A109:$A$119)/C109+0.5-$A109</f>
        <v>1.7371134020618797</v>
      </c>
      <c r="F109" s="33">
        <f t="shared" si="7"/>
        <v>0.41580756013745701</v>
      </c>
      <c r="G109" s="32"/>
      <c r="H109" s="40">
        <f>'HRQOL scores'!G$15</f>
        <v>0.58288361390324017</v>
      </c>
      <c r="I109" s="37">
        <f t="shared" si="10"/>
        <v>264.07438546168964</v>
      </c>
      <c r="J109" s="37">
        <f t="shared" si="11"/>
        <v>153.92463213718693</v>
      </c>
      <c r="K109" s="40">
        <f>IF(C109=0,0,SUM(J109:J$119)/C109)</f>
        <v>1.0125349375535668</v>
      </c>
    </row>
    <row r="110" spans="1:11">
      <c r="A110" s="60">
        <v>105</v>
      </c>
      <c r="B110" s="28">
        <v>170</v>
      </c>
      <c r="C110" s="86">
        <f t="shared" si="12"/>
        <v>194.76201964636545</v>
      </c>
      <c r="D110" s="28">
        <f t="shared" si="6"/>
        <v>85.924420432220046</v>
      </c>
      <c r="E110" s="31">
        <f>SUMPRODUCT(D110:D$119*$A110:$A$119)/C110+0.5-$A110</f>
        <v>1.6176470588235503</v>
      </c>
      <c r="F110" s="33">
        <f t="shared" si="7"/>
        <v>0.44117647058823528</v>
      </c>
      <c r="G110" s="32"/>
      <c r="H110" s="40">
        <f>'HRQOL scores'!G$15</f>
        <v>0.58288361390324017</v>
      </c>
      <c r="I110" s="37">
        <f t="shared" si="10"/>
        <v>151.79980943025544</v>
      </c>
      <c r="J110" s="37">
        <f t="shared" si="11"/>
        <v>88.481621510530445</v>
      </c>
      <c r="K110" s="40">
        <f>IF(C110=0,0,SUM(J110:J$119)/C110)</f>
        <v>0.94289996366700624</v>
      </c>
    </row>
    <row r="111" spans="1:11">
      <c r="A111" s="60">
        <v>106</v>
      </c>
      <c r="B111" s="28">
        <v>95</v>
      </c>
      <c r="C111" s="86">
        <f t="shared" si="12"/>
        <v>108.8375992141454</v>
      </c>
      <c r="D111" s="28">
        <f t="shared" si="6"/>
        <v>51.554652259332038</v>
      </c>
      <c r="E111" s="31">
        <f>SUMPRODUCT(D111:D$119*$A111:$A$119)/C111+0.5-$A111</f>
        <v>1.4999999999999716</v>
      </c>
      <c r="F111" s="33">
        <f t="shared" si="7"/>
        <v>0.47368421052631587</v>
      </c>
      <c r="G111" s="32"/>
      <c r="H111" s="40">
        <f>'HRQOL scores'!G$15</f>
        <v>0.58288361390324017</v>
      </c>
      <c r="I111" s="37">
        <f t="shared" si="10"/>
        <v>83.060273084479377</v>
      </c>
      <c r="J111" s="37">
        <f t="shared" si="11"/>
        <v>48.414472147271368</v>
      </c>
      <c r="K111" s="40">
        <f>IF(C111=0,0,SUM(J111:J$119)/C111)</f>
        <v>0.8743254208548602</v>
      </c>
    </row>
    <row r="112" spans="1:11">
      <c r="A112" s="60">
        <v>107</v>
      </c>
      <c r="B112" s="28">
        <v>50</v>
      </c>
      <c r="C112" s="86">
        <f t="shared" si="12"/>
        <v>57.282946954813362</v>
      </c>
      <c r="D112" s="28">
        <f t="shared" si="6"/>
        <v>28.641473477406681</v>
      </c>
      <c r="E112" s="31">
        <f>SUMPRODUCT(D112:D$119*$A112:$A$119)/C112+0.5-$A112</f>
        <v>1.4000000000000057</v>
      </c>
      <c r="F112" s="33">
        <f t="shared" si="7"/>
        <v>0.5</v>
      </c>
      <c r="G112" s="32"/>
      <c r="H112" s="40">
        <f>'HRQOL scores'!G$15</f>
        <v>0.58288361390324017</v>
      </c>
      <c r="I112" s="37">
        <f t="shared" si="10"/>
        <v>42.962210216110023</v>
      </c>
      <c r="J112" s="37">
        <f t="shared" si="11"/>
        <v>25.041968352036914</v>
      </c>
      <c r="K112" s="40">
        <f>IF(C112=0,0,SUM(J112:J$119)/C112)</f>
        <v>0.8160370594645362</v>
      </c>
    </row>
    <row r="113" spans="1:11">
      <c r="A113" s="60">
        <v>108</v>
      </c>
      <c r="B113" s="28">
        <v>25</v>
      </c>
      <c r="C113" s="86">
        <f t="shared" si="12"/>
        <v>28.641473477406681</v>
      </c>
      <c r="D113" s="28">
        <f t="shared" si="6"/>
        <v>14.893566208251475</v>
      </c>
      <c r="E113" s="31">
        <f>SUMPRODUCT(D113:D$119*$A113:$A$119)/C113+0.5-$A113</f>
        <v>1.2999999999999972</v>
      </c>
      <c r="F113" s="33">
        <f t="shared" si="7"/>
        <v>0.52</v>
      </c>
      <c r="G113" s="32"/>
      <c r="H113" s="40">
        <f>'HRQOL scores'!G$15</f>
        <v>0.58288361390324017</v>
      </c>
      <c r="I113" s="37">
        <f t="shared" si="10"/>
        <v>21.194690373280942</v>
      </c>
      <c r="J113" s="37">
        <f t="shared" si="11"/>
        <v>12.35403772033821</v>
      </c>
      <c r="K113" s="40">
        <f>IF(C113=0,0,SUM(J113:J$119)/C113)</f>
        <v>0.7577486980742123</v>
      </c>
    </row>
    <row r="114" spans="1:11">
      <c r="A114" s="60">
        <v>109</v>
      </c>
      <c r="B114" s="28">
        <v>12</v>
      </c>
      <c r="C114" s="86">
        <f t="shared" si="12"/>
        <v>13.747907269155206</v>
      </c>
      <c r="D114" s="28">
        <f t="shared" si="6"/>
        <v>8.0196125736738697</v>
      </c>
      <c r="E114" s="31">
        <f>SUMPRODUCT(D114:D$119*$A114:$A$119)/C114+0.5-$A114</f>
        <v>1.1666666666666572</v>
      </c>
      <c r="F114" s="33">
        <f t="shared" si="7"/>
        <v>0.58333333333333326</v>
      </c>
      <c r="G114" s="32"/>
      <c r="H114" s="40">
        <f>'HRQOL scores'!G$15</f>
        <v>0.58288361390324017</v>
      </c>
      <c r="I114" s="37">
        <f t="shared" si="10"/>
        <v>9.7381009823182723</v>
      </c>
      <c r="J114" s="37">
        <f t="shared" si="11"/>
        <v>5.6761794931283678</v>
      </c>
      <c r="K114" s="40">
        <f>IF(C114=0,0,SUM(J114:J$119)/C114)</f>
        <v>0.68003088288711355</v>
      </c>
    </row>
    <row r="115" spans="1:11">
      <c r="A115" s="60">
        <v>110</v>
      </c>
      <c r="B115" s="28">
        <v>5</v>
      </c>
      <c r="C115" s="86">
        <f t="shared" si="12"/>
        <v>5.7282946954813365</v>
      </c>
      <c r="D115" s="28">
        <f t="shared" si="6"/>
        <v>3.436976817288802</v>
      </c>
      <c r="E115" s="31">
        <f>SUMPRODUCT(D115:D$119*$A115:$A$119)/C115+0.5-$A115</f>
        <v>1.0999999999999943</v>
      </c>
      <c r="F115" s="33">
        <f t="shared" si="7"/>
        <v>0.6</v>
      </c>
      <c r="G115" s="32"/>
      <c r="H115" s="40">
        <f>'HRQOL scores'!G$15</f>
        <v>0.58288361390324017</v>
      </c>
      <c r="I115" s="37">
        <f t="shared" si="10"/>
        <v>4.0098062868369357</v>
      </c>
      <c r="J115" s="37">
        <f t="shared" si="11"/>
        <v>2.3372503795234456</v>
      </c>
      <c r="K115" s="40">
        <f>IF(C115=0,0,SUM(J115:J$119)/C115)</f>
        <v>0.64117197529356418</v>
      </c>
    </row>
    <row r="116" spans="1:11">
      <c r="A116" s="60">
        <v>111</v>
      </c>
      <c r="B116" s="28">
        <v>2</v>
      </c>
      <c r="C116" s="86">
        <f t="shared" si="12"/>
        <v>2.2913178781925345</v>
      </c>
      <c r="D116" s="28">
        <f t="shared" si="6"/>
        <v>1.1456589390962673</v>
      </c>
      <c r="E116" s="31">
        <f>IF($C116=0,0,SUMPRODUCT(D116:D$119*$A116:$A$119)/C116+0.5-$A116)</f>
        <v>1</v>
      </c>
      <c r="F116" s="33">
        <f>IF(D116=0,0,D116/C116)</f>
        <v>0.5</v>
      </c>
      <c r="G116" s="32"/>
      <c r="H116" s="40">
        <f>'HRQOL scores'!G$15</f>
        <v>0.58288361390324017</v>
      </c>
      <c r="I116" s="37">
        <f t="shared" si="10"/>
        <v>1.7184884086444008</v>
      </c>
      <c r="J116" s="37">
        <f t="shared" si="11"/>
        <v>1.0016787340814766</v>
      </c>
      <c r="K116" s="40">
        <f>IF(C116=0,0,SUM(J116:J$119)/C116)</f>
        <v>0.58288361390324017</v>
      </c>
    </row>
    <row r="117" spans="1:11">
      <c r="A117" s="60">
        <v>112</v>
      </c>
      <c r="B117" s="28">
        <v>1</v>
      </c>
      <c r="C117" s="86">
        <f t="shared" si="12"/>
        <v>1.1456589390962673</v>
      </c>
      <c r="D117" s="28">
        <f t="shared" si="6"/>
        <v>1.1456589390962673</v>
      </c>
      <c r="E117" s="31">
        <f>IF($C117=0,0,SUMPRODUCT(D117:D$119*$A117:$A$119)/C117+0.5-$A117)</f>
        <v>0.50000000000001421</v>
      </c>
      <c r="F117" s="33">
        <f>IF(D117=0,0,D117/C117)</f>
        <v>1</v>
      </c>
      <c r="G117" s="32"/>
      <c r="H117" s="40">
        <f>'HRQOL scores'!G$15</f>
        <v>0.58288361390324017</v>
      </c>
      <c r="I117" s="37">
        <f t="shared" si="10"/>
        <v>0.57282946954813363</v>
      </c>
      <c r="J117" s="37">
        <f t="shared" si="11"/>
        <v>0.33389291136049221</v>
      </c>
      <c r="K117" s="40">
        <f>IF(C117=0,0,SUM(J117:J$119)/C117)</f>
        <v>0.29144180695162009</v>
      </c>
    </row>
    <row r="118" spans="1:11">
      <c r="A118" s="60">
        <v>113</v>
      </c>
      <c r="B118" s="28">
        <v>0</v>
      </c>
      <c r="C118" s="86">
        <f t="shared" si="12"/>
        <v>0</v>
      </c>
      <c r="D118" s="28">
        <f t="shared" si="6"/>
        <v>0</v>
      </c>
      <c r="E118" s="31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scores'!G$15</f>
        <v>0.58288361390324017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>
      <c r="A119" s="60">
        <v>114</v>
      </c>
      <c r="B119" s="28">
        <v>0</v>
      </c>
      <c r="C119" s="86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scores'!G$15</f>
        <v>0.58288361390324017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1" spans="1:11">
      <c r="E121" s="31">
        <f xml:space="preserve"> AVERAGE(E5:E119)</f>
        <v>28.797518056574642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4"/>
  <sheetViews>
    <sheetView workbookViewId="0">
      <selection activeCell="A2" sqref="A2"/>
    </sheetView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2.42578125" style="59" customWidth="1"/>
    <col min="9" max="9" width="8.85546875" style="59"/>
    <col min="10" max="10" width="9.140625" style="59" customWidth="1"/>
    <col min="11" max="11" width="13.28515625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20" width="8.42578125" style="59" customWidth="1"/>
    <col min="121" max="121" width="3.140625" style="59" customWidth="1"/>
    <col min="122" max="122" width="9.140625" style="59" customWidth="1"/>
    <col min="123" max="123" width="7.7109375" style="59" customWidth="1"/>
    <col min="124" max="124" width="10.7109375" style="59" customWidth="1"/>
    <col min="125" max="127" width="9.140625" style="59" customWidth="1"/>
    <col min="128" max="128" width="8.85546875" style="59"/>
    <col min="129" max="129" width="12.140625" style="59" customWidth="1"/>
    <col min="130" max="130" width="2.7109375" style="59" customWidth="1"/>
    <col min="131" max="131" width="9.140625" style="59" customWidth="1"/>
    <col min="132" max="132" width="6.7109375" style="59" customWidth="1"/>
    <col min="133" max="133" width="11.140625" style="59" customWidth="1"/>
    <col min="134" max="136" width="9.140625" style="59" customWidth="1"/>
    <col min="137" max="137" width="10" style="59" customWidth="1"/>
    <col min="138" max="138" width="12.140625" style="59" customWidth="1"/>
    <col min="139" max="139" width="8.85546875" style="59"/>
    <col min="140" max="140" width="9.140625" style="59" customWidth="1"/>
    <col min="141" max="141" width="6.7109375" style="59" customWidth="1"/>
    <col min="142" max="142" width="10.42578125" style="59" customWidth="1"/>
    <col min="143" max="145" width="9.140625" style="59" customWidth="1"/>
    <col min="146" max="146" width="8.85546875" style="59"/>
    <col min="147" max="147" width="12.140625" style="59" customWidth="1"/>
    <col min="148" max="148" width="2.7109375" style="59" customWidth="1"/>
    <col min="149" max="149" width="9.140625" style="59" customWidth="1"/>
    <col min="150" max="150" width="6.7109375" style="59" customWidth="1"/>
    <col min="151" max="151" width="10.42578125" style="59" customWidth="1"/>
    <col min="152" max="154" width="9.140625" style="59" customWidth="1"/>
    <col min="155" max="155" width="10" style="59" customWidth="1"/>
    <col min="156" max="156" width="12.140625" style="59" customWidth="1"/>
    <col min="157" max="157" width="8.85546875" style="59"/>
    <col min="158" max="158" width="9.140625" style="59" customWidth="1"/>
    <col min="159" max="159" width="6.7109375" style="59" customWidth="1"/>
    <col min="160" max="160" width="10.85546875" style="59" customWidth="1"/>
    <col min="161" max="163" width="9.140625" style="59" customWidth="1"/>
    <col min="164" max="164" width="8.85546875" style="59"/>
    <col min="165" max="165" width="12.140625" style="59" customWidth="1"/>
    <col min="166" max="166" width="2.7109375" style="59" customWidth="1"/>
    <col min="167" max="167" width="9.140625" style="59" customWidth="1"/>
    <col min="168" max="168" width="6.7109375" style="59" customWidth="1"/>
    <col min="169" max="169" width="11.42578125" style="59" customWidth="1"/>
    <col min="170" max="172" width="9.140625" style="59" customWidth="1"/>
    <col min="173" max="173" width="10" style="59" customWidth="1"/>
    <col min="174" max="174" width="12.140625" style="59" customWidth="1"/>
    <col min="175" max="16384" width="8.85546875" style="59"/>
  </cols>
  <sheetData>
    <row r="1" spans="1:11">
      <c r="A1" t="s">
        <v>51</v>
      </c>
      <c r="C1" s="62"/>
    </row>
    <row r="2" spans="1:11" s="66" customFormat="1">
      <c r="C2" s="62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85">
        <v>100000</v>
      </c>
      <c r="D5" s="28">
        <f t="shared" ref="D5:D68" si="0">C5-C6</f>
        <v>1244.7899999999936</v>
      </c>
      <c r="E5" s="31">
        <f>SUMPRODUCT(D5:D$119*$A5:$A$119)/C5+0.5-$A5</f>
        <v>75.564709066247602</v>
      </c>
      <c r="F5" s="33">
        <f t="shared" ref="F5:F68" si="1">D5/C5</f>
        <v>1.2447899999999935E-2</v>
      </c>
      <c r="G5" s="50"/>
      <c r="H5" s="40">
        <f>'HRQOL scores'!H$6</f>
        <v>0.91718566485507003</v>
      </c>
      <c r="I5" s="37">
        <f t="shared" ref="I5:I36" si="2">(D5*0.5+C6)</f>
        <v>99377.60500000001</v>
      </c>
      <c r="J5" s="37">
        <f t="shared" ref="J5:J36" si="3">I5*H5</f>
        <v>91147.714713629539</v>
      </c>
      <c r="K5" s="40">
        <f>SUM(J5:J$119)/C5</f>
        <v>61.832376443515699</v>
      </c>
    </row>
    <row r="6" spans="1:11">
      <c r="A6" s="60">
        <v>1</v>
      </c>
      <c r="C6" s="85">
        <v>98755.21</v>
      </c>
      <c r="D6" s="28">
        <f t="shared" si="0"/>
        <v>60.080000000001746</v>
      </c>
      <c r="E6" s="31">
        <f>SUMPRODUCT(D6:D$119*$A6:$A$119)/C6+0.5-$A6</f>
        <v>75.510884961155554</v>
      </c>
      <c r="F6" s="33">
        <f t="shared" si="1"/>
        <v>6.0837296584151607E-4</v>
      </c>
      <c r="G6" s="32"/>
      <c r="H6" s="40">
        <f>'HRQOL scores'!H$6</f>
        <v>0.91718566485507003</v>
      </c>
      <c r="I6" s="37">
        <f t="shared" si="2"/>
        <v>98725.170000000013</v>
      </c>
      <c r="J6" s="37">
        <f t="shared" si="3"/>
        <v>90549.31068437983</v>
      </c>
      <c r="K6" s="40">
        <f>SUM(J6:J$119)/C6</f>
        <v>61.688795250781588</v>
      </c>
    </row>
    <row r="7" spans="1:11">
      <c r="A7" s="60">
        <v>2</v>
      </c>
      <c r="C7" s="85">
        <v>98695.13</v>
      </c>
      <c r="D7" s="28">
        <f t="shared" si="0"/>
        <v>45.070000000006985</v>
      </c>
      <c r="E7" s="31">
        <f>SUMPRODUCT(D7:D$119*$A7:$A$119)/C7+0.5-$A7</f>
        <v>74.556547335463861</v>
      </c>
      <c r="F7" s="33">
        <f t="shared" si="1"/>
        <v>4.5665880373233191E-4</v>
      </c>
      <c r="G7" s="32"/>
      <c r="H7" s="40">
        <f>'HRQOL scores'!H$6</f>
        <v>0.91718566485507003</v>
      </c>
      <c r="I7" s="37">
        <f t="shared" si="2"/>
        <v>98672.595000000001</v>
      </c>
      <c r="J7" s="37">
        <f t="shared" si="3"/>
        <v>90501.089648050052</v>
      </c>
      <c r="K7" s="40">
        <f>SUM(J7:J$119)/C7</f>
        <v>60.808883061946005</v>
      </c>
    </row>
    <row r="8" spans="1:11">
      <c r="A8" s="60">
        <v>3</v>
      </c>
      <c r="C8" s="85">
        <v>98650.06</v>
      </c>
      <c r="D8" s="28">
        <f t="shared" si="0"/>
        <v>31.669999999998254</v>
      </c>
      <c r="E8" s="31">
        <f>SUMPRODUCT(D8:D$119*$A8:$A$119)/C8+0.5-$A8</f>
        <v>73.590381360383972</v>
      </c>
      <c r="F8" s="33">
        <f t="shared" si="1"/>
        <v>3.2103376318269095E-4</v>
      </c>
      <c r="G8" s="32"/>
      <c r="H8" s="40">
        <f>'HRQOL scores'!H$6</f>
        <v>0.91718566485507003</v>
      </c>
      <c r="I8" s="37">
        <f t="shared" si="2"/>
        <v>98634.225000000006</v>
      </c>
      <c r="J8" s="37">
        <f t="shared" si="3"/>
        <v>90465.897234089571</v>
      </c>
      <c r="K8" s="40">
        <f>SUM(J8:J$119)/C8</f>
        <v>59.919269479466209</v>
      </c>
    </row>
    <row r="9" spans="1:11">
      <c r="A9" s="60">
        <v>4</v>
      </c>
      <c r="C9" s="85">
        <v>98618.39</v>
      </c>
      <c r="D9" s="28">
        <f t="shared" si="0"/>
        <v>18.190000000002328</v>
      </c>
      <c r="E9" s="31">
        <f>SUMPRODUCT(D9:D$119*$A9:$A$119)/C9+0.5-$A9</f>
        <v>72.613853375874001</v>
      </c>
      <c r="F9" s="33">
        <f t="shared" si="1"/>
        <v>1.8444835694440286E-4</v>
      </c>
      <c r="G9" s="32"/>
      <c r="H9" s="40">
        <f>'HRQOL scores'!H$6</f>
        <v>0.91718566485507003</v>
      </c>
      <c r="I9" s="37">
        <f t="shared" si="2"/>
        <v>98609.294999999998</v>
      </c>
      <c r="J9" s="37">
        <f t="shared" si="3"/>
        <v>90443.031795464733</v>
      </c>
      <c r="K9" s="40">
        <f>SUM(J9:J$119)/C9</f>
        <v>59.021178829541029</v>
      </c>
    </row>
    <row r="10" spans="1:11">
      <c r="A10" s="60">
        <v>5</v>
      </c>
      <c r="C10" s="85">
        <v>98600.2</v>
      </c>
      <c r="D10" s="28">
        <f t="shared" si="0"/>
        <v>21.94999999999709</v>
      </c>
      <c r="E10" s="31">
        <f>SUMPRODUCT(D10:D$119*$A10:$A$119)/C10+0.5-$A10</f>
        <v>71.627157111494299</v>
      </c>
      <c r="F10" s="33">
        <f t="shared" si="1"/>
        <v>2.2261618130589076E-4</v>
      </c>
      <c r="G10" s="32"/>
      <c r="H10" s="40">
        <f>'HRQOL scores'!H$7</f>
        <v>0.90784840060878491</v>
      </c>
      <c r="I10" s="37">
        <f t="shared" si="2"/>
        <v>98589.225000000006</v>
      </c>
      <c r="J10" s="37">
        <f t="shared" si="3"/>
        <v>89504.070233509643</v>
      </c>
      <c r="K10" s="40">
        <f>SUM(J10:J$119)/C10</f>
        <v>58.114796930188341</v>
      </c>
    </row>
    <row r="11" spans="1:11">
      <c r="A11" s="60">
        <v>6</v>
      </c>
      <c r="C11" s="85">
        <v>98578.25</v>
      </c>
      <c r="D11" s="28">
        <f t="shared" si="0"/>
        <v>18.669999999998254</v>
      </c>
      <c r="E11" s="31">
        <f>SUMPRODUCT(D11:D$119*$A11:$A$119)/C11+0.5-$A11</f>
        <v>70.642994693299585</v>
      </c>
      <c r="F11" s="33">
        <f t="shared" si="1"/>
        <v>1.8939269057827922E-4</v>
      </c>
      <c r="G11" s="32"/>
      <c r="H11" s="40">
        <f>'HRQOL scores'!H$7</f>
        <v>0.90784840060878491</v>
      </c>
      <c r="I11" s="37">
        <f t="shared" si="2"/>
        <v>98568.915000000008</v>
      </c>
      <c r="J11" s="37">
        <f t="shared" si="3"/>
        <v>89485.63183249328</v>
      </c>
      <c r="K11" s="40">
        <f>SUM(J11:J$119)/C11</f>
        <v>57.219787631069181</v>
      </c>
    </row>
    <row r="12" spans="1:11">
      <c r="A12" s="60">
        <v>7</v>
      </c>
      <c r="C12" s="85">
        <v>98559.58</v>
      </c>
      <c r="D12" s="28">
        <f t="shared" si="0"/>
        <v>16.470000000001164</v>
      </c>
      <c r="E12" s="31">
        <f>SUMPRODUCT(D12:D$119*$A12:$A$119)/C12+0.5-$A12</f>
        <v>69.656281780266923</v>
      </c>
      <c r="F12" s="33">
        <f t="shared" si="1"/>
        <v>1.6710704327272056E-4</v>
      </c>
      <c r="G12" s="32"/>
      <c r="H12" s="40">
        <f>'HRQOL scores'!H$7</f>
        <v>0.90784840060878491</v>
      </c>
      <c r="I12" s="37">
        <f t="shared" si="2"/>
        <v>98551.345000000001</v>
      </c>
      <c r="J12" s="37">
        <f t="shared" si="3"/>
        <v>89469.680936094577</v>
      </c>
      <c r="K12" s="40">
        <f>SUM(J12:J$119)/C12</f>
        <v>56.322692306622571</v>
      </c>
    </row>
    <row r="13" spans="1:11">
      <c r="A13" s="60">
        <v>8</v>
      </c>
      <c r="C13" s="85">
        <v>98543.11</v>
      </c>
      <c r="D13" s="28">
        <f t="shared" si="0"/>
        <v>15.380000000004657</v>
      </c>
      <c r="E13" s="31">
        <f>SUMPRODUCT(D13:D$119*$A13:$A$119)/C13+0.5-$A13</f>
        <v>68.667840213534561</v>
      </c>
      <c r="F13" s="33">
        <f t="shared" si="1"/>
        <v>1.5607382393355209E-4</v>
      </c>
      <c r="G13" s="32"/>
      <c r="H13" s="40">
        <f>'HRQOL scores'!H$7</f>
        <v>0.90784840060878491</v>
      </c>
      <c r="I13" s="37">
        <f t="shared" si="2"/>
        <v>98535.42</v>
      </c>
      <c r="J13" s="37">
        <f t="shared" si="3"/>
        <v>89455.223450314879</v>
      </c>
      <c r="K13" s="40">
        <f>SUM(J13:J$119)/C13</f>
        <v>55.424181531046237</v>
      </c>
    </row>
    <row r="14" spans="1:11">
      <c r="A14" s="60">
        <v>9</v>
      </c>
      <c r="C14" s="85">
        <v>98527.73</v>
      </c>
      <c r="D14" s="28">
        <f t="shared" si="0"/>
        <v>15.30000000000291</v>
      </c>
      <c r="E14" s="31">
        <f>SUMPRODUCT(D14:D$119*$A14:$A$119)/C14+0.5-$A14</f>
        <v>67.678481089788221</v>
      </c>
      <c r="F14" s="33">
        <f t="shared" si="1"/>
        <v>1.552862326169791E-4</v>
      </c>
      <c r="G14" s="32"/>
      <c r="H14" s="40">
        <f>'HRQOL scores'!H$7</f>
        <v>0.90784840060878491</v>
      </c>
      <c r="I14" s="37">
        <f t="shared" si="2"/>
        <v>98520.079999999987</v>
      </c>
      <c r="J14" s="37">
        <f t="shared" si="3"/>
        <v>89441.297055849529</v>
      </c>
      <c r="K14" s="40">
        <f>SUM(J14:J$119)/C14</f>
        <v>54.524913887933309</v>
      </c>
    </row>
    <row r="15" spans="1:11">
      <c r="A15" s="60">
        <v>10</v>
      </c>
      <c r="C15" s="85">
        <v>98512.43</v>
      </c>
      <c r="D15" s="28">
        <f t="shared" si="0"/>
        <v>16.049999999988358</v>
      </c>
      <c r="E15" s="31">
        <f>SUMPRODUCT(D15:D$119*$A15:$A$119)/C15+0.5-$A15</f>
        <v>66.688914603210577</v>
      </c>
      <c r="F15" s="33">
        <f t="shared" si="1"/>
        <v>1.6292360263561015E-4</v>
      </c>
      <c r="G15" s="32"/>
      <c r="H15" s="40">
        <f>'HRQOL scores'!H$7</f>
        <v>0.90784840060878491</v>
      </c>
      <c r="I15" s="37">
        <f t="shared" si="2"/>
        <v>98504.404999999999</v>
      </c>
      <c r="J15" s="37">
        <f t="shared" si="3"/>
        <v>89427.066532169993</v>
      </c>
      <c r="K15" s="40">
        <f>SUM(J15:J$119)/C15</f>
        <v>53.625463271667279</v>
      </c>
    </row>
    <row r="16" spans="1:11">
      <c r="A16" s="60">
        <v>11</v>
      </c>
      <c r="C16" s="85">
        <v>98496.38</v>
      </c>
      <c r="D16" s="28">
        <f t="shared" si="0"/>
        <v>17.370000000009895</v>
      </c>
      <c r="E16" s="31">
        <f>SUMPRODUCT(D16:D$119*$A16:$A$119)/C16+0.5-$A16</f>
        <v>65.699700096843756</v>
      </c>
      <c r="F16" s="33">
        <f t="shared" si="1"/>
        <v>1.7635165881233294E-4</v>
      </c>
      <c r="G16" s="32"/>
      <c r="H16" s="40">
        <f>'HRQOL scores'!H$7</f>
        <v>0.90784840060878491</v>
      </c>
      <c r="I16" s="37">
        <f t="shared" si="2"/>
        <v>98487.695000000007</v>
      </c>
      <c r="J16" s="37">
        <f t="shared" si="3"/>
        <v>89411.896385395827</v>
      </c>
      <c r="K16" s="40">
        <f>SUM(J16:J$119)/C16</f>
        <v>52.726279181382345</v>
      </c>
    </row>
    <row r="17" spans="1:11">
      <c r="A17" s="60">
        <v>12</v>
      </c>
      <c r="C17" s="85">
        <v>98479.01</v>
      </c>
      <c r="D17" s="28">
        <f t="shared" si="0"/>
        <v>19.110000000000582</v>
      </c>
      <c r="E17" s="31">
        <f>SUMPRODUCT(D17:D$119*$A17:$A$119)/C17+0.5-$A17</f>
        <v>64.7112002001722</v>
      </c>
      <c r="F17" s="33">
        <f t="shared" si="1"/>
        <v>1.9405150397024283E-4</v>
      </c>
      <c r="G17" s="32"/>
      <c r="H17" s="40">
        <f>'HRQOL scores'!H$7</f>
        <v>0.90784840060878491</v>
      </c>
      <c r="I17" s="37">
        <f t="shared" si="2"/>
        <v>98469.454999999987</v>
      </c>
      <c r="J17" s="37">
        <f t="shared" si="3"/>
        <v>89395.337230568708</v>
      </c>
      <c r="K17" s="40">
        <f>SUM(J17:J$119)/C17</f>
        <v>51.827650723236651</v>
      </c>
    </row>
    <row r="18" spans="1:11">
      <c r="A18" s="60">
        <v>13</v>
      </c>
      <c r="C18" s="85">
        <v>98459.9</v>
      </c>
      <c r="D18" s="28">
        <f t="shared" si="0"/>
        <v>21.239999999990687</v>
      </c>
      <c r="E18" s="31">
        <f>SUMPRODUCT(D18:D$119*$A18:$A$119)/C18+0.5-$A18</f>
        <v>63.723662898548142</v>
      </c>
      <c r="F18" s="33">
        <f t="shared" si="1"/>
        <v>2.157223397544654E-4</v>
      </c>
      <c r="G18" s="32"/>
      <c r="H18" s="40">
        <f>'HRQOL scores'!H$7</f>
        <v>0.90784840060878491</v>
      </c>
      <c r="I18" s="37">
        <f t="shared" si="2"/>
        <v>98449.279999999999</v>
      </c>
      <c r="J18" s="37">
        <f t="shared" si="3"/>
        <v>89377.02138908644</v>
      </c>
      <c r="K18" s="40">
        <f>SUM(J18:J$119)/C18</f>
        <v>50.929773406428005</v>
      </c>
    </row>
    <row r="19" spans="1:11">
      <c r="A19" s="60">
        <v>14</v>
      </c>
      <c r="C19" s="85">
        <v>98438.66</v>
      </c>
      <c r="D19" s="28">
        <f t="shared" si="0"/>
        <v>23.930000000007567</v>
      </c>
      <c r="E19" s="31">
        <f>SUMPRODUCT(D19:D$119*$A19:$A$119)/C19+0.5-$A19</f>
        <v>62.737304597855754</v>
      </c>
      <c r="F19" s="33">
        <f t="shared" si="1"/>
        <v>2.4309554802968229E-4</v>
      </c>
      <c r="G19" s="32"/>
      <c r="H19" s="40">
        <f>'HRQOL scores'!H$7</f>
        <v>0.90784840060878491</v>
      </c>
      <c r="I19" s="37">
        <f t="shared" si="2"/>
        <v>98426.695000000007</v>
      </c>
      <c r="J19" s="37">
        <f t="shared" si="3"/>
        <v>89356.517632958698</v>
      </c>
      <c r="K19" s="40">
        <f>SUM(J19:J$119)/C19</f>
        <v>50.032816123568466</v>
      </c>
    </row>
    <row r="20" spans="1:11">
      <c r="A20" s="60">
        <v>15</v>
      </c>
      <c r="C20" s="85">
        <v>98414.73</v>
      </c>
      <c r="D20" s="28">
        <f t="shared" si="0"/>
        <v>27.05000000000291</v>
      </c>
      <c r="E20" s="31">
        <f>SUMPRODUCT(D20:D$119*$A20:$A$119)/C20+0.5-$A20</f>
        <v>61.752437888360404</v>
      </c>
      <c r="F20" s="33">
        <f t="shared" si="1"/>
        <v>2.7485722919732555E-4</v>
      </c>
      <c r="G20" s="32"/>
      <c r="H20" s="40">
        <f>'HRQOL scores'!H$8</f>
        <v>0.86950000772634894</v>
      </c>
      <c r="I20" s="37">
        <f t="shared" si="2"/>
        <v>98401.204999999987</v>
      </c>
      <c r="J20" s="37">
        <f t="shared" si="3"/>
        <v>85559.848507782037</v>
      </c>
      <c r="K20" s="40">
        <f>SUM(J20:J$119)/C20</f>
        <v>49.137023061461583</v>
      </c>
    </row>
    <row r="21" spans="1:11">
      <c r="A21" s="60">
        <v>16</v>
      </c>
      <c r="C21" s="85">
        <v>98387.68</v>
      </c>
      <c r="D21" s="28">
        <f t="shared" si="0"/>
        <v>30.94999999999709</v>
      </c>
      <c r="E21" s="31">
        <f>SUMPRODUCT(D21:D$119*$A21:$A$119)/C21+0.5-$A21</f>
        <v>60.769278192399284</v>
      </c>
      <c r="F21" s="33">
        <f t="shared" si="1"/>
        <v>3.1457190575077178E-4</v>
      </c>
      <c r="G21" s="32"/>
      <c r="H21" s="40">
        <f>'HRQOL scores'!H$8</f>
        <v>0.86950000772634894</v>
      </c>
      <c r="I21" s="37">
        <f t="shared" si="2"/>
        <v>98372.204999999987</v>
      </c>
      <c r="J21" s="37">
        <f t="shared" si="3"/>
        <v>85534.633007557975</v>
      </c>
      <c r="K21" s="40">
        <f>SUM(J21:J$119)/C21</f>
        <v>48.280912905861108</v>
      </c>
    </row>
    <row r="22" spans="1:11">
      <c r="A22" s="60">
        <v>17</v>
      </c>
      <c r="C22" s="85">
        <v>98356.73</v>
      </c>
      <c r="D22" s="28">
        <f t="shared" si="0"/>
        <v>36.119999999995343</v>
      </c>
      <c r="E22" s="31">
        <f>SUMPRODUCT(D22:D$119*$A22:$A$119)/C22+0.5-$A22</f>
        <v>59.788243179950769</v>
      </c>
      <c r="F22" s="33">
        <f t="shared" si="1"/>
        <v>3.6723465694716922E-4</v>
      </c>
      <c r="G22" s="32"/>
      <c r="H22" s="40">
        <f>'HRQOL scores'!H$8</f>
        <v>0.86950000772634894</v>
      </c>
      <c r="I22" s="37">
        <f t="shared" si="2"/>
        <v>98338.67</v>
      </c>
      <c r="J22" s="37">
        <f t="shared" si="3"/>
        <v>85505.474324798881</v>
      </c>
      <c r="K22" s="40">
        <f>SUM(J22:J$119)/C22</f>
        <v>47.426468692911754</v>
      </c>
    </row>
    <row r="23" spans="1:11">
      <c r="A23" s="60">
        <v>18</v>
      </c>
      <c r="C23" s="85">
        <v>98320.61</v>
      </c>
      <c r="D23" s="28">
        <f t="shared" si="0"/>
        <v>42.600000000005821</v>
      </c>
      <c r="E23" s="31">
        <f>SUMPRODUCT(D23:D$119*$A23:$A$119)/C23+0.5-$A23</f>
        <v>58.810023876222488</v>
      </c>
      <c r="F23" s="33">
        <f t="shared" si="1"/>
        <v>4.3327640054313963E-4</v>
      </c>
      <c r="G23" s="32"/>
      <c r="H23" s="40">
        <f>'HRQOL scores'!H$8</f>
        <v>0.86950000772634894</v>
      </c>
      <c r="I23" s="37">
        <f t="shared" si="2"/>
        <v>98299.31</v>
      </c>
      <c r="J23" s="37">
        <f t="shared" si="3"/>
        <v>85471.250804494761</v>
      </c>
      <c r="K23" s="40">
        <f>SUM(J23:J$119)/C23</f>
        <v>46.574232012569645</v>
      </c>
    </row>
    <row r="24" spans="1:11">
      <c r="A24" s="60">
        <v>19</v>
      </c>
      <c r="C24" s="85">
        <v>98278.01</v>
      </c>
      <c r="D24" s="28">
        <f t="shared" si="0"/>
        <v>49.720000000001164</v>
      </c>
      <c r="E24" s="31">
        <f>SUMPRODUCT(D24:D$119*$A24:$A$119)/C24+0.5-$A24</f>
        <v>57.835299184677837</v>
      </c>
      <c r="F24" s="33">
        <f t="shared" si="1"/>
        <v>5.0591174973934824E-4</v>
      </c>
      <c r="G24" s="32"/>
      <c r="H24" s="40">
        <f>'HRQOL scores'!H$8</f>
        <v>0.86950000772634894</v>
      </c>
      <c r="I24" s="37">
        <f t="shared" si="2"/>
        <v>98253.15</v>
      </c>
      <c r="J24" s="37">
        <f t="shared" si="3"/>
        <v>85431.114684138112</v>
      </c>
      <c r="K24" s="40">
        <f>SUM(J24:J$119)/C24</f>
        <v>45.724731818978434</v>
      </c>
    </row>
    <row r="25" spans="1:11">
      <c r="A25" s="60">
        <v>20</v>
      </c>
      <c r="C25" s="85">
        <v>98228.29</v>
      </c>
      <c r="D25" s="28">
        <f t="shared" si="0"/>
        <v>57.489999999990687</v>
      </c>
      <c r="E25" s="31">
        <f>SUMPRODUCT(D25:D$119*$A25:$A$119)/C25+0.5-$A25</f>
        <v>56.864320468418626</v>
      </c>
      <c r="F25" s="33">
        <f t="shared" si="1"/>
        <v>5.8526927425887887E-4</v>
      </c>
      <c r="G25" s="32"/>
      <c r="H25" s="40">
        <f>'HRQOL scores'!H$8</f>
        <v>0.86950000772634894</v>
      </c>
      <c r="I25" s="37">
        <f t="shared" si="2"/>
        <v>98199.544999999998</v>
      </c>
      <c r="J25" s="37">
        <f t="shared" si="3"/>
        <v>85384.505136223946</v>
      </c>
      <c r="K25" s="40">
        <f>SUM(J25:J$119)/C25</f>
        <v>44.878156142886553</v>
      </c>
    </row>
    <row r="26" spans="1:11">
      <c r="A26" s="60">
        <v>21</v>
      </c>
      <c r="C26" s="85">
        <v>98170.8</v>
      </c>
      <c r="D26" s="28">
        <f t="shared" si="0"/>
        <v>64.990000000005239</v>
      </c>
      <c r="E26" s="31">
        <f>SUMPRODUCT(D26:D$119*$A26:$A$119)/C26+0.5-$A26</f>
        <v>55.897328091700984</v>
      </c>
      <c r="F26" s="33">
        <f t="shared" si="1"/>
        <v>6.6200947735992001E-4</v>
      </c>
      <c r="G26" s="32"/>
      <c r="H26" s="40">
        <f>'HRQOL scores'!H$8</f>
        <v>0.86950000772634894</v>
      </c>
      <c r="I26" s="37">
        <f t="shared" si="2"/>
        <v>98138.304999999993</v>
      </c>
      <c r="J26" s="37">
        <f t="shared" si="3"/>
        <v>85331.256955750781</v>
      </c>
      <c r="K26" s="40">
        <f>SUM(J26:J$119)/C26</f>
        <v>44.034682727781764</v>
      </c>
    </row>
    <row r="27" spans="1:11">
      <c r="A27" s="60">
        <v>22</v>
      </c>
      <c r="C27" s="85">
        <v>98105.81</v>
      </c>
      <c r="D27" s="28">
        <f t="shared" si="0"/>
        <v>71.009999999994761</v>
      </c>
      <c r="E27" s="31">
        <f>SUMPRODUCT(D27:D$119*$A27:$A$119)/C27+0.5-$A27</f>
        <v>54.934025942242968</v>
      </c>
      <c r="F27" s="33">
        <f t="shared" si="1"/>
        <v>7.2381034313864551E-4</v>
      </c>
      <c r="G27" s="32"/>
      <c r="H27" s="40">
        <f>'HRQOL scores'!H$8</f>
        <v>0.86950000772634894</v>
      </c>
      <c r="I27" s="37">
        <f t="shared" si="2"/>
        <v>98070.304999999993</v>
      </c>
      <c r="J27" s="37">
        <f t="shared" si="3"/>
        <v>85272.130955225395</v>
      </c>
      <c r="K27" s="40">
        <f>SUM(J27:J$119)/C27</f>
        <v>43.194065409344965</v>
      </c>
    </row>
    <row r="28" spans="1:11">
      <c r="A28" s="60">
        <v>23</v>
      </c>
      <c r="C28" s="85">
        <v>98034.8</v>
      </c>
      <c r="D28" s="28">
        <f t="shared" si="0"/>
        <v>75.139999999999418</v>
      </c>
      <c r="E28" s="31">
        <f>SUMPRODUCT(D28:D$119*$A28:$A$119)/C28+0.5-$A28</f>
        <v>53.973454391958356</v>
      </c>
      <c r="F28" s="33">
        <f t="shared" si="1"/>
        <v>7.6646252147196119E-4</v>
      </c>
      <c r="G28" s="32"/>
      <c r="H28" s="40">
        <f>'HRQOL scores'!H$8</f>
        <v>0.86950000772634894</v>
      </c>
      <c r="I28" s="37">
        <f t="shared" si="2"/>
        <v>97997.23000000001</v>
      </c>
      <c r="J28" s="37">
        <f t="shared" si="3"/>
        <v>85208.592242160797</v>
      </c>
      <c r="K28" s="40">
        <f>SUM(J28:J$119)/C28</f>
        <v>42.355537454266681</v>
      </c>
    </row>
    <row r="29" spans="1:11">
      <c r="A29" s="60">
        <v>24</v>
      </c>
      <c r="C29" s="85">
        <v>97959.66</v>
      </c>
      <c r="D29" s="28">
        <f t="shared" si="0"/>
        <v>78.150000000008731</v>
      </c>
      <c r="E29" s="31">
        <f>SUMPRODUCT(D29:D$119*$A29:$A$119)/C29+0.5-$A29</f>
        <v>53.014471228511397</v>
      </c>
      <c r="F29" s="33">
        <f t="shared" si="1"/>
        <v>7.977773708076236E-4</v>
      </c>
      <c r="G29" s="32"/>
      <c r="H29" s="40">
        <f>'HRQOL scores'!H$8</f>
        <v>0.86950000772634894</v>
      </c>
      <c r="I29" s="37">
        <f t="shared" si="2"/>
        <v>97920.584999999992</v>
      </c>
      <c r="J29" s="37">
        <f t="shared" si="3"/>
        <v>85141.9494140686</v>
      </c>
      <c r="K29" s="40">
        <f>SUM(J29:J$119)/C29</f>
        <v>41.518192804868683</v>
      </c>
    </row>
    <row r="30" spans="1:11">
      <c r="A30" s="60">
        <v>25</v>
      </c>
      <c r="C30" s="85">
        <v>97881.51</v>
      </c>
      <c r="D30" s="28">
        <f t="shared" si="0"/>
        <v>81.459999999991851</v>
      </c>
      <c r="E30" s="31">
        <f>SUMPRODUCT(D30:D$119*$A30:$A$119)/C30+0.5-$A30</f>
        <v>52.05639953475135</v>
      </c>
      <c r="F30" s="33">
        <f t="shared" si="1"/>
        <v>8.3223072467917441E-4</v>
      </c>
      <c r="G30" s="32"/>
      <c r="H30" s="40">
        <f>'HRQOL scores'!H$9</f>
        <v>0.82366357839856041</v>
      </c>
      <c r="I30" s="37">
        <f t="shared" si="2"/>
        <v>97840.78</v>
      </c>
      <c r="J30" s="37">
        <f t="shared" si="3"/>
        <v>80587.886968106308</v>
      </c>
      <c r="K30" s="40">
        <f>SUM(J30:J$119)/C30</f>
        <v>40.681494406505522</v>
      </c>
    </row>
    <row r="31" spans="1:11">
      <c r="A31" s="60">
        <v>26</v>
      </c>
      <c r="C31" s="85">
        <v>97800.05</v>
      </c>
      <c r="D31" s="28">
        <f t="shared" si="0"/>
        <v>85.880000000004657</v>
      </c>
      <c r="E31" s="31">
        <f>SUMPRODUCT(D31:D$119*$A31:$A$119)/C31+0.5-$A31</f>
        <v>51.099342092614052</v>
      </c>
      <c r="F31" s="33">
        <f t="shared" si="1"/>
        <v>8.7811816047133565E-4</v>
      </c>
      <c r="G31" s="32"/>
      <c r="H31" s="40">
        <f>'HRQOL scores'!H$9</f>
        <v>0.82366357839856041</v>
      </c>
      <c r="I31" s="37">
        <f t="shared" si="2"/>
        <v>97757.11</v>
      </c>
      <c r="J31" s="37">
        <f t="shared" si="3"/>
        <v>80518.971036501694</v>
      </c>
      <c r="K31" s="40">
        <f>SUM(J31:J$119)/C31</f>
        <v>39.891372392930343</v>
      </c>
    </row>
    <row r="32" spans="1:11">
      <c r="A32" s="60">
        <v>27</v>
      </c>
      <c r="C32" s="85">
        <v>97714.17</v>
      </c>
      <c r="D32" s="28">
        <f t="shared" si="0"/>
        <v>90.910000000003492</v>
      </c>
      <c r="E32" s="31">
        <f>SUMPRODUCT(D32:D$119*$A32:$A$119)/C32+0.5-$A32</f>
        <v>50.143813344827677</v>
      </c>
      <c r="F32" s="33">
        <f t="shared" si="1"/>
        <v>9.3036659882597878E-4</v>
      </c>
      <c r="G32" s="32"/>
      <c r="H32" s="40">
        <f>'HRQOL scores'!H$9</f>
        <v>0.82366357839856041</v>
      </c>
      <c r="I32" s="37">
        <f t="shared" si="2"/>
        <v>97668.714999999997</v>
      </c>
      <c r="J32" s="37">
        <f t="shared" si="3"/>
        <v>80446.163294489146</v>
      </c>
      <c r="K32" s="40">
        <f>SUM(J32:J$119)/C32</f>
        <v>39.102406985196779</v>
      </c>
    </row>
    <row r="33" spans="1:11">
      <c r="A33" s="60">
        <v>28</v>
      </c>
      <c r="C33" s="85">
        <v>97623.26</v>
      </c>
      <c r="D33" s="28">
        <f t="shared" si="0"/>
        <v>96.5</v>
      </c>
      <c r="E33" s="31">
        <f>SUMPRODUCT(D33:D$119*$A33:$A$119)/C33+0.5-$A33</f>
        <v>49.190043301409517</v>
      </c>
      <c r="F33" s="33">
        <f t="shared" si="1"/>
        <v>9.8849393064726586E-4</v>
      </c>
      <c r="G33" s="32"/>
      <c r="H33" s="40">
        <f>'HRQOL scores'!H$9</f>
        <v>0.82366357839856041</v>
      </c>
      <c r="I33" s="37">
        <f t="shared" si="2"/>
        <v>97575.01</v>
      </c>
      <c r="J33" s="37">
        <f t="shared" si="3"/>
        <v>80368.98189887531</v>
      </c>
      <c r="K33" s="40">
        <f>SUM(J33:J$119)/C33</f>
        <v>38.314773346702587</v>
      </c>
    </row>
    <row r="34" spans="1:11">
      <c r="A34" s="60">
        <v>29</v>
      </c>
      <c r="C34" s="85">
        <v>97526.76</v>
      </c>
      <c r="D34" s="28">
        <f t="shared" si="0"/>
        <v>102.6299999999901</v>
      </c>
      <c r="E34" s="31">
        <f>SUMPRODUCT(D34:D$119*$A34:$A$119)/C34+0.5-$A34</f>
        <v>48.238220736798397</v>
      </c>
      <c r="F34" s="33">
        <f t="shared" si="1"/>
        <v>1.0523265614482641E-3</v>
      </c>
      <c r="G34" s="32"/>
      <c r="H34" s="40">
        <f>'HRQOL scores'!H$9</f>
        <v>0.82366357839856041</v>
      </c>
      <c r="I34" s="37">
        <f t="shared" si="2"/>
        <v>97475.445000000007</v>
      </c>
      <c r="J34" s="37">
        <f t="shared" si="3"/>
        <v>80286.973834692064</v>
      </c>
      <c r="K34" s="40">
        <f>SUM(J34:J$119)/C34</f>
        <v>37.528613668364883</v>
      </c>
    </row>
    <row r="35" spans="1:11">
      <c r="A35" s="60">
        <v>30</v>
      </c>
      <c r="C35" s="85">
        <v>97424.13</v>
      </c>
      <c r="D35" s="28">
        <f t="shared" si="0"/>
        <v>109</v>
      </c>
      <c r="E35" s="31">
        <f>SUMPRODUCT(D35:D$119*$A35:$A$119)/C35+0.5-$A35</f>
        <v>47.28850985505089</v>
      </c>
      <c r="F35" s="33">
        <f t="shared" si="1"/>
        <v>1.1188193315146873E-3</v>
      </c>
      <c r="G35" s="32"/>
      <c r="H35" s="40">
        <f>'HRQOL scores'!H$9</f>
        <v>0.82366357839856041</v>
      </c>
      <c r="I35" s="37">
        <f t="shared" si="2"/>
        <v>97369.63</v>
      </c>
      <c r="J35" s="37">
        <f t="shared" si="3"/>
        <v>80199.817873143824</v>
      </c>
      <c r="K35" s="40">
        <f>SUM(J35:J$119)/C35</f>
        <v>36.744050211509702</v>
      </c>
    </row>
    <row r="36" spans="1:11">
      <c r="A36" s="60">
        <v>31</v>
      </c>
      <c r="C36" s="85">
        <v>97315.13</v>
      </c>
      <c r="D36" s="28">
        <f t="shared" si="0"/>
        <v>116.40000000000873</v>
      </c>
      <c r="E36" s="31">
        <f>SUMPRODUCT(D36:D$119*$A36:$A$119)/C36+0.5-$A36</f>
        <v>46.340916377800241</v>
      </c>
      <c r="F36" s="33">
        <f t="shared" si="1"/>
        <v>1.1961141088750406E-3</v>
      </c>
      <c r="G36" s="32"/>
      <c r="H36" s="40">
        <f>'HRQOL scores'!H$9</f>
        <v>0.82366357839856041</v>
      </c>
      <c r="I36" s="37">
        <f t="shared" si="2"/>
        <v>97256.93</v>
      </c>
      <c r="J36" s="37">
        <f t="shared" si="3"/>
        <v>80106.990987858298</v>
      </c>
      <c r="K36" s="40">
        <f>SUM(J36:J$119)/C36</f>
        <v>35.961081351476437</v>
      </c>
    </row>
    <row r="37" spans="1:11">
      <c r="A37" s="60">
        <v>32</v>
      </c>
      <c r="C37" s="85">
        <v>97198.73</v>
      </c>
      <c r="D37" s="28">
        <f t="shared" si="0"/>
        <v>127.80999999999767</v>
      </c>
      <c r="E37" s="31">
        <f>SUMPRODUCT(D37:D$119*$A37:$A$119)/C37+0.5-$A37</f>
        <v>45.395813007276544</v>
      </c>
      <c r="F37" s="33">
        <f t="shared" si="1"/>
        <v>1.3149348762066921E-3</v>
      </c>
      <c r="G37" s="32"/>
      <c r="H37" s="40">
        <f>'HRQOL scores'!H$9</f>
        <v>0.82366357839856041</v>
      </c>
      <c r="I37" s="37">
        <f t="shared" ref="I37:I68" si="4">(D37*0.5+C38)</f>
        <v>97134.824999999997</v>
      </c>
      <c r="J37" s="37">
        <f t="shared" ref="J37:J68" si="5">I37*H37</f>
        <v>80006.417546617944</v>
      </c>
      <c r="K37" s="40">
        <f>SUM(J37:J$119)/C37</f>
        <v>35.179989652865288</v>
      </c>
    </row>
    <row r="38" spans="1:11">
      <c r="A38" s="60">
        <v>33</v>
      </c>
      <c r="C38" s="85">
        <v>97070.92</v>
      </c>
      <c r="D38" s="28">
        <f t="shared" si="0"/>
        <v>138.08000000000175</v>
      </c>
      <c r="E38" s="31">
        <f>SUMPRODUCT(D38:D$119*$A38:$A$119)/C38+0.5-$A38</f>
        <v>44.454925807077558</v>
      </c>
      <c r="F38" s="33">
        <f t="shared" si="1"/>
        <v>1.4224651419807472E-3</v>
      </c>
      <c r="G38" s="32"/>
      <c r="H38" s="40">
        <f>'HRQOL scores'!H$9</f>
        <v>0.82366357839856041</v>
      </c>
      <c r="I38" s="37">
        <f t="shared" si="4"/>
        <v>97001.88</v>
      </c>
      <c r="J38" s="37">
        <f t="shared" si="5"/>
        <v>79896.915592187754</v>
      </c>
      <c r="K38" s="40">
        <f>SUM(J38:J$119)/C38</f>
        <v>34.402104132988839</v>
      </c>
    </row>
    <row r="39" spans="1:11">
      <c r="A39" s="60">
        <v>34</v>
      </c>
      <c r="C39" s="85">
        <v>96932.84</v>
      </c>
      <c r="D39" s="28">
        <f t="shared" si="0"/>
        <v>152.80999999999767</v>
      </c>
      <c r="E39" s="31">
        <f>SUMPRODUCT(D39:D$119*$A39:$A$119)/C39+0.5-$A39</f>
        <v>43.517539222256985</v>
      </c>
      <c r="F39" s="33">
        <f t="shared" si="1"/>
        <v>1.5764523148191849E-3</v>
      </c>
      <c r="G39" s="32"/>
      <c r="H39" s="40">
        <f>'HRQOL scores'!H$9</f>
        <v>0.82366357839856041</v>
      </c>
      <c r="I39" s="37">
        <f t="shared" si="4"/>
        <v>96856.434999999998</v>
      </c>
      <c r="J39" s="37">
        <f t="shared" si="5"/>
        <v>79777.117843027576</v>
      </c>
      <c r="K39" s="40">
        <f>SUM(J39:J$119)/C39</f>
        <v>33.626859406294514</v>
      </c>
    </row>
    <row r="40" spans="1:11">
      <c r="A40" s="60">
        <v>35</v>
      </c>
      <c r="C40" s="85">
        <v>96780.03</v>
      </c>
      <c r="D40" s="28">
        <f t="shared" si="0"/>
        <v>168.83000000000175</v>
      </c>
      <c r="E40" s="31">
        <f>SUMPRODUCT(D40:D$119*$A40:$A$119)/C40+0.5-$A40</f>
        <v>42.585461397612306</v>
      </c>
      <c r="F40" s="33">
        <f t="shared" si="1"/>
        <v>1.7444714575930772E-3</v>
      </c>
      <c r="G40" s="32"/>
      <c r="H40" s="40">
        <f>'HRQOL scores'!H$10</f>
        <v>0.81026538050836194</v>
      </c>
      <c r="I40" s="37">
        <f t="shared" si="4"/>
        <v>96695.614999999991</v>
      </c>
      <c r="J40" s="37">
        <f t="shared" si="5"/>
        <v>78349.109281465062</v>
      </c>
      <c r="K40" s="40">
        <f>SUM(J40:J$119)/C40</f>
        <v>32.855640411454857</v>
      </c>
    </row>
    <row r="41" spans="1:11">
      <c r="A41" s="60">
        <v>36</v>
      </c>
      <c r="C41" s="85">
        <v>96611.199999999997</v>
      </c>
      <c r="D41" s="28">
        <f t="shared" si="0"/>
        <v>185.61999999999534</v>
      </c>
      <c r="E41" s="31">
        <f>SUMPRODUCT(D41:D$119*$A41:$A$119)/C41+0.5-$A41</f>
        <v>41.659006581273815</v>
      </c>
      <c r="F41" s="33">
        <f t="shared" si="1"/>
        <v>1.9213093305951623E-3</v>
      </c>
      <c r="G41" s="32"/>
      <c r="H41" s="40">
        <f>'HRQOL scores'!H$10</f>
        <v>0.81026538050836194</v>
      </c>
      <c r="I41" s="37">
        <f t="shared" si="4"/>
        <v>96518.39</v>
      </c>
      <c r="J41" s="37">
        <f t="shared" si="5"/>
        <v>78205.509999404472</v>
      </c>
      <c r="K41" s="40">
        <f>SUM(J41:J$119)/C41</f>
        <v>32.102082940780654</v>
      </c>
    </row>
    <row r="42" spans="1:11">
      <c r="A42" s="60">
        <v>37</v>
      </c>
      <c r="C42" s="85">
        <v>96425.58</v>
      </c>
      <c r="D42" s="28">
        <f t="shared" si="0"/>
        <v>203.80999999999767</v>
      </c>
      <c r="E42" s="31">
        <f>SUMPRODUCT(D42:D$119*$A42:$A$119)/C42+0.5-$A42</f>
        <v>40.738237992706502</v>
      </c>
      <c r="F42" s="33">
        <f t="shared" si="1"/>
        <v>2.113650755328593E-3</v>
      </c>
      <c r="G42" s="32"/>
      <c r="H42" s="40">
        <f>'HRQOL scores'!H$10</f>
        <v>0.81026538050836194</v>
      </c>
      <c r="I42" s="37">
        <f t="shared" si="4"/>
        <v>96323.675000000003</v>
      </c>
      <c r="J42" s="37">
        <f t="shared" si="5"/>
        <v>78047.739175838797</v>
      </c>
      <c r="K42" s="40">
        <f>SUM(J42:J$119)/C42</f>
        <v>31.352834438838151</v>
      </c>
    </row>
    <row r="43" spans="1:11">
      <c r="A43" s="60">
        <v>38</v>
      </c>
      <c r="C43" s="85">
        <v>96221.77</v>
      </c>
      <c r="D43" s="28">
        <f t="shared" si="0"/>
        <v>223.04000000000815</v>
      </c>
      <c r="E43" s="31">
        <f>SUMPRODUCT(D43:D$119*$A43:$A$119)/C43+0.5-$A43</f>
        <v>39.823467720711861</v>
      </c>
      <c r="F43" s="33">
        <f t="shared" si="1"/>
        <v>2.317978561400483E-3</v>
      </c>
      <c r="G43" s="32"/>
      <c r="H43" s="40">
        <f>'HRQOL scores'!H$10</f>
        <v>0.81026538050836194</v>
      </c>
      <c r="I43" s="37">
        <f t="shared" si="4"/>
        <v>96110.25</v>
      </c>
      <c r="J43" s="37">
        <f t="shared" si="5"/>
        <v>77874.808287003791</v>
      </c>
      <c r="K43" s="40">
        <f>SUM(J43:J$119)/C43</f>
        <v>30.608120243819084</v>
      </c>
    </row>
    <row r="44" spans="1:11">
      <c r="A44" s="60">
        <v>39</v>
      </c>
      <c r="C44" s="85">
        <v>95998.73</v>
      </c>
      <c r="D44" s="28">
        <f t="shared" si="0"/>
        <v>243</v>
      </c>
      <c r="E44" s="31">
        <f>SUMPRODUCT(D44:D$119*$A44:$A$119)/C44+0.5-$A44</f>
        <v>38.914830452702461</v>
      </c>
      <c r="F44" s="33">
        <f t="shared" si="1"/>
        <v>2.5312834867711274E-3</v>
      </c>
      <c r="G44" s="32"/>
      <c r="H44" s="40">
        <f>'HRQOL scores'!H$10</f>
        <v>0.81026538050836194</v>
      </c>
      <c r="I44" s="37">
        <f t="shared" si="4"/>
        <v>95877.23</v>
      </c>
      <c r="J44" s="37">
        <f t="shared" si="5"/>
        <v>77686.00024803773</v>
      </c>
      <c r="K44" s="40">
        <f>SUM(J44:J$119)/C44</f>
        <v>29.868027399384353</v>
      </c>
    </row>
    <row r="45" spans="1:11">
      <c r="A45" s="60">
        <v>40</v>
      </c>
      <c r="C45" s="85">
        <v>95755.73</v>
      </c>
      <c r="D45" s="28">
        <f t="shared" si="0"/>
        <v>263.0399999999936</v>
      </c>
      <c r="E45" s="31">
        <f>SUMPRODUCT(D45:D$119*$A45:$A$119)/C45+0.5-$A45</f>
        <v>38.01231604233773</v>
      </c>
      <c r="F45" s="33">
        <f t="shared" si="1"/>
        <v>2.7469896579556505E-3</v>
      </c>
      <c r="G45" s="32"/>
      <c r="H45" s="40">
        <f>'HRQOL scores'!H$10</f>
        <v>0.81026538050836194</v>
      </c>
      <c r="I45" s="37">
        <f t="shared" si="4"/>
        <v>95624.209999999992</v>
      </c>
      <c r="J45" s="37">
        <f t="shared" si="5"/>
        <v>77480.986901461496</v>
      </c>
      <c r="K45" s="40">
        <f>SUM(J45:J$119)/C45</f>
        <v>29.132530217231515</v>
      </c>
    </row>
    <row r="46" spans="1:11">
      <c r="A46" s="60">
        <v>41</v>
      </c>
      <c r="C46" s="85">
        <v>95492.69</v>
      </c>
      <c r="D46" s="28">
        <f t="shared" si="0"/>
        <v>283.72999999999593</v>
      </c>
      <c r="E46" s="31">
        <f>SUMPRODUCT(D46:D$119*$A46:$A$119)/C46+0.5-$A46</f>
        <v>37.115645832416703</v>
      </c>
      <c r="F46" s="33">
        <f t="shared" si="1"/>
        <v>2.9712221951229555E-3</v>
      </c>
      <c r="G46" s="32"/>
      <c r="H46" s="40">
        <f>'HRQOL scores'!H$10</f>
        <v>0.81026538050836194</v>
      </c>
      <c r="I46" s="37">
        <f t="shared" si="4"/>
        <v>95350.825000000012</v>
      </c>
      <c r="J46" s="37">
        <f t="shared" si="5"/>
        <v>77259.472500411241</v>
      </c>
      <c r="K46" s="40">
        <f>SUM(J46:J$119)/C46</f>
        <v>28.401396073318288</v>
      </c>
    </row>
    <row r="47" spans="1:11">
      <c r="A47" s="60">
        <v>42</v>
      </c>
      <c r="C47" s="85">
        <v>95208.960000000006</v>
      </c>
      <c r="D47" s="28">
        <f t="shared" si="0"/>
        <v>306.34000000001106</v>
      </c>
      <c r="E47" s="31">
        <f>SUMPRODUCT(D47:D$119*$A47:$A$119)/C47+0.5-$A47</f>
        <v>36.224763264137749</v>
      </c>
      <c r="F47" s="33">
        <f t="shared" si="1"/>
        <v>3.2175543142159207E-3</v>
      </c>
      <c r="G47" s="32"/>
      <c r="H47" s="40">
        <f>'HRQOL scores'!H$10</f>
        <v>0.81026538050836194</v>
      </c>
      <c r="I47" s="37">
        <f t="shared" si="4"/>
        <v>95055.790000000008</v>
      </c>
      <c r="J47" s="37">
        <f t="shared" si="5"/>
        <v>77020.415853872953</v>
      </c>
      <c r="K47" s="40">
        <f>SUM(J47:J$119)/C47</f>
        <v>27.674561704026488</v>
      </c>
    </row>
    <row r="48" spans="1:11">
      <c r="A48" s="60">
        <v>43</v>
      </c>
      <c r="C48" s="85">
        <v>94902.62</v>
      </c>
      <c r="D48" s="28">
        <f t="shared" si="0"/>
        <v>331.91999999999825</v>
      </c>
      <c r="E48" s="31">
        <f>SUMPRODUCT(D48:D$119*$A48:$A$119)/C48+0.5-$A48</f>
        <v>35.340080670320376</v>
      </c>
      <c r="F48" s="33">
        <f t="shared" si="1"/>
        <v>3.4974798377536706E-3</v>
      </c>
      <c r="G48" s="32"/>
      <c r="H48" s="40">
        <f>'HRQOL scores'!H$10</f>
        <v>0.81026538050836194</v>
      </c>
      <c r="I48" s="37">
        <f t="shared" si="4"/>
        <v>94736.66</v>
      </c>
      <c r="J48" s="37">
        <f t="shared" si="5"/>
        <v>76761.835862991313</v>
      </c>
      <c r="K48" s="40">
        <f>SUM(J48:J$119)/C48</f>
        <v>26.952320414782196</v>
      </c>
    </row>
    <row r="49" spans="1:11">
      <c r="A49" s="60">
        <v>44</v>
      </c>
      <c r="C49" s="85">
        <v>94570.7</v>
      </c>
      <c r="D49" s="28">
        <f t="shared" si="0"/>
        <v>360.36000000000058</v>
      </c>
      <c r="E49" s="31">
        <f>SUMPRODUCT(D49:D$119*$A49:$A$119)/C49+0.5-$A49</f>
        <v>34.462360822376922</v>
      </c>
      <c r="F49" s="33">
        <f t="shared" si="1"/>
        <v>3.8104825278865505E-3</v>
      </c>
      <c r="G49" s="32"/>
      <c r="H49" s="40">
        <f>'HRQOL scores'!H$10</f>
        <v>0.81026538050836194</v>
      </c>
      <c r="I49" s="37">
        <f t="shared" si="4"/>
        <v>94390.51999999999</v>
      </c>
      <c r="J49" s="37">
        <f t="shared" si="5"/>
        <v>76481.370604182142</v>
      </c>
      <c r="K49" s="40">
        <f>SUM(J49:J$119)/C49</f>
        <v>26.235229162725091</v>
      </c>
    </row>
    <row r="50" spans="1:11">
      <c r="A50" s="60">
        <v>45</v>
      </c>
      <c r="C50" s="85">
        <v>94210.34</v>
      </c>
      <c r="D50" s="28">
        <f t="shared" si="0"/>
        <v>390.61000000000058</v>
      </c>
      <c r="E50" s="31">
        <f>SUMPRODUCT(D50:D$119*$A50:$A$119)/C50+0.5-$A50</f>
        <v>33.592268817040264</v>
      </c>
      <c r="F50" s="33">
        <f t="shared" si="1"/>
        <v>4.1461478644488556E-3</v>
      </c>
      <c r="G50" s="32"/>
      <c r="H50" s="40">
        <f>'HRQOL scores'!H$11</f>
        <v>0.79230398057691298</v>
      </c>
      <c r="I50" s="37">
        <f t="shared" si="4"/>
        <v>94015.035000000003</v>
      </c>
      <c r="J50" s="37">
        <f t="shared" si="5"/>
        <v>74488.4864645778</v>
      </c>
      <c r="K50" s="40">
        <f>SUM(J50:J$119)/C50</f>
        <v>25.523765395339236</v>
      </c>
    </row>
    <row r="51" spans="1:11">
      <c r="A51" s="60">
        <v>46</v>
      </c>
      <c r="C51" s="85">
        <v>93819.73</v>
      </c>
      <c r="D51" s="28">
        <f t="shared" si="0"/>
        <v>421.67999999999302</v>
      </c>
      <c r="E51" s="31">
        <f>SUMPRODUCT(D51:D$119*$A51:$A$119)/C51+0.5-$A51</f>
        <v>32.730045499222399</v>
      </c>
      <c r="F51" s="33">
        <f t="shared" si="1"/>
        <v>4.4945769935598092E-3</v>
      </c>
      <c r="G51" s="32"/>
      <c r="H51" s="40">
        <f>'HRQOL scores'!H$11</f>
        <v>0.79230398057691298</v>
      </c>
      <c r="I51" s="37">
        <f t="shared" si="4"/>
        <v>93608.89</v>
      </c>
      <c r="J51" s="37">
        <f t="shared" si="5"/>
        <v>74166.696164386376</v>
      </c>
      <c r="K51" s="40">
        <f>SUM(J51:J$119)/C51</f>
        <v>24.836077971132145</v>
      </c>
    </row>
    <row r="52" spans="1:11">
      <c r="A52" s="60">
        <v>47</v>
      </c>
      <c r="C52" s="85">
        <v>93398.05</v>
      </c>
      <c r="D52" s="28">
        <f t="shared" si="0"/>
        <v>454.02000000000407</v>
      </c>
      <c r="E52" s="31">
        <f>SUMPRODUCT(D52:D$119*$A52:$A$119)/C52+0.5-$A52</f>
        <v>31.875559946109803</v>
      </c>
      <c r="F52" s="33">
        <f t="shared" si="1"/>
        <v>4.8611293276466057E-3</v>
      </c>
      <c r="G52" s="32"/>
      <c r="H52" s="40">
        <f>'HRQOL scores'!H$11</f>
        <v>0.79230398057691298</v>
      </c>
      <c r="I52" s="37">
        <f t="shared" si="4"/>
        <v>93171.040000000008</v>
      </c>
      <c r="J52" s="37">
        <f t="shared" si="5"/>
        <v>73819.785866490784</v>
      </c>
      <c r="K52" s="40">
        <f>SUM(J52:J$119)/C52</f>
        <v>24.154117065037006</v>
      </c>
    </row>
    <row r="53" spans="1:11">
      <c r="A53" s="60">
        <v>48</v>
      </c>
      <c r="C53" s="85">
        <v>92944.03</v>
      </c>
      <c r="D53" s="28">
        <f t="shared" si="0"/>
        <v>487.25999999999476</v>
      </c>
      <c r="E53" s="31">
        <f>SUMPRODUCT(D53:D$119*$A53:$A$119)/C53+0.5-$A53</f>
        <v>31.028825645119554</v>
      </c>
      <c r="F53" s="33">
        <f t="shared" si="1"/>
        <v>5.2425099277489343E-3</v>
      </c>
      <c r="G53" s="32"/>
      <c r="H53" s="40">
        <f>'HRQOL scores'!H$11</f>
        <v>0.79230398057691298</v>
      </c>
      <c r="I53" s="37">
        <f t="shared" si="4"/>
        <v>92700.4</v>
      </c>
      <c r="J53" s="37">
        <f t="shared" si="5"/>
        <v>73446.895921072064</v>
      </c>
      <c r="K53" s="40">
        <f>SUM(J53:J$119)/C53</f>
        <v>23.477867782144681</v>
      </c>
    </row>
    <row r="54" spans="1:11">
      <c r="A54" s="60">
        <v>49</v>
      </c>
      <c r="C54" s="85">
        <v>92456.77</v>
      </c>
      <c r="D54" s="28">
        <f t="shared" si="0"/>
        <v>521.44999999999709</v>
      </c>
      <c r="E54" s="31">
        <f>SUMPRODUCT(D54:D$119*$A54:$A$119)/C54+0.5-$A54</f>
        <v>30.189716790071301</v>
      </c>
      <c r="F54" s="33">
        <f t="shared" si="1"/>
        <v>5.6399331276660112E-3</v>
      </c>
      <c r="G54" s="32"/>
      <c r="H54" s="40">
        <f>'HRQOL scores'!H$11</f>
        <v>0.79230398057691298</v>
      </c>
      <c r="I54" s="37">
        <f t="shared" si="4"/>
        <v>92196.045000000013</v>
      </c>
      <c r="J54" s="37">
        <f t="shared" si="5"/>
        <v>73047.293446948199</v>
      </c>
      <c r="K54" s="40">
        <f>SUM(J54:J$119)/C54</f>
        <v>22.807207644811911</v>
      </c>
    </row>
    <row r="55" spans="1:11">
      <c r="A55" s="60">
        <v>50</v>
      </c>
      <c r="C55" s="85">
        <v>91935.32</v>
      </c>
      <c r="D55" s="28">
        <f t="shared" si="0"/>
        <v>558.61000000000058</v>
      </c>
      <c r="E55" s="31">
        <f>SUMPRODUCT(D55:D$119*$A55:$A$119)/C55+0.5-$A55</f>
        <v>29.358114559505097</v>
      </c>
      <c r="F55" s="33">
        <f t="shared" si="1"/>
        <v>6.0761196023465247E-3</v>
      </c>
      <c r="G55" s="32"/>
      <c r="H55" s="40">
        <f>'HRQOL scores'!H$11</f>
        <v>0.79230398057691298</v>
      </c>
      <c r="I55" s="37">
        <f t="shared" si="4"/>
        <v>91656.015000000014</v>
      </c>
      <c r="J55" s="37">
        <f t="shared" si="5"/>
        <v>72619.425528317253</v>
      </c>
      <c r="K55" s="40">
        <f>SUM(J55:J$119)/C55</f>
        <v>22.142017432600092</v>
      </c>
    </row>
    <row r="56" spans="1:11">
      <c r="A56" s="60">
        <v>51</v>
      </c>
      <c r="C56" s="85">
        <v>91376.71</v>
      </c>
      <c r="D56" s="28">
        <f t="shared" si="0"/>
        <v>597.74000000000524</v>
      </c>
      <c r="E56" s="31">
        <f>SUMPRODUCT(D56:D$119*$A56:$A$119)/C56+0.5-$A56</f>
        <v>28.534531847609315</v>
      </c>
      <c r="F56" s="33">
        <f t="shared" si="1"/>
        <v>6.5414918090179125E-3</v>
      </c>
      <c r="G56" s="32"/>
      <c r="H56" s="40">
        <f>'HRQOL scores'!H$11</f>
        <v>0.79230398057691298</v>
      </c>
      <c r="I56" s="37">
        <f t="shared" si="4"/>
        <v>91077.84</v>
      </c>
      <c r="J56" s="37">
        <f t="shared" si="5"/>
        <v>72161.335174347187</v>
      </c>
      <c r="K56" s="40">
        <f>SUM(J56:J$119)/C56</f>
        <v>21.482651679879382</v>
      </c>
    </row>
    <row r="57" spans="1:11">
      <c r="A57" s="60">
        <v>52</v>
      </c>
      <c r="C57" s="85">
        <v>90778.97</v>
      </c>
      <c r="D57" s="28">
        <f t="shared" si="0"/>
        <v>635.63000000000466</v>
      </c>
      <c r="E57" s="31">
        <f>SUMPRODUCT(D57:D$119*$A57:$A$119)/C57+0.5-$A57</f>
        <v>27.719127035972775</v>
      </c>
      <c r="F57" s="33">
        <f t="shared" si="1"/>
        <v>7.0019521041052198E-3</v>
      </c>
      <c r="G57" s="32"/>
      <c r="H57" s="40">
        <f>'HRQOL scores'!H$11</f>
        <v>0.79230398057691298</v>
      </c>
      <c r="I57" s="37">
        <f t="shared" si="4"/>
        <v>90461.154999999999</v>
      </c>
      <c r="J57" s="37">
        <f t="shared" si="5"/>
        <v>71672.733194085115</v>
      </c>
      <c r="K57" s="40">
        <f>SUM(J57:J$119)/C57</f>
        <v>20.829193120488188</v>
      </c>
    </row>
    <row r="58" spans="1:11">
      <c r="A58" s="60">
        <v>53</v>
      </c>
      <c r="C58" s="85">
        <v>90143.34</v>
      </c>
      <c r="D58" s="28">
        <f t="shared" si="0"/>
        <v>671.30000000000291</v>
      </c>
      <c r="E58" s="31">
        <f>SUMPRODUCT(D58:D$119*$A58:$A$119)/C58+0.5-$A58</f>
        <v>26.911057950867587</v>
      </c>
      <c r="F58" s="33">
        <f t="shared" si="1"/>
        <v>7.447028255221106E-3</v>
      </c>
      <c r="G58" s="32"/>
      <c r="H58" s="40">
        <f>'HRQOL scores'!H$11</f>
        <v>0.79230398057691298</v>
      </c>
      <c r="I58" s="37">
        <f t="shared" si="4"/>
        <v>89807.69</v>
      </c>
      <c r="J58" s="37">
        <f t="shared" si="5"/>
        <v>71154.990273417425</v>
      </c>
      <c r="K58" s="40">
        <f>SUM(J58:J$119)/C58</f>
        <v>20.180969156622318</v>
      </c>
    </row>
    <row r="59" spans="1:11">
      <c r="A59" s="60">
        <v>54</v>
      </c>
      <c r="C59" s="85">
        <v>89472.04</v>
      </c>
      <c r="D59" s="28">
        <f t="shared" si="0"/>
        <v>706.7899999999936</v>
      </c>
      <c r="E59" s="31">
        <f>SUMPRODUCT(D59:D$119*$A59:$A$119)/C59+0.5-$A59</f>
        <v>26.109217545780339</v>
      </c>
      <c r="F59" s="33">
        <f t="shared" si="1"/>
        <v>7.8995628131424481E-3</v>
      </c>
      <c r="G59" s="32"/>
      <c r="H59" s="40">
        <f>'HRQOL scores'!H$11</f>
        <v>0.79230398057691298</v>
      </c>
      <c r="I59" s="37">
        <f t="shared" si="4"/>
        <v>89118.64499999999</v>
      </c>
      <c r="J59" s="37">
        <f t="shared" si="5"/>
        <v>70609.057177120791</v>
      </c>
      <c r="K59" s="40">
        <f>SUM(J59:J$119)/C59</f>
        <v>19.537108731861945</v>
      </c>
    </row>
    <row r="60" spans="1:11">
      <c r="A60" s="60">
        <v>55</v>
      </c>
      <c r="C60" s="85">
        <v>88765.25</v>
      </c>
      <c r="D60" s="28">
        <f t="shared" si="0"/>
        <v>744.91999999999825</v>
      </c>
      <c r="E60" s="31">
        <f>SUMPRODUCT(D60:D$119*$A60:$A$119)/C60+0.5-$A60</f>
        <v>25.313129987520568</v>
      </c>
      <c r="F60" s="33">
        <f t="shared" si="1"/>
        <v>8.3920227791844017E-3</v>
      </c>
      <c r="G60" s="32"/>
      <c r="H60" s="40">
        <f>'HRQOL scores'!H$12</f>
        <v>0.78474922104080336</v>
      </c>
      <c r="I60" s="37">
        <f t="shared" si="4"/>
        <v>88392.790000000008</v>
      </c>
      <c r="J60" s="37">
        <f t="shared" si="5"/>
        <v>69366.173098123312</v>
      </c>
      <c r="K60" s="40">
        <f>SUM(J60:J$119)/C60</f>
        <v>18.897213907068142</v>
      </c>
    </row>
    <row r="61" spans="1:11">
      <c r="A61" s="60">
        <v>56</v>
      </c>
      <c r="C61" s="85">
        <v>88020.33</v>
      </c>
      <c r="D61" s="28">
        <f t="shared" si="0"/>
        <v>789.25999999999476</v>
      </c>
      <c r="E61" s="31">
        <f>SUMPRODUCT(D61:D$119*$A61:$A$119)/C61+0.5-$A61</f>
        <v>24.523124619332378</v>
      </c>
      <c r="F61" s="33">
        <f t="shared" si="1"/>
        <v>8.966792103596917E-3</v>
      </c>
      <c r="G61" s="32"/>
      <c r="H61" s="40">
        <f>'HRQOL scores'!H$12</f>
        <v>0.78474922104080336</v>
      </c>
      <c r="I61" s="37">
        <f t="shared" si="4"/>
        <v>87625.700000000012</v>
      </c>
      <c r="J61" s="37">
        <f t="shared" si="5"/>
        <v>68764.199818155132</v>
      </c>
      <c r="K61" s="40">
        <f>SUM(J61:J$119)/C61</f>
        <v>18.269071970830566</v>
      </c>
    </row>
    <row r="62" spans="1:11">
      <c r="A62" s="60">
        <v>57</v>
      </c>
      <c r="C62" s="85">
        <v>87231.07</v>
      </c>
      <c r="D62" s="28">
        <f t="shared" si="0"/>
        <v>841.32000000000698</v>
      </c>
      <c r="E62" s="31">
        <f>SUMPRODUCT(D62:D$119*$A62:$A$119)/C62+0.5-$A62</f>
        <v>23.740483999849602</v>
      </c>
      <c r="F62" s="33">
        <f t="shared" si="1"/>
        <v>9.6447286500097613E-3</v>
      </c>
      <c r="G62" s="32"/>
      <c r="H62" s="40">
        <f>'HRQOL scores'!H$12</f>
        <v>0.78474922104080336</v>
      </c>
      <c r="I62" s="37">
        <f t="shared" si="4"/>
        <v>86810.41</v>
      </c>
      <c r="J62" s="37">
        <f t="shared" si="5"/>
        <v>68124.401625732775</v>
      </c>
      <c r="K62" s="40">
        <f>SUM(J62:J$119)/C62</f>
        <v>17.646069730064085</v>
      </c>
    </row>
    <row r="63" spans="1:11">
      <c r="A63" s="60">
        <v>58</v>
      </c>
      <c r="C63" s="85">
        <v>86389.75</v>
      </c>
      <c r="D63" s="28">
        <f t="shared" si="0"/>
        <v>901.94999999999709</v>
      </c>
      <c r="E63" s="31">
        <f>SUMPRODUCT(D63:D$119*$A63:$A$119)/C63+0.5-$A63</f>
        <v>22.966815063416206</v>
      </c>
      <c r="F63" s="33">
        <f t="shared" si="1"/>
        <v>1.0440474709094505E-2</v>
      </c>
      <c r="G63" s="32"/>
      <c r="H63" s="40">
        <f>'HRQOL scores'!H$12</f>
        <v>0.78474922104080336</v>
      </c>
      <c r="I63" s="37">
        <f t="shared" si="4"/>
        <v>85938.774999999994</v>
      </c>
      <c r="J63" s="37">
        <f t="shared" si="5"/>
        <v>67440.386738450863</v>
      </c>
      <c r="K63" s="40">
        <f>SUM(J63:J$119)/C63</f>
        <v>17.029348299102256</v>
      </c>
    </row>
    <row r="64" spans="1:11">
      <c r="A64" s="60">
        <v>59</v>
      </c>
      <c r="C64" s="85">
        <v>85487.8</v>
      </c>
      <c r="D64" s="28">
        <f t="shared" si="0"/>
        <v>969.16000000000349</v>
      </c>
      <c r="E64" s="31">
        <f>SUMPRODUCT(D64:D$119*$A64:$A$119)/C64+0.5-$A64</f>
        <v>22.203854077713558</v>
      </c>
      <c r="F64" s="33">
        <f t="shared" si="1"/>
        <v>1.1336822330203883E-2</v>
      </c>
      <c r="G64" s="32"/>
      <c r="H64" s="40">
        <f>'HRQOL scores'!H$12</f>
        <v>0.78474922104080336</v>
      </c>
      <c r="I64" s="37">
        <f t="shared" si="4"/>
        <v>85003.22</v>
      </c>
      <c r="J64" s="37">
        <f t="shared" si="5"/>
        <v>66706.210680960037</v>
      </c>
      <c r="K64" s="40">
        <f>SUM(J64:J$119)/C64</f>
        <v>16.4201296031003</v>
      </c>
    </row>
    <row r="65" spans="1:11">
      <c r="A65" s="60">
        <v>60</v>
      </c>
      <c r="C65" s="85">
        <v>84518.64</v>
      </c>
      <c r="D65" s="28">
        <f t="shared" si="0"/>
        <v>1042.6900000000023</v>
      </c>
      <c r="E65" s="31">
        <f>SUMPRODUCT(D65:D$119*$A65:$A$119)/C65+0.5-$A65</f>
        <v>21.452728257633581</v>
      </c>
      <c r="F65" s="33">
        <f t="shared" si="1"/>
        <v>1.2336805230183571E-2</v>
      </c>
      <c r="G65" s="32"/>
      <c r="H65" s="40">
        <f>'HRQOL scores'!H$12</f>
        <v>0.78474922104080336</v>
      </c>
      <c r="I65" s="37">
        <f t="shared" si="4"/>
        <v>83997.294999999998</v>
      </c>
      <c r="J65" s="37">
        <f t="shared" si="5"/>
        <v>65916.811820784569</v>
      </c>
      <c r="K65" s="40">
        <f>SUM(J65:J$119)/C65</f>
        <v>15.819167757585287</v>
      </c>
    </row>
    <row r="66" spans="1:11">
      <c r="A66" s="60">
        <v>61</v>
      </c>
      <c r="C66" s="85">
        <v>83475.95</v>
      </c>
      <c r="D66" s="28">
        <f t="shared" si="0"/>
        <v>1119.8300000000017</v>
      </c>
      <c r="E66" s="31">
        <f>SUMPRODUCT(D66:D$119*$A66:$A$119)/C66+0.5-$A66</f>
        <v>20.714446755320068</v>
      </c>
      <c r="F66" s="33">
        <f t="shared" si="1"/>
        <v>1.3415001566319423E-2</v>
      </c>
      <c r="G66" s="32"/>
      <c r="H66" s="40">
        <f>'HRQOL scores'!H$12</f>
        <v>0.78474922104080336</v>
      </c>
      <c r="I66" s="37">
        <f t="shared" si="4"/>
        <v>82916.035000000003</v>
      </c>
      <c r="J66" s="37">
        <f t="shared" si="5"/>
        <v>65068.293878041994</v>
      </c>
      <c r="K66" s="40">
        <f>SUM(J66:J$119)/C66</f>
        <v>15.227113114402092</v>
      </c>
    </row>
    <row r="67" spans="1:11">
      <c r="A67" s="60">
        <v>62</v>
      </c>
      <c r="C67" s="85">
        <v>82356.12</v>
      </c>
      <c r="D67" s="28">
        <f t="shared" si="0"/>
        <v>1194.8199999999924</v>
      </c>
      <c r="E67" s="31">
        <f>SUMPRODUCT(D67:D$119*$A67:$A$119)/C67+0.5-$A67</f>
        <v>19.989310893043054</v>
      </c>
      <c r="F67" s="33">
        <f t="shared" si="1"/>
        <v>1.4507968563841915E-2</v>
      </c>
      <c r="G67" s="32"/>
      <c r="H67" s="40">
        <f>'HRQOL scores'!H$12</f>
        <v>0.78474922104080336</v>
      </c>
      <c r="I67" s="37">
        <f t="shared" si="4"/>
        <v>81758.709999999992</v>
      </c>
      <c r="J67" s="37">
        <f t="shared" si="5"/>
        <v>64160.083985800935</v>
      </c>
      <c r="K67" s="40">
        <f>SUM(J67:J$119)/C67</f>
        <v>14.644077927713587</v>
      </c>
    </row>
    <row r="68" spans="1:11">
      <c r="A68" s="60">
        <v>63</v>
      </c>
      <c r="C68" s="85">
        <v>81161.3</v>
      </c>
      <c r="D68" s="28">
        <f t="shared" si="0"/>
        <v>1263.3899999999994</v>
      </c>
      <c r="E68" s="31">
        <f>SUMPRODUCT(D68:D$119*$A68:$A$119)/C68+0.5-$A68</f>
        <v>19.276223725159156</v>
      </c>
      <c r="F68" s="33">
        <f t="shared" si="1"/>
        <v>1.5566409113703198E-2</v>
      </c>
      <c r="G68" s="32"/>
      <c r="H68" s="40">
        <f>'HRQOL scores'!H$12</f>
        <v>0.78474922104080336</v>
      </c>
      <c r="I68" s="37">
        <f t="shared" si="4"/>
        <v>80529.60500000001</v>
      </c>
      <c r="J68" s="37">
        <f t="shared" si="5"/>
        <v>63195.544794473593</v>
      </c>
      <c r="K68" s="40">
        <f>SUM(J68:J$119)/C68</f>
        <v>14.069135845758145</v>
      </c>
    </row>
    <row r="69" spans="1:11">
      <c r="A69" s="60">
        <v>64</v>
      </c>
      <c r="C69" s="85">
        <v>79897.91</v>
      </c>
      <c r="D69" s="28">
        <f t="shared" ref="D69:D119" si="6">C69-C70</f>
        <v>1326.9300000000076</v>
      </c>
      <c r="E69" s="31">
        <f>SUMPRODUCT(D69:D$119*$A69:$A$119)/C69+0.5-$A69</f>
        <v>18.573123772884173</v>
      </c>
      <c r="F69" s="33">
        <f t="shared" ref="F69:F115" si="7">D69/C69</f>
        <v>1.6607818652578116E-2</v>
      </c>
      <c r="G69" s="32"/>
      <c r="H69" s="40">
        <f>'HRQOL scores'!H$12</f>
        <v>0.78474922104080336</v>
      </c>
      <c r="I69" s="37">
        <f t="shared" ref="I69:I100" si="8">(D69*0.5+C70)</f>
        <v>79234.445000000007</v>
      </c>
      <c r="J69" s="37">
        <f t="shared" ref="J69:J100" si="9">I69*H69</f>
        <v>62179.16899335038</v>
      </c>
      <c r="K69" s="40">
        <f>SUM(J69:J$119)/C69</f>
        <v>13.500651147493807</v>
      </c>
    </row>
    <row r="70" spans="1:11">
      <c r="A70" s="60">
        <v>65</v>
      </c>
      <c r="C70" s="85">
        <v>78570.98</v>
      </c>
      <c r="D70" s="28">
        <f t="shared" si="6"/>
        <v>1388.2200000000012</v>
      </c>
      <c r="E70" s="31">
        <f>SUMPRODUCT(D70:D$119*$A70:$A$119)/C70+0.5-$A70</f>
        <v>17.878348044338523</v>
      </c>
      <c r="F70" s="33">
        <f t="shared" si="7"/>
        <v>1.7668355415701845E-2</v>
      </c>
      <c r="G70" s="32"/>
      <c r="H70" s="40">
        <f>'HRQOL scores'!H$13</f>
        <v>0.76826590737550005</v>
      </c>
      <c r="I70" s="37">
        <f t="shared" si="8"/>
        <v>77876.87</v>
      </c>
      <c r="J70" s="37">
        <f t="shared" si="9"/>
        <v>59830.144194113855</v>
      </c>
      <c r="K70" s="40">
        <f>SUM(J70:J$119)/C70</f>
        <v>12.937278386123054</v>
      </c>
    </row>
    <row r="71" spans="1:11">
      <c r="A71" s="60">
        <v>66</v>
      </c>
      <c r="C71" s="85">
        <v>77182.759999999995</v>
      </c>
      <c r="D71" s="28">
        <f t="shared" si="6"/>
        <v>1445.4399999999878</v>
      </c>
      <c r="E71" s="31">
        <f>SUMPRODUCT(D71:D$119*$A71:$A$119)/C71+0.5-$A71</f>
        <v>17.190917461681352</v>
      </c>
      <c r="F71" s="33">
        <f t="shared" si="7"/>
        <v>1.8727498213331421E-2</v>
      </c>
      <c r="G71" s="32"/>
      <c r="H71" s="40">
        <f>'HRQOL scores'!H$13</f>
        <v>0.76826590737550005</v>
      </c>
      <c r="I71" s="37">
        <f t="shared" si="8"/>
        <v>76460.040000000008</v>
      </c>
      <c r="J71" s="37">
        <f t="shared" si="9"/>
        <v>58741.642008567032</v>
      </c>
      <c r="K71" s="40">
        <f>SUM(J71:J$119)/C71</f>
        <v>12.394795121817268</v>
      </c>
    </row>
    <row r="72" spans="1:11">
      <c r="A72" s="60">
        <v>67</v>
      </c>
      <c r="C72" s="85">
        <v>75737.320000000007</v>
      </c>
      <c r="D72" s="28">
        <f t="shared" si="6"/>
        <v>1515.5600000000122</v>
      </c>
      <c r="E72" s="31">
        <f>SUMPRODUCT(D72:D$119*$A72:$A$119)/C72+0.5-$A72</f>
        <v>16.509462133394223</v>
      </c>
      <c r="F72" s="33">
        <f t="shared" si="7"/>
        <v>2.0010742392258033E-2</v>
      </c>
      <c r="G72" s="32"/>
      <c r="H72" s="40">
        <f>'HRQOL scores'!H$13</f>
        <v>0.76826590737550005</v>
      </c>
      <c r="I72" s="37">
        <f t="shared" si="8"/>
        <v>74979.540000000008</v>
      </c>
      <c r="J72" s="37">
        <f t="shared" si="9"/>
        <v>57604.224332697609</v>
      </c>
      <c r="K72" s="40">
        <f>SUM(J72:J$119)/C72</f>
        <v>11.855751631135426</v>
      </c>
    </row>
    <row r="73" spans="1:11">
      <c r="A73" s="60">
        <v>68</v>
      </c>
      <c r="C73" s="85">
        <v>74221.759999999995</v>
      </c>
      <c r="D73" s="28">
        <f t="shared" si="6"/>
        <v>1600.7200000000012</v>
      </c>
      <c r="E73" s="31">
        <f>SUMPRODUCT(D73:D$119*$A73:$A$119)/C73+0.5-$A73</f>
        <v>15.836364923504377</v>
      </c>
      <c r="F73" s="33">
        <f t="shared" si="7"/>
        <v>2.1566721134071751E-2</v>
      </c>
      <c r="G73" s="32"/>
      <c r="H73" s="40">
        <f>'HRQOL scores'!H$13</f>
        <v>0.76826590737550005</v>
      </c>
      <c r="I73" s="37">
        <f t="shared" si="8"/>
        <v>73421.399999999994</v>
      </c>
      <c r="J73" s="37">
        <f t="shared" si="9"/>
        <v>56407.158491779534</v>
      </c>
      <c r="K73" s="40">
        <f>SUM(J73:J$119)/C73</f>
        <v>11.321728705909537</v>
      </c>
    </row>
    <row r="74" spans="1:11">
      <c r="A74" s="60">
        <v>69</v>
      </c>
      <c r="C74" s="85">
        <v>72621.039999999994</v>
      </c>
      <c r="D74" s="28">
        <f t="shared" si="6"/>
        <v>1697.2099999999919</v>
      </c>
      <c r="E74" s="31">
        <f>SUMPRODUCT(D74:D$119*$A74:$A$119)/C74+0.5-$A74</f>
        <v>15.174410565102903</v>
      </c>
      <c r="F74" s="33">
        <f t="shared" si="7"/>
        <v>2.3370775191321854E-2</v>
      </c>
      <c r="G74" s="32"/>
      <c r="H74" s="40">
        <f>'HRQOL scores'!H$13</f>
        <v>0.76826590737550005</v>
      </c>
      <c r="I74" s="37">
        <f t="shared" si="8"/>
        <v>71772.434999999998</v>
      </c>
      <c r="J74" s="37">
        <f t="shared" si="9"/>
        <v>55140.314899824094</v>
      </c>
      <c r="K74" s="40">
        <f>SUM(J74:J$119)/C74</f>
        <v>10.794550343858319</v>
      </c>
    </row>
    <row r="75" spans="1:11">
      <c r="A75" s="60">
        <v>70</v>
      </c>
      <c r="C75" s="85">
        <v>70923.83</v>
      </c>
      <c r="D75" s="28">
        <f t="shared" si="6"/>
        <v>1797.5299999999988</v>
      </c>
      <c r="E75" s="31">
        <f>SUMPRODUCT(D75:D$119*$A75:$A$119)/C75+0.5-$A75</f>
        <v>14.525569778518175</v>
      </c>
      <c r="F75" s="33">
        <f t="shared" si="7"/>
        <v>2.534451396660331E-2</v>
      </c>
      <c r="G75" s="32"/>
      <c r="H75" s="40">
        <f>'HRQOL scores'!H$13</f>
        <v>0.76826590737550005</v>
      </c>
      <c r="I75" s="37">
        <f t="shared" si="8"/>
        <v>70025.065000000002</v>
      </c>
      <c r="J75" s="37">
        <f t="shared" si="9"/>
        <v>53797.870101253371</v>
      </c>
      <c r="K75" s="40">
        <f>SUM(J75:J$119)/C75</f>
        <v>10.275406128004148</v>
      </c>
    </row>
    <row r="76" spans="1:11">
      <c r="A76" s="60">
        <v>71</v>
      </c>
      <c r="C76" s="85">
        <v>69126.3</v>
      </c>
      <c r="D76" s="28">
        <f t="shared" si="6"/>
        <v>1901.6900000000023</v>
      </c>
      <c r="E76" s="31">
        <f>SUMPRODUCT(D76:D$119*$A76:$A$119)/C76+0.5-$A76</f>
        <v>13.890284546182286</v>
      </c>
      <c r="F76" s="33">
        <f t="shared" si="7"/>
        <v>2.7510368701926795E-2</v>
      </c>
      <c r="G76" s="32"/>
      <c r="H76" s="40">
        <f>'HRQOL scores'!H$13</f>
        <v>0.76826590737550005</v>
      </c>
      <c r="I76" s="37">
        <f t="shared" si="8"/>
        <v>68175.455000000002</v>
      </c>
      <c r="J76" s="37">
        <f t="shared" si="9"/>
        <v>52376.877796312576</v>
      </c>
      <c r="K76" s="40">
        <f>SUM(J76:J$119)/C76</f>
        <v>9.7643485518864885</v>
      </c>
    </row>
    <row r="77" spans="1:11">
      <c r="A77" s="60">
        <v>72</v>
      </c>
      <c r="C77" s="85">
        <v>67224.61</v>
      </c>
      <c r="D77" s="28">
        <f t="shared" si="6"/>
        <v>2013.3199999999997</v>
      </c>
      <c r="E77" s="31">
        <f>SUMPRODUCT(D77:D$119*$A77:$A$119)/C77+0.5-$A77</f>
        <v>13.269076929189467</v>
      </c>
      <c r="F77" s="33">
        <f t="shared" si="7"/>
        <v>2.9949151062386225E-2</v>
      </c>
      <c r="G77" s="32"/>
      <c r="H77" s="40">
        <f>'HRQOL scores'!H$13</f>
        <v>0.76826590737550005</v>
      </c>
      <c r="I77" s="37">
        <f t="shared" si="8"/>
        <v>66217.95</v>
      </c>
      <c r="J77" s="37">
        <f t="shared" si="9"/>
        <v>50872.99344129549</v>
      </c>
      <c r="K77" s="40">
        <f>SUM(J77:J$119)/C77</f>
        <v>9.261435797187346</v>
      </c>
    </row>
    <row r="78" spans="1:11">
      <c r="A78" s="60">
        <v>73</v>
      </c>
      <c r="C78" s="85">
        <v>65211.29</v>
      </c>
      <c r="D78" s="28">
        <f t="shared" si="6"/>
        <v>2130.2799999999988</v>
      </c>
      <c r="E78" s="31">
        <f>SUMPRODUCT(D78:D$119*$A78:$A$119)/C78+0.5-$A78</f>
        <v>12.663306792807816</v>
      </c>
      <c r="F78" s="33">
        <f t="shared" si="7"/>
        <v>3.2667349472767657E-2</v>
      </c>
      <c r="G78" s="32"/>
      <c r="H78" s="40">
        <f>'HRQOL scores'!H$13</f>
        <v>0.76826590737550005</v>
      </c>
      <c r="I78" s="37">
        <f t="shared" si="8"/>
        <v>64146.15</v>
      </c>
      <c r="J78" s="37">
        <f t="shared" si="9"/>
        <v>49281.300134394936</v>
      </c>
      <c r="K78" s="40">
        <f>SUM(J78:J$119)/C78</f>
        <v>8.7672459180712856</v>
      </c>
    </row>
    <row r="79" spans="1:11">
      <c r="A79" s="60">
        <v>74</v>
      </c>
      <c r="C79" s="85">
        <v>63081.01</v>
      </c>
      <c r="D79" s="28">
        <f t="shared" si="6"/>
        <v>2249.3400000000038</v>
      </c>
      <c r="E79" s="31">
        <f>SUMPRODUCT(D79:D$119*$A79:$A$119)/C79+0.5-$A79</f>
        <v>12.074068275456597</v>
      </c>
      <c r="F79" s="33">
        <f t="shared" si="7"/>
        <v>3.5657957917921791E-2</v>
      </c>
      <c r="G79" s="32"/>
      <c r="H79" s="40">
        <f>'HRQOL scores'!H$13</f>
        <v>0.76826590737550005</v>
      </c>
      <c r="I79" s="37">
        <f t="shared" si="8"/>
        <v>61956.34</v>
      </c>
      <c r="J79" s="37">
        <f t="shared" si="9"/>
        <v>47598.943767764984</v>
      </c>
      <c r="K79" s="40">
        <f>SUM(J79:J$119)/C79</f>
        <v>8.2820822927576412</v>
      </c>
    </row>
    <row r="80" spans="1:11">
      <c r="A80" s="60">
        <v>75</v>
      </c>
      <c r="C80" s="85">
        <v>60831.67</v>
      </c>
      <c r="D80" s="28">
        <f t="shared" si="6"/>
        <v>2368.8099999999977</v>
      </c>
      <c r="E80" s="31">
        <f>SUMPRODUCT(D80:D$119*$A80:$A$119)/C80+0.5-$A80</f>
        <v>11.502036383758011</v>
      </c>
      <c r="F80" s="33">
        <f t="shared" si="7"/>
        <v>3.8940407192503475E-2</v>
      </c>
      <c r="G80" s="32"/>
      <c r="H80" s="40">
        <f>'HRQOL scores'!H$14</f>
        <v>0.71660269534590004</v>
      </c>
      <c r="I80" s="37">
        <f t="shared" si="8"/>
        <v>59647.264999999999</v>
      </c>
      <c r="J80" s="37">
        <f t="shared" si="9"/>
        <v>42743.390869011164</v>
      </c>
      <c r="K80" s="40">
        <f>SUM(J80:J$119)/C80</f>
        <v>7.805854617545477</v>
      </c>
    </row>
    <row r="81" spans="1:11">
      <c r="A81" s="60">
        <v>76</v>
      </c>
      <c r="C81" s="85">
        <v>58462.86</v>
      </c>
      <c r="D81" s="28">
        <f t="shared" si="6"/>
        <v>2480.0200000000041</v>
      </c>
      <c r="E81" s="31">
        <f>SUMPRODUCT(D81:D$119*$A81:$A$119)/C81+0.5-$A81</f>
        <v>10.947819121828118</v>
      </c>
      <c r="F81" s="33">
        <f t="shared" si="7"/>
        <v>4.2420435811727379E-2</v>
      </c>
      <c r="G81" s="32"/>
      <c r="H81" s="40">
        <f>'HRQOL scores'!H$14</f>
        <v>0.71660269534590004</v>
      </c>
      <c r="I81" s="37">
        <f t="shared" si="8"/>
        <v>57222.85</v>
      </c>
      <c r="J81" s="37">
        <f t="shared" si="9"/>
        <v>41006.048545374135</v>
      </c>
      <c r="K81" s="40">
        <f>SUM(J81:J$119)/C81</f>
        <v>7.3910133936911651</v>
      </c>
    </row>
    <row r="82" spans="1:11">
      <c r="A82" s="60">
        <v>77</v>
      </c>
      <c r="C82" s="85">
        <v>55982.84</v>
      </c>
      <c r="D82" s="28">
        <f t="shared" si="6"/>
        <v>2586.2099999999991</v>
      </c>
      <c r="E82" s="31">
        <f>SUMPRODUCT(D82:D$119*$A82:$A$119)/C82+0.5-$A82</f>
        <v>10.410653811502939</v>
      </c>
      <c r="F82" s="33">
        <f t="shared" si="7"/>
        <v>4.6196477349130544E-2</v>
      </c>
      <c r="G82" s="32"/>
      <c r="H82" s="40">
        <f>'HRQOL scores'!H$14</f>
        <v>0.71660269534590004</v>
      </c>
      <c r="I82" s="37">
        <f t="shared" si="8"/>
        <v>54689.735000000001</v>
      </c>
      <c r="J82" s="37">
        <f t="shared" si="9"/>
        <v>39190.81150875301</v>
      </c>
      <c r="K82" s="40">
        <f>SUM(J82:J$119)/C82</f>
        <v>6.9859573531481676</v>
      </c>
    </row>
    <row r="83" spans="1:11">
      <c r="A83" s="60">
        <v>78</v>
      </c>
      <c r="C83" s="85">
        <v>53396.63</v>
      </c>
      <c r="D83" s="28">
        <f t="shared" si="6"/>
        <v>2685.3699999999953</v>
      </c>
      <c r="E83" s="31">
        <f>SUMPRODUCT(D83:D$119*$A83:$A$119)/C83+0.5-$A83</f>
        <v>9.8906659769494638</v>
      </c>
      <c r="F83" s="33">
        <f t="shared" si="7"/>
        <v>5.0291001510769415E-2</v>
      </c>
      <c r="G83" s="32"/>
      <c r="H83" s="40">
        <f>'HRQOL scores'!H$14</f>
        <v>0.71660269534590004</v>
      </c>
      <c r="I83" s="37">
        <f t="shared" si="8"/>
        <v>52053.945</v>
      </c>
      <c r="J83" s="37">
        <f t="shared" si="9"/>
        <v>37301.997290387233</v>
      </c>
      <c r="K83" s="40">
        <f>SUM(J83:J$119)/C83</f>
        <v>6.5903582536831333</v>
      </c>
    </row>
    <row r="84" spans="1:11">
      <c r="A84" s="60">
        <v>79</v>
      </c>
      <c r="C84" s="85">
        <v>50711.26</v>
      </c>
      <c r="D84" s="28">
        <f t="shared" si="6"/>
        <v>2775.3000000000029</v>
      </c>
      <c r="E84" s="31">
        <f>SUMPRODUCT(D84:D$119*$A84:$A$119)/C84+0.5-$A84</f>
        <v>9.3879404026789786</v>
      </c>
      <c r="F84" s="33">
        <f t="shared" si="7"/>
        <v>5.4727490502109448E-2</v>
      </c>
      <c r="G84" s="32"/>
      <c r="H84" s="40">
        <f>'HRQOL scores'!H$14</f>
        <v>0.71660269534590004</v>
      </c>
      <c r="I84" s="37">
        <f t="shared" si="8"/>
        <v>49323.61</v>
      </c>
      <c r="J84" s="37">
        <f t="shared" si="9"/>
        <v>35345.43187018999</v>
      </c>
      <c r="K84" s="40">
        <f>SUM(J84:J$119)/C84</f>
        <v>6.2037686294715826</v>
      </c>
    </row>
    <row r="85" spans="1:11">
      <c r="A85" s="60">
        <v>80</v>
      </c>
      <c r="C85" s="85">
        <v>47935.96</v>
      </c>
      <c r="D85" s="28">
        <f t="shared" si="6"/>
        <v>2853.6699999999983</v>
      </c>
      <c r="E85" s="31">
        <f>SUMPRODUCT(D85:D$119*$A85:$A$119)/C85+0.5-$A85</f>
        <v>8.9025165371624695</v>
      </c>
      <c r="F85" s="33">
        <f t="shared" si="7"/>
        <v>5.9530882452338459E-2</v>
      </c>
      <c r="G85" s="32"/>
      <c r="H85" s="40">
        <f>'HRQOL scores'!H$14</f>
        <v>0.71660269534590004</v>
      </c>
      <c r="I85" s="37">
        <f t="shared" si="8"/>
        <v>46509.125</v>
      </c>
      <c r="J85" s="37">
        <f t="shared" si="9"/>
        <v>33328.564333179384</v>
      </c>
      <c r="K85" s="40">
        <f>SUM(J85:J$119)/C85</f>
        <v>5.8255950663924772</v>
      </c>
    </row>
    <row r="86" spans="1:11">
      <c r="A86" s="60">
        <v>81</v>
      </c>
      <c r="C86" s="85">
        <v>45082.29</v>
      </c>
      <c r="D86" s="28">
        <f t="shared" si="6"/>
        <v>2918.0400000000009</v>
      </c>
      <c r="E86" s="31">
        <f>SUMPRODUCT(D86:D$119*$A86:$A$119)/C86+0.5-$A86</f>
        <v>8.434388573090672</v>
      </c>
      <c r="F86" s="33">
        <f t="shared" si="7"/>
        <v>6.4726969282172683E-2</v>
      </c>
      <c r="G86" s="32"/>
      <c r="H86" s="40">
        <f>'HRQOL scores'!H$14</f>
        <v>0.71660269534590004</v>
      </c>
      <c r="I86" s="37">
        <f t="shared" si="8"/>
        <v>43623.270000000004</v>
      </c>
      <c r="J86" s="37">
        <f t="shared" si="9"/>
        <v>31260.552861801945</v>
      </c>
      <c r="K86" s="40">
        <f>SUM(J86:J$119)/C86</f>
        <v>5.4550673389840654</v>
      </c>
    </row>
    <row r="87" spans="1:11">
      <c r="A87" s="60">
        <v>82</v>
      </c>
      <c r="C87" s="85">
        <v>42164.25</v>
      </c>
      <c r="D87" s="28">
        <f t="shared" si="6"/>
        <v>2965.9599999999991</v>
      </c>
      <c r="E87" s="31">
        <f>SUMPRODUCT(D87:D$119*$A87:$A$119)/C87+0.5-$A87</f>
        <v>7.9834998043309184</v>
      </c>
      <c r="F87" s="33">
        <f t="shared" si="7"/>
        <v>7.0343003848046606E-2</v>
      </c>
      <c r="G87" s="32"/>
      <c r="H87" s="40">
        <f>'HRQOL scores'!H$14</f>
        <v>0.71660269534590004</v>
      </c>
      <c r="I87" s="37">
        <f t="shared" si="8"/>
        <v>40681.270000000004</v>
      </c>
      <c r="J87" s="37">
        <f t="shared" si="9"/>
        <v>29152.307732094305</v>
      </c>
      <c r="K87" s="40">
        <f>SUM(J87:J$119)/C87</f>
        <v>5.0911939589535216</v>
      </c>
    </row>
    <row r="88" spans="1:11">
      <c r="A88" s="60">
        <v>83</v>
      </c>
      <c r="C88" s="85">
        <v>39198.29</v>
      </c>
      <c r="D88" s="28">
        <f t="shared" si="6"/>
        <v>2994.9800000000032</v>
      </c>
      <c r="E88" s="31">
        <f>SUMPRODUCT(D88:D$119*$A88:$A$119)/C88+0.5-$A88</f>
        <v>7.5497429001305818</v>
      </c>
      <c r="F88" s="33">
        <f t="shared" si="7"/>
        <v>7.6405884032186178E-2</v>
      </c>
      <c r="G88" s="32"/>
      <c r="H88" s="40">
        <f>'HRQOL scores'!H$14</f>
        <v>0.71660269534590004</v>
      </c>
      <c r="I88" s="37">
        <f t="shared" si="8"/>
        <v>37700.800000000003</v>
      </c>
      <c r="J88" s="37">
        <f t="shared" si="9"/>
        <v>27016.494896696709</v>
      </c>
      <c r="K88" s="40">
        <f>SUM(J88:J$119)/C88</f>
        <v>4.7327081653743495</v>
      </c>
    </row>
    <row r="89" spans="1:11">
      <c r="A89" s="60">
        <v>84</v>
      </c>
      <c r="C89" s="85">
        <v>36203.31</v>
      </c>
      <c r="D89" s="28">
        <f t="shared" si="6"/>
        <v>3002.8899999999994</v>
      </c>
      <c r="E89" s="31">
        <f>SUMPRODUCT(D89:D$119*$A89:$A$119)/C89+0.5-$A89</f>
        <v>7.1329447949582487</v>
      </c>
      <c r="F89" s="33">
        <f t="shared" si="7"/>
        <v>8.2945178217129864E-2</v>
      </c>
      <c r="G89" s="32"/>
      <c r="H89" s="40">
        <f>'HRQOL scores'!H$14</f>
        <v>0.71660269534590004</v>
      </c>
      <c r="I89" s="37">
        <f t="shared" si="8"/>
        <v>34701.864999999998</v>
      </c>
      <c r="J89" s="37">
        <f t="shared" si="9"/>
        <v>24867.449992529549</v>
      </c>
      <c r="K89" s="40">
        <f>SUM(J89:J$119)/C89</f>
        <v>4.3779856663662811</v>
      </c>
    </row>
    <row r="90" spans="1:11">
      <c r="A90" s="60">
        <v>85</v>
      </c>
      <c r="C90" s="85">
        <v>33200.42</v>
      </c>
      <c r="D90" s="28">
        <f t="shared" si="6"/>
        <v>2987.6899999999987</v>
      </c>
      <c r="E90" s="31">
        <f>SUMPRODUCT(D90:D$119*$A90:$A$119)/C90+0.5-$A90</f>
        <v>6.7328770727828129</v>
      </c>
      <c r="F90" s="33">
        <f t="shared" si="7"/>
        <v>8.9989524228910323E-2</v>
      </c>
      <c r="G90" s="32"/>
      <c r="H90" s="40">
        <f>'HRQOL scores'!H$15</f>
        <v>0.59780577025510007</v>
      </c>
      <c r="I90" s="37">
        <f t="shared" si="8"/>
        <v>31706.574999999997</v>
      </c>
      <c r="J90" s="37">
        <f t="shared" si="9"/>
        <v>18954.373490026097</v>
      </c>
      <c r="K90" s="40">
        <f>IF(C90=0,0,SUM(J90:J$119)/C90)</f>
        <v>4.0249527645278418</v>
      </c>
    </row>
    <row r="91" spans="1:11">
      <c r="A91" s="60">
        <v>86</v>
      </c>
      <c r="C91" s="85">
        <v>30212.73</v>
      </c>
      <c r="D91" s="28">
        <f t="shared" si="6"/>
        <v>2947.8100000000013</v>
      </c>
      <c r="E91" s="31">
        <f>SUMPRODUCT(D91:D$119*$A91:$A$119)/C91+0.5-$A91</f>
        <v>6.3492366173053512</v>
      </c>
      <c r="F91" s="33">
        <f t="shared" si="7"/>
        <v>9.7568475275157232E-2</v>
      </c>
      <c r="G91" s="32"/>
      <c r="H91" s="40">
        <f>'HRQOL scores'!H$15</f>
        <v>0.59780577025510007</v>
      </c>
      <c r="I91" s="37">
        <f t="shared" si="8"/>
        <v>28738.824999999997</v>
      </c>
      <c r="J91" s="37">
        <f t="shared" si="9"/>
        <v>17180.235415351526</v>
      </c>
      <c r="K91" s="40">
        <f>IF(C91=0,0,SUM(J91:J$119)/C91)</f>
        <v>3.7956102865401218</v>
      </c>
    </row>
    <row r="92" spans="1:11">
      <c r="A92" s="60">
        <v>87</v>
      </c>
      <c r="C92" s="85">
        <v>27264.92</v>
      </c>
      <c r="D92" s="28">
        <f t="shared" si="6"/>
        <v>2882.2099999999991</v>
      </c>
      <c r="E92" s="31">
        <f>SUMPRODUCT(D92:D$119*$A92:$A$119)/C92+0.5-$A92</f>
        <v>5.9816403871626989</v>
      </c>
      <c r="F92" s="33">
        <f t="shared" si="7"/>
        <v>0.10571129495336863</v>
      </c>
      <c r="G92" s="32"/>
      <c r="H92" s="40">
        <f>'HRQOL scores'!H$15</f>
        <v>0.59780577025510007</v>
      </c>
      <c r="I92" s="37">
        <f t="shared" si="8"/>
        <v>25823.814999999999</v>
      </c>
      <c r="J92" s="37">
        <f t="shared" si="9"/>
        <v>15437.625617000205</v>
      </c>
      <c r="K92" s="40">
        <f>IF(C92=0,0,SUM(J92:J$119)/C92)</f>
        <v>3.575859139036822</v>
      </c>
    </row>
    <row r="93" spans="1:11">
      <c r="A93" s="60">
        <v>88</v>
      </c>
      <c r="C93" s="85">
        <v>24382.71</v>
      </c>
      <c r="D93" s="28">
        <f t="shared" si="6"/>
        <v>2790.5499999999993</v>
      </c>
      <c r="E93" s="31">
        <f>SUMPRODUCT(D93:D$119*$A93:$A$119)/C93+0.5-$A93</f>
        <v>5.6296093266400931</v>
      </c>
      <c r="F93" s="33">
        <f t="shared" si="7"/>
        <v>0.1144479018123908</v>
      </c>
      <c r="G93" s="32"/>
      <c r="H93" s="40">
        <f>'HRQOL scores'!H$15</f>
        <v>0.59780577025510007</v>
      </c>
      <c r="I93" s="37">
        <f t="shared" si="8"/>
        <v>22987.434999999998</v>
      </c>
      <c r="J93" s="37">
        <f t="shared" si="9"/>
        <v>13742.021286364044</v>
      </c>
      <c r="K93" s="40">
        <f>IF(C93=0,0,SUM(J93:J$119)/C93)</f>
        <v>3.3654129397473702</v>
      </c>
    </row>
    <row r="94" spans="1:11">
      <c r="A94" s="60">
        <v>89</v>
      </c>
      <c r="C94" s="85">
        <v>21592.16</v>
      </c>
      <c r="D94" s="28">
        <f t="shared" si="6"/>
        <v>2673.25</v>
      </c>
      <c r="E94" s="31">
        <f>SUMPRODUCT(D94:D$119*$A94:$A$119)/C94+0.5-$A94</f>
        <v>5.2925551044805559</v>
      </c>
      <c r="F94" s="33">
        <f t="shared" si="7"/>
        <v>0.1238065112522323</v>
      </c>
      <c r="G94" s="32"/>
      <c r="H94" s="40">
        <f>'HRQOL scores'!H$15</f>
        <v>0.59780577025510007</v>
      </c>
      <c r="I94" s="37">
        <f t="shared" si="8"/>
        <v>20255.535</v>
      </c>
      <c r="J94" s="37">
        <f t="shared" si="9"/>
        <v>12108.875702604138</v>
      </c>
      <c r="K94" s="40">
        <f>IF(C94=0,0,SUM(J94:J$119)/C94)</f>
        <v>3.1639199808515479</v>
      </c>
    </row>
    <row r="95" spans="1:11">
      <c r="A95" s="60">
        <v>90</v>
      </c>
      <c r="B95" s="66" t="s">
        <v>30</v>
      </c>
      <c r="C95" s="85">
        <v>18918.91</v>
      </c>
      <c r="D95" s="28">
        <f t="shared" si="6"/>
        <v>2531.619999999999</v>
      </c>
      <c r="E95" s="31">
        <f>SUMPRODUCT(D95:D$119*$A95:$A$119)/C95+0.5-$A95</f>
        <v>4.9697451716172196</v>
      </c>
      <c r="F95" s="33">
        <f t="shared" si="7"/>
        <v>0.13381426308386682</v>
      </c>
      <c r="G95" s="32"/>
      <c r="H95" s="40">
        <f>'HRQOL scores'!H$15</f>
        <v>0.59780577025510007</v>
      </c>
      <c r="I95" s="37">
        <f t="shared" si="8"/>
        <v>17653.099999999999</v>
      </c>
      <c r="J95" s="37">
        <f t="shared" si="9"/>
        <v>10553.125042890306</v>
      </c>
      <c r="K95" s="40">
        <f>IF(C95=0,0,SUM(J95:J$119)/C95)</f>
        <v>2.970942340290188</v>
      </c>
    </row>
    <row r="96" spans="1:11">
      <c r="A96" s="60">
        <v>91</v>
      </c>
      <c r="B96" s="66" t="s">
        <v>31</v>
      </c>
      <c r="C96" s="85">
        <v>16387.29</v>
      </c>
      <c r="D96" s="28">
        <f t="shared" si="6"/>
        <v>2367.9400000000005</v>
      </c>
      <c r="E96" s="31">
        <f>SUMPRODUCT(D96:D$119*$A96:$A$119)/C96+0.5-$A96</f>
        <v>4.6602618019673088</v>
      </c>
      <c r="F96" s="33">
        <f t="shared" si="7"/>
        <v>0.14449857175896688</v>
      </c>
      <c r="G96" s="32"/>
      <c r="H96" s="40">
        <f>'HRQOL scores'!H$15</f>
        <v>0.59780577025510007</v>
      </c>
      <c r="I96" s="37">
        <f t="shared" si="8"/>
        <v>15203.32</v>
      </c>
      <c r="J96" s="37">
        <f t="shared" si="9"/>
        <v>9088.6324230347673</v>
      </c>
      <c r="K96" s="40">
        <f>IF(C96=0,0,SUM(J96:J$119)/C96)</f>
        <v>2.785931396115473</v>
      </c>
    </row>
    <row r="97" spans="1:11">
      <c r="A97" s="60">
        <v>92</v>
      </c>
      <c r="B97" s="66" t="s">
        <v>19</v>
      </c>
      <c r="C97" s="85">
        <v>14019.35</v>
      </c>
      <c r="D97" s="28">
        <f t="shared" si="6"/>
        <v>2185.3500000000004</v>
      </c>
      <c r="E97" s="31">
        <f>SUMPRODUCT(D97:D$119*$A97:$A$119)/C97+0.5-$A97</f>
        <v>4.3629513226191392</v>
      </c>
      <c r="F97" s="33">
        <f t="shared" si="7"/>
        <v>0.15588097879002952</v>
      </c>
      <c r="G97" s="32"/>
      <c r="H97" s="40">
        <f>'HRQOL scores'!H$15</f>
        <v>0.59780577025510007</v>
      </c>
      <c r="I97" s="37">
        <f t="shared" si="8"/>
        <v>12926.674999999999</v>
      </c>
      <c r="J97" s="37">
        <f t="shared" si="9"/>
        <v>7727.6409052123454</v>
      </c>
      <c r="K97" s="40">
        <f>IF(C97=0,0,SUM(J97:J$119)/C97)</f>
        <v>2.6081974760038351</v>
      </c>
    </row>
    <row r="98" spans="1:11">
      <c r="A98" s="60">
        <v>93</v>
      </c>
      <c r="B98" s="72" t="s">
        <v>32</v>
      </c>
      <c r="C98" s="85">
        <v>11834</v>
      </c>
      <c r="D98" s="28">
        <f t="shared" si="6"/>
        <v>1987.9439999999995</v>
      </c>
      <c r="E98" s="31">
        <f>SUMPRODUCT(D98:D$119*$A98:$A$119)/C98+0.5-$A98</f>
        <v>4.0763111901943887</v>
      </c>
      <c r="F98" s="33">
        <f t="shared" si="7"/>
        <v>0.1679858036166976</v>
      </c>
      <c r="G98" s="32"/>
      <c r="H98" s="40">
        <f>'HRQOL scores'!H$15</f>
        <v>0.59780577025510007</v>
      </c>
      <c r="I98" s="37">
        <f t="shared" si="8"/>
        <v>10840.028</v>
      </c>
      <c r="J98" s="37">
        <f t="shared" si="9"/>
        <v>6480.2312881268517</v>
      </c>
      <c r="K98" s="40">
        <f>IF(C98=0,0,SUM(J98:J$119)/C98)</f>
        <v>2.4368423508536425</v>
      </c>
    </row>
    <row r="99" spans="1:11">
      <c r="A99" s="60">
        <v>94</v>
      </c>
      <c r="B99" s="72" t="s">
        <v>33</v>
      </c>
      <c r="C99" s="85">
        <v>9846.0560000000005</v>
      </c>
      <c r="D99" s="28">
        <f t="shared" si="6"/>
        <v>1780.4420000000009</v>
      </c>
      <c r="E99" s="31">
        <f>SUMPRODUCT(D99:D$119*$A99:$A$119)/C99+0.5-$A99</f>
        <v>3.7983776067046904</v>
      </c>
      <c r="F99" s="33">
        <f t="shared" si="7"/>
        <v>0.18082793760263002</v>
      </c>
      <c r="G99" s="32"/>
      <c r="H99" s="40">
        <f>'HRQOL scores'!H$15</f>
        <v>0.59780577025510007</v>
      </c>
      <c r="I99" s="37">
        <f t="shared" si="8"/>
        <v>8955.8349999999991</v>
      </c>
      <c r="J99" s="37">
        <f t="shared" si="9"/>
        <v>5353.8498404525835</v>
      </c>
      <c r="K99" s="40">
        <f>IF(C99=0,0,SUM(J99:J$119)/C99)</f>
        <v>2.2706920508958262</v>
      </c>
    </row>
    <row r="100" spans="1:11">
      <c r="A100" s="60">
        <v>95</v>
      </c>
      <c r="B100" s="72" t="s">
        <v>2</v>
      </c>
      <c r="C100" s="85">
        <v>8065.6139999999996</v>
      </c>
      <c r="D100" s="28">
        <f t="shared" si="6"/>
        <v>1568.1379999999999</v>
      </c>
      <c r="E100" s="31">
        <f>SUMPRODUCT(D100:D$119*$A100:$A$119)/C100+0.5-$A100</f>
        <v>3.5264771689744094</v>
      </c>
      <c r="F100" s="33">
        <f t="shared" si="7"/>
        <v>0.19442264407892568</v>
      </c>
      <c r="G100" s="32"/>
      <c r="H100" s="40">
        <f>'HRQOL scores'!H$15</f>
        <v>0.59780577025510007</v>
      </c>
      <c r="I100" s="37">
        <f t="shared" si="8"/>
        <v>7281.5450000000001</v>
      </c>
      <c r="J100" s="37">
        <f t="shared" si="9"/>
        <v>4352.9496173721727</v>
      </c>
      <c r="K100" s="40">
        <f>IF(C100=0,0,SUM(J100:J$119)/C100)</f>
        <v>2.1081484002857778</v>
      </c>
    </row>
    <row r="101" spans="1:11">
      <c r="A101" s="60">
        <v>96</v>
      </c>
      <c r="B101" s="72" t="s">
        <v>45</v>
      </c>
      <c r="C101" s="85">
        <v>6497.4759999999997</v>
      </c>
      <c r="D101" s="28">
        <f t="shared" si="6"/>
        <v>1356.5369999999994</v>
      </c>
      <c r="E101" s="31">
        <f>SUMPRODUCT(D101:D$119*$A101:$A$119)/C101+0.5-$A101</f>
        <v>3.2569044694832883</v>
      </c>
      <c r="F101" s="33">
        <f t="shared" si="7"/>
        <v>0.20877907051907532</v>
      </c>
      <c r="G101" s="32"/>
      <c r="H101" s="40">
        <f>'HRQOL scores'!H$15</f>
        <v>0.59780577025510007</v>
      </c>
      <c r="I101" s="37">
        <f t="shared" ref="I101:I119" si="10">(D101*0.5+C102)</f>
        <v>5819.2075000000004</v>
      </c>
      <c r="J101" s="37">
        <f t="shared" ref="J101:J119" si="11">I101*H101</f>
        <v>3478.7558218117556</v>
      </c>
      <c r="K101" s="40">
        <f>IF(C101=0,0,SUM(J101:J$119)/C101)</f>
        <v>1.9469962850267393</v>
      </c>
    </row>
    <row r="102" spans="1:11">
      <c r="A102" s="60">
        <v>97</v>
      </c>
      <c r="C102" s="85">
        <v>5140.9390000000003</v>
      </c>
      <c r="D102" s="28">
        <f t="shared" si="6"/>
        <v>1151.0600000000004</v>
      </c>
      <c r="E102" s="31">
        <f>SUMPRODUCT(D102:D$119*$A102:$A$119)/C102+0.5-$A102</f>
        <v>2.9843674715378796</v>
      </c>
      <c r="F102" s="33">
        <f t="shared" si="7"/>
        <v>0.22390073097541136</v>
      </c>
      <c r="G102" s="32"/>
      <c r="H102" s="40">
        <f>'HRQOL scores'!H$15</f>
        <v>0.59780577025510007</v>
      </c>
      <c r="I102" s="37">
        <f t="shared" si="10"/>
        <v>4565.4089999999997</v>
      </c>
      <c r="J102" s="37">
        <f t="shared" si="11"/>
        <v>2729.2278437745658</v>
      </c>
      <c r="K102" s="40">
        <f>IF(C102=0,0,SUM(J102:J$119)/C102)</f>
        <v>1.7840720950469637</v>
      </c>
    </row>
    <row r="103" spans="1:11">
      <c r="A103" s="60">
        <v>98</v>
      </c>
      <c r="C103" s="85">
        <v>3989.8789999999999</v>
      </c>
      <c r="D103" s="28">
        <f t="shared" si="6"/>
        <v>956.7170000000001</v>
      </c>
      <c r="E103" s="31">
        <f>SUMPRODUCT(D103:D$119*$A103:$A$119)/C103+0.5-$A103</f>
        <v>2.7010949767550585</v>
      </c>
      <c r="F103" s="33">
        <f t="shared" si="7"/>
        <v>0.2397859684466622</v>
      </c>
      <c r="G103" s="32"/>
      <c r="H103" s="40">
        <f>'HRQOL scores'!H$15</f>
        <v>0.59780577025510007</v>
      </c>
      <c r="I103" s="37">
        <f t="shared" si="10"/>
        <v>3511.5204999999996</v>
      </c>
      <c r="J103" s="37">
        <f t="shared" si="11"/>
        <v>2099.2072172690737</v>
      </c>
      <c r="K103" s="40">
        <f>IF(C103=0,0,SUM(J103:J$119)/C103)</f>
        <v>1.6147301631112316</v>
      </c>
    </row>
    <row r="104" spans="1:11">
      <c r="A104" s="60">
        <v>99</v>
      </c>
      <c r="B104" s="28">
        <v>2609</v>
      </c>
      <c r="C104" s="85">
        <v>3033.1619999999998</v>
      </c>
      <c r="D104" s="28">
        <f t="shared" si="6"/>
        <v>944.01209045611358</v>
      </c>
      <c r="E104" s="31">
        <f>SUMPRODUCT(D104:D$119*$A104:$A$119)/C104+0.5-$A104</f>
        <v>2.3953622077424228</v>
      </c>
      <c r="F104" s="33">
        <f t="shared" si="7"/>
        <v>0.31123035645841324</v>
      </c>
      <c r="G104" s="32"/>
      <c r="H104" s="40">
        <f>'HRQOL scores'!H$15</f>
        <v>0.59780577025510007</v>
      </c>
      <c r="I104" s="37">
        <f t="shared" si="10"/>
        <v>2561.155954771943</v>
      </c>
      <c r="J104" s="37">
        <f t="shared" si="11"/>
        <v>1531.0738082858777</v>
      </c>
      <c r="K104" s="40">
        <f>IF(C104=0,0,SUM(J104:J$119)/C104)</f>
        <v>1.4319613496394201</v>
      </c>
    </row>
    <row r="105" spans="1:11" ht="14.25">
      <c r="A105" s="60">
        <v>100</v>
      </c>
      <c r="B105" s="28">
        <v>1797</v>
      </c>
      <c r="C105" s="23">
        <f t="shared" ref="C105:C119" si="12">C104*IF(B105=0,0,(B105/B104))</f>
        <v>2089.1499095438862</v>
      </c>
      <c r="D105" s="28">
        <f t="shared" si="6"/>
        <v>689.40784438482183</v>
      </c>
      <c r="E105" s="31">
        <f>SUMPRODUCT(D105:D$119*$A105:$A$119)/C105+0.5-$A105</f>
        <v>2.2518085698386443</v>
      </c>
      <c r="F105" s="33">
        <f t="shared" si="7"/>
        <v>0.32999443516972743</v>
      </c>
      <c r="G105" s="32"/>
      <c r="H105" s="40">
        <f>'HRQOL scores'!H$15</f>
        <v>0.59780577025510007</v>
      </c>
      <c r="I105" s="37">
        <f t="shared" si="10"/>
        <v>1744.4459873514752</v>
      </c>
      <c r="J105" s="37">
        <f t="shared" si="11"/>
        <v>1042.8398771370671</v>
      </c>
      <c r="K105" s="40">
        <f>IF(C105=0,0,SUM(J105:J$119)/C105)</f>
        <v>1.3461441565594112</v>
      </c>
    </row>
    <row r="106" spans="1:11" ht="14.25">
      <c r="A106" s="60">
        <v>101</v>
      </c>
      <c r="B106" s="28">
        <v>1204</v>
      </c>
      <c r="C106" s="23">
        <f t="shared" si="12"/>
        <v>1399.7420651590644</v>
      </c>
      <c r="D106" s="28">
        <f t="shared" si="6"/>
        <v>489.44469221924089</v>
      </c>
      <c r="E106" s="31">
        <f>SUMPRODUCT(D106:D$119*$A106:$A$119)/C106+0.5-$A106</f>
        <v>2.1146179401993663</v>
      </c>
      <c r="F106" s="33">
        <f t="shared" si="7"/>
        <v>0.34966777408637867</v>
      </c>
      <c r="G106" s="32"/>
      <c r="H106" s="40">
        <f>'HRQOL scores'!H$15</f>
        <v>0.59780577025510007</v>
      </c>
      <c r="I106" s="37">
        <f t="shared" si="10"/>
        <v>1155.0197190494439</v>
      </c>
      <c r="J106" s="37">
        <f t="shared" si="11"/>
        <v>690.4774528061821</v>
      </c>
      <c r="K106" s="40">
        <f>IF(C106=0,0,SUM(J106:J$119)/C106)</f>
        <v>1.264130806536117</v>
      </c>
    </row>
    <row r="107" spans="1:11" ht="14.25">
      <c r="A107" s="60">
        <v>102</v>
      </c>
      <c r="B107" s="28">
        <v>783</v>
      </c>
      <c r="C107" s="23">
        <f t="shared" si="12"/>
        <v>910.2973729398235</v>
      </c>
      <c r="D107" s="28">
        <f t="shared" si="6"/>
        <v>337.14717516289761</v>
      </c>
      <c r="E107" s="31">
        <f>SUMPRODUCT(D107:D$119*$A107:$A$119)/C107+0.5-$A107</f>
        <v>1.982758620689637</v>
      </c>
      <c r="F107" s="33">
        <f t="shared" si="7"/>
        <v>0.37037037037037041</v>
      </c>
      <c r="G107" s="32"/>
      <c r="H107" s="40">
        <f>'HRQOL scores'!H$15</f>
        <v>0.59780577025510007</v>
      </c>
      <c r="I107" s="37">
        <f t="shared" si="10"/>
        <v>741.7237853583747</v>
      </c>
      <c r="J107" s="37">
        <f t="shared" si="11"/>
        <v>443.4067588226917</v>
      </c>
      <c r="K107" s="40">
        <f>IF(C107=0,0,SUM(J107:J$119)/C107)</f>
        <v>1.1853045444713191</v>
      </c>
    </row>
    <row r="108" spans="1:11" ht="14.25">
      <c r="A108" s="60">
        <v>103</v>
      </c>
      <c r="B108" s="28">
        <v>493</v>
      </c>
      <c r="C108" s="23">
        <f t="shared" si="12"/>
        <v>573.15019777692589</v>
      </c>
      <c r="D108" s="28">
        <f t="shared" si="6"/>
        <v>225.53983441931769</v>
      </c>
      <c r="E108" s="31">
        <f>SUMPRODUCT(D108:D$119*$A108:$A$119)/C108+0.5-$A108</f>
        <v>1.8549695740365024</v>
      </c>
      <c r="F108" s="33">
        <f t="shared" si="7"/>
        <v>0.39350912778904662</v>
      </c>
      <c r="G108" s="32"/>
      <c r="H108" s="40">
        <f>'HRQOL scores'!H$15</f>
        <v>0.59780577025510007</v>
      </c>
      <c r="I108" s="37">
        <f t="shared" si="10"/>
        <v>460.38028056726705</v>
      </c>
      <c r="J108" s="37">
        <f t="shared" si="11"/>
        <v>275.21798823477417</v>
      </c>
      <c r="K108" s="40">
        <f>IF(C108=0,0,SUM(J108:J$119)/C108)</f>
        <v>1.1089115150066713</v>
      </c>
    </row>
    <row r="109" spans="1:11" ht="14.25">
      <c r="A109" s="60">
        <v>104</v>
      </c>
      <c r="B109" s="28">
        <v>299</v>
      </c>
      <c r="C109" s="23">
        <f t="shared" si="12"/>
        <v>347.61036335760821</v>
      </c>
      <c r="D109" s="28">
        <f t="shared" si="6"/>
        <v>145.32205825986966</v>
      </c>
      <c r="E109" s="31">
        <f>SUMPRODUCT(D109:D$119*$A109:$A$119)/C109+0.5-$A109</f>
        <v>1.7341137123745938</v>
      </c>
      <c r="F109" s="33">
        <f t="shared" si="7"/>
        <v>0.41806020066889638</v>
      </c>
      <c r="G109" s="32"/>
      <c r="H109" s="40">
        <f>'HRQOL scores'!H$15</f>
        <v>0.59780577025510007</v>
      </c>
      <c r="I109" s="37">
        <f t="shared" si="10"/>
        <v>274.94933422767338</v>
      </c>
      <c r="J109" s="37">
        <f t="shared" si="11"/>
        <v>164.36629852910124</v>
      </c>
      <c r="K109" s="40">
        <f>IF(C109=0,0,SUM(J109:J$119)/C109)</f>
        <v>1.0366631835360181</v>
      </c>
    </row>
    <row r="110" spans="1:11" ht="14.25">
      <c r="A110" s="60">
        <v>105</v>
      </c>
      <c r="B110" s="28">
        <v>174</v>
      </c>
      <c r="C110" s="23">
        <f t="shared" si="12"/>
        <v>202.28830509773854</v>
      </c>
      <c r="D110" s="28">
        <f t="shared" si="6"/>
        <v>89.518387888079687</v>
      </c>
      <c r="E110" s="31">
        <f>SUMPRODUCT(D110:D$119*$A110:$A$119)/C110+0.5-$A110</f>
        <v>1.620689655172427</v>
      </c>
      <c r="F110" s="33">
        <f t="shared" si="7"/>
        <v>0.44252873563218387</v>
      </c>
      <c r="G110" s="32"/>
      <c r="H110" s="40">
        <f>'HRQOL scores'!H$15</f>
        <v>0.59780577025510007</v>
      </c>
      <c r="I110" s="37">
        <f t="shared" si="10"/>
        <v>157.52911115369869</v>
      </c>
      <c r="J110" s="37">
        <f t="shared" si="11"/>
        <v>94.171811630838121</v>
      </c>
      <c r="K110" s="40">
        <f>IF(C110=0,0,SUM(J110:J$119)/C110)</f>
        <v>0.96885762765481742</v>
      </c>
    </row>
    <row r="111" spans="1:11" ht="14.25">
      <c r="A111" s="60">
        <v>106</v>
      </c>
      <c r="B111" s="28">
        <v>97</v>
      </c>
      <c r="C111" s="23">
        <f t="shared" si="12"/>
        <v>112.76991720965886</v>
      </c>
      <c r="D111" s="28">
        <f t="shared" si="6"/>
        <v>52.315940973553083</v>
      </c>
      <c r="E111" s="31">
        <f>SUMPRODUCT(D111:D$119*$A111:$A$119)/C111+0.5-$A111</f>
        <v>1.5103092783505048</v>
      </c>
      <c r="F111" s="33">
        <f t="shared" si="7"/>
        <v>0.46391752577319589</v>
      </c>
      <c r="G111" s="32"/>
      <c r="H111" s="40">
        <f>'HRQOL scores'!H$15</f>
        <v>0.59780577025510007</v>
      </c>
      <c r="I111" s="37">
        <f t="shared" si="10"/>
        <v>86.611946722882323</v>
      </c>
      <c r="J111" s="37">
        <f t="shared" si="11"/>
        <v>51.777121523966358</v>
      </c>
      <c r="K111" s="40">
        <f>IF(C111=0,0,SUM(J111:J$119)/C111)</f>
        <v>0.90287160146775414</v>
      </c>
    </row>
    <row r="112" spans="1:11" ht="14.25">
      <c r="A112" s="60">
        <v>107</v>
      </c>
      <c r="B112" s="28">
        <v>52</v>
      </c>
      <c r="C112" s="23">
        <f t="shared" si="12"/>
        <v>60.453976236105774</v>
      </c>
      <c r="D112" s="28">
        <f t="shared" si="6"/>
        <v>30.226988118052887</v>
      </c>
      <c r="E112" s="31">
        <f>SUMPRODUCT(D112:D$119*$A112:$A$119)/C112+0.5-$A112</f>
        <v>1.3846153846153868</v>
      </c>
      <c r="F112" s="33">
        <f t="shared" si="7"/>
        <v>0.5</v>
      </c>
      <c r="G112" s="32"/>
      <c r="H112" s="40">
        <f>'HRQOL scores'!H$15</f>
        <v>0.59780577025510007</v>
      </c>
      <c r="I112" s="37">
        <f t="shared" si="10"/>
        <v>45.34048217707933</v>
      </c>
      <c r="J112" s="37">
        <f t="shared" si="11"/>
        <v>27.104801871606547</v>
      </c>
      <c r="K112" s="40">
        <f>IF(C112=0,0,SUM(J112:J$119)/C112)</f>
        <v>0.82773106650706185</v>
      </c>
    </row>
    <row r="113" spans="1:11" ht="14.25">
      <c r="A113" s="60">
        <v>108</v>
      </c>
      <c r="B113" s="28">
        <v>26</v>
      </c>
      <c r="C113" s="23">
        <f t="shared" si="12"/>
        <v>30.226988118052887</v>
      </c>
      <c r="D113" s="28">
        <f t="shared" si="6"/>
        <v>16.2760705251054</v>
      </c>
      <c r="E113" s="31">
        <f>SUMPRODUCT(D113:D$119*$A113:$A$119)/C113+0.5-$A113</f>
        <v>1.2692307692307878</v>
      </c>
      <c r="F113" s="33">
        <f t="shared" si="7"/>
        <v>0.53846153846153844</v>
      </c>
      <c r="G113" s="32"/>
      <c r="H113" s="40">
        <f>'HRQOL scores'!H$15</f>
        <v>0.59780577025510007</v>
      </c>
      <c r="I113" s="37">
        <f t="shared" si="10"/>
        <v>22.088952855500189</v>
      </c>
      <c r="J113" s="37">
        <f t="shared" si="11"/>
        <v>13.204903475910882</v>
      </c>
      <c r="K113" s="40">
        <f>IF(C113=0,0,SUM(J113:J$119)/C113)</f>
        <v>0.75875347763147316</v>
      </c>
    </row>
    <row r="114" spans="1:11" ht="14.25">
      <c r="A114" s="60">
        <v>109</v>
      </c>
      <c r="B114" s="28">
        <v>12</v>
      </c>
      <c r="C114" s="23">
        <f t="shared" si="12"/>
        <v>13.950917592947487</v>
      </c>
      <c r="D114" s="28">
        <f t="shared" si="6"/>
        <v>8.1380352625527017</v>
      </c>
      <c r="E114" s="31">
        <f>SUMPRODUCT(D114:D$119*$A114:$A$119)/C114+0.5-$A114</f>
        <v>1.1666666666666714</v>
      </c>
      <c r="F114" s="33">
        <f t="shared" si="7"/>
        <v>0.58333333333333337</v>
      </c>
      <c r="G114" s="32"/>
      <c r="H114" s="40">
        <f>'HRQOL scores'!H$15</f>
        <v>0.59780577025510007</v>
      </c>
      <c r="I114" s="37">
        <f t="shared" si="10"/>
        <v>9.881899961671138</v>
      </c>
      <c r="J114" s="37">
        <f t="shared" si="11"/>
        <v>5.9074568181706582</v>
      </c>
      <c r="K114" s="40">
        <f>IF(C114=0,0,SUM(J114:J$119)/C114)</f>
        <v>0.69744006529761671</v>
      </c>
    </row>
    <row r="115" spans="1:11" ht="14.25">
      <c r="A115" s="60">
        <v>110</v>
      </c>
      <c r="B115" s="28">
        <v>5</v>
      </c>
      <c r="C115" s="23">
        <f t="shared" si="12"/>
        <v>5.8128823303947863</v>
      </c>
      <c r="D115" s="28">
        <f t="shared" si="6"/>
        <v>3.4877293982368718</v>
      </c>
      <c r="E115" s="31">
        <f>SUMPRODUCT(D115:D$119*$A115:$A$119)/C115+0.5-$A115</f>
        <v>1.0999999999999943</v>
      </c>
      <c r="F115" s="33">
        <f t="shared" si="7"/>
        <v>0.6</v>
      </c>
      <c r="G115" s="32"/>
      <c r="H115" s="40">
        <f>'HRQOL scores'!H$15</f>
        <v>0.59780577025510007</v>
      </c>
      <c r="I115" s="37">
        <f t="shared" si="10"/>
        <v>4.0690176312763509</v>
      </c>
      <c r="J115" s="37">
        <f t="shared" si="11"/>
        <v>2.4324822192467415</v>
      </c>
      <c r="K115" s="40">
        <f>IF(C115=0,0,SUM(J115:J$119)/C115)</f>
        <v>0.65758634728061005</v>
      </c>
    </row>
    <row r="116" spans="1:11" ht="14.25">
      <c r="A116" s="60">
        <v>111</v>
      </c>
      <c r="B116" s="28">
        <v>2</v>
      </c>
      <c r="C116" s="23">
        <f t="shared" si="12"/>
        <v>2.3251529321579145</v>
      </c>
      <c r="D116" s="28">
        <f t="shared" si="6"/>
        <v>1.1625764660789573</v>
      </c>
      <c r="E116" s="31">
        <f>IF($C116=0,0,SUMPRODUCT(D116:D$119*$A116:$A$119)/C116+0.5-$A116)</f>
        <v>1</v>
      </c>
      <c r="F116" s="33">
        <f>IF(D116=0,0,D116/C116)</f>
        <v>0.5</v>
      </c>
      <c r="G116" s="32"/>
      <c r="H116" s="40">
        <f>'HRQOL scores'!H$15</f>
        <v>0.59780577025510007</v>
      </c>
      <c r="I116" s="37">
        <f t="shared" si="10"/>
        <v>1.7438646991184359</v>
      </c>
      <c r="J116" s="37">
        <f t="shared" si="11"/>
        <v>1.0424923796771748</v>
      </c>
      <c r="K116" s="40">
        <f>IF(C116=0,0,SUM(J116:J$119)/C116)</f>
        <v>0.59780577025510007</v>
      </c>
    </row>
    <row r="117" spans="1:11" ht="14.25">
      <c r="A117" s="60">
        <v>112</v>
      </c>
      <c r="B117" s="28">
        <v>1</v>
      </c>
      <c r="C117" s="23">
        <f t="shared" si="12"/>
        <v>1.1625764660789573</v>
      </c>
      <c r="D117" s="28">
        <f t="shared" si="6"/>
        <v>1.1625764660789573</v>
      </c>
      <c r="E117" s="31">
        <f>IF($C117=0,0,SUMPRODUCT(D117:D$119*$A117:$A$119)/C117+0.5-$A117)</f>
        <v>0.50000000000001421</v>
      </c>
      <c r="F117" s="33">
        <f>IF(D117=0,0,D117/C117)</f>
        <v>1</v>
      </c>
      <c r="G117" s="32"/>
      <c r="H117" s="40">
        <f>'HRQOL scores'!H$15</f>
        <v>0.59780577025510007</v>
      </c>
      <c r="I117" s="37">
        <f t="shared" si="10"/>
        <v>0.58128823303947863</v>
      </c>
      <c r="J117" s="37">
        <f t="shared" si="11"/>
        <v>0.34749745989239161</v>
      </c>
      <c r="K117" s="40">
        <f>IF(C117=0,0,SUM(J117:J$119)/C117)</f>
        <v>0.29890288512755003</v>
      </c>
    </row>
    <row r="118" spans="1:11" ht="14.25">
      <c r="A118" s="60">
        <v>113</v>
      </c>
      <c r="B118" s="28">
        <v>0</v>
      </c>
      <c r="C118" s="23">
        <f t="shared" si="12"/>
        <v>0</v>
      </c>
      <c r="D118" s="28">
        <f t="shared" si="6"/>
        <v>0</v>
      </c>
      <c r="E118" s="31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scores'!H$15</f>
        <v>0.59780577025510007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 ht="14.25">
      <c r="A119" s="60">
        <v>114</v>
      </c>
      <c r="B119" s="28">
        <v>0</v>
      </c>
      <c r="C119" s="23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scores'!H$15</f>
        <v>0.59780577025510007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1" spans="1:11">
      <c r="E121" s="31">
        <f xml:space="preserve"> AVERAGE(E5:E119)</f>
        <v>28.904989273894955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4"/>
  <sheetViews>
    <sheetView workbookViewId="0">
      <selection activeCell="A2" sqref="A2"/>
    </sheetView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3.42578125" style="59" customWidth="1"/>
    <col min="9" max="9" width="8.85546875" style="59"/>
    <col min="10" max="10" width="9.140625" style="59" customWidth="1"/>
    <col min="11" max="11" width="13.85546875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20" width="8.42578125" style="59" customWidth="1"/>
    <col min="121" max="121" width="12.140625" style="59" customWidth="1"/>
    <col min="122" max="122" width="3.140625" style="59" customWidth="1"/>
    <col min="123" max="123" width="9.140625" style="59" customWidth="1"/>
    <col min="124" max="124" width="7.7109375" style="59" customWidth="1"/>
    <col min="125" max="125" width="10.7109375" style="59" customWidth="1"/>
    <col min="126" max="128" width="9.140625" style="59" customWidth="1"/>
    <col min="129" max="129" width="8.85546875" style="59"/>
    <col min="130" max="130" width="12.140625" style="59" customWidth="1"/>
    <col min="131" max="131" width="2.7109375" style="59" customWidth="1"/>
    <col min="132" max="132" width="9.140625" style="59" customWidth="1"/>
    <col min="133" max="133" width="6.7109375" style="59" customWidth="1"/>
    <col min="134" max="134" width="11.140625" style="59" customWidth="1"/>
    <col min="135" max="137" width="9.140625" style="59" customWidth="1"/>
    <col min="138" max="138" width="10" style="59" customWidth="1"/>
    <col min="139" max="139" width="12.140625" style="59" customWidth="1"/>
    <col min="140" max="140" width="8.85546875" style="59"/>
    <col min="141" max="141" width="9.140625" style="59" customWidth="1"/>
    <col min="142" max="142" width="6.7109375" style="59" customWidth="1"/>
    <col min="143" max="143" width="10.42578125" style="59" customWidth="1"/>
    <col min="144" max="146" width="9.140625" style="59" customWidth="1"/>
    <col min="147" max="147" width="8.85546875" style="59"/>
    <col min="148" max="148" width="12.140625" style="59" customWidth="1"/>
    <col min="149" max="149" width="2.7109375" style="59" customWidth="1"/>
    <col min="150" max="150" width="9.140625" style="59" customWidth="1"/>
    <col min="151" max="151" width="6.7109375" style="59" customWidth="1"/>
    <col min="152" max="152" width="10.42578125" style="59" customWidth="1"/>
    <col min="153" max="155" width="9.140625" style="59" customWidth="1"/>
    <col min="156" max="156" width="10" style="59" customWidth="1"/>
    <col min="157" max="157" width="12.140625" style="59" customWidth="1"/>
    <col min="158" max="158" width="8.85546875" style="59"/>
    <col min="159" max="159" width="9.140625" style="59" customWidth="1"/>
    <col min="160" max="160" width="6.7109375" style="59" customWidth="1"/>
    <col min="161" max="161" width="10.85546875" style="59" customWidth="1"/>
    <col min="162" max="164" width="9.140625" style="59" customWidth="1"/>
    <col min="165" max="165" width="8.85546875" style="59"/>
    <col min="166" max="166" width="12.140625" style="59" customWidth="1"/>
    <col min="167" max="167" width="2.7109375" style="59" customWidth="1"/>
    <col min="168" max="168" width="9.140625" style="59" customWidth="1"/>
    <col min="169" max="169" width="6.7109375" style="59" customWidth="1"/>
    <col min="170" max="170" width="11.42578125" style="59" customWidth="1"/>
    <col min="171" max="173" width="9.140625" style="59" customWidth="1"/>
    <col min="174" max="174" width="10" style="59" customWidth="1"/>
    <col min="175" max="175" width="12.140625" style="59" customWidth="1"/>
    <col min="176" max="16384" width="8.85546875" style="59"/>
  </cols>
  <sheetData>
    <row r="1" spans="1:11">
      <c r="A1" t="s">
        <v>52</v>
      </c>
      <c r="C1" s="62"/>
      <c r="D1" s="30"/>
      <c r="E1" s="12"/>
    </row>
    <row r="2" spans="1:11" s="66" customFormat="1">
      <c r="C2" s="62"/>
      <c r="D2" s="30"/>
      <c r="E2" s="12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85">
        <v>100000</v>
      </c>
      <c r="D5" s="28">
        <f t="shared" ref="D5:D68" si="0">C5-C6</f>
        <v>1236.6600000000035</v>
      </c>
      <c r="E5" s="31">
        <f>SUMPRODUCT(D5:D$119*$A5:$A$119)/C5+0.5-$A5</f>
        <v>75.967225647495923</v>
      </c>
      <c r="F5" s="33">
        <f t="shared" ref="F5:F68" si="1">D5/C5</f>
        <v>1.2366600000000035E-2</v>
      </c>
      <c r="G5" s="50"/>
      <c r="H5" s="40">
        <f>'HRQOL scores'!I$6</f>
        <v>0.91719387213594694</v>
      </c>
      <c r="I5" s="37">
        <f t="shared" ref="I5:I36" si="2">(D5*0.5+C6)</f>
        <v>99381.67</v>
      </c>
      <c r="J5" s="37">
        <f t="shared" ref="J5:J36" si="3">I5*H5</f>
        <v>91152.258726636879</v>
      </c>
      <c r="K5" s="40">
        <f>SUM(J5:J$119)/C5</f>
        <v>61.973726876529753</v>
      </c>
    </row>
    <row r="6" spans="1:11">
      <c r="A6" s="60">
        <v>1</v>
      </c>
      <c r="C6" s="85">
        <v>98763.34</v>
      </c>
      <c r="D6" s="28">
        <f t="shared" si="0"/>
        <v>65.610000000000582</v>
      </c>
      <c r="E6" s="31">
        <f>SUMPRODUCT(D6:D$119*$A6:$A$119)/C6+0.5-$A6</f>
        <v>75.912184569189264</v>
      </c>
      <c r="F6" s="33">
        <f t="shared" si="1"/>
        <v>6.6431532185931119E-4</v>
      </c>
      <c r="G6" s="32"/>
      <c r="H6" s="40">
        <f>'HRQOL scores'!I$6</f>
        <v>0.91719387213594694</v>
      </c>
      <c r="I6" s="37">
        <f t="shared" si="2"/>
        <v>98730.535000000003</v>
      </c>
      <c r="J6" s="37">
        <f t="shared" si="3"/>
        <v>90555.041694703643</v>
      </c>
      <c r="K6" s="40">
        <f>SUM(J6:J$119)/C6</f>
        <v>61.826791488889896</v>
      </c>
    </row>
    <row r="7" spans="1:11">
      <c r="A7" s="60">
        <v>2</v>
      </c>
      <c r="C7" s="85">
        <v>98697.73</v>
      </c>
      <c r="D7" s="28">
        <f t="shared" si="0"/>
        <v>40.739999999990687</v>
      </c>
      <c r="E7" s="31">
        <f>SUMPRODUCT(D7:D$119*$A7:$A$119)/C7+0.5-$A7</f>
        <v>74.962315341493579</v>
      </c>
      <c r="F7" s="33">
        <f t="shared" si="1"/>
        <v>4.1277545086387184E-4</v>
      </c>
      <c r="G7" s="32"/>
      <c r="H7" s="40">
        <f>'HRQOL scores'!I$6</f>
        <v>0.91719387213594694</v>
      </c>
      <c r="I7" s="37">
        <f t="shared" si="2"/>
        <v>98677.36</v>
      </c>
      <c r="J7" s="37">
        <f t="shared" si="3"/>
        <v>90506.269910552801</v>
      </c>
      <c r="K7" s="40">
        <f>SUM(J7:J$119)/C7</f>
        <v>60.950392549369013</v>
      </c>
    </row>
    <row r="8" spans="1:11">
      <c r="A8" s="60">
        <v>3</v>
      </c>
      <c r="C8" s="85">
        <v>98656.99</v>
      </c>
      <c r="D8" s="28">
        <f t="shared" si="0"/>
        <v>29.620000000009895</v>
      </c>
      <c r="E8" s="31">
        <f>SUMPRODUCT(D8:D$119*$A8:$A$119)/C8+0.5-$A8</f>
        <v>73.993064249675484</v>
      </c>
      <c r="F8" s="33">
        <f t="shared" si="1"/>
        <v>3.0023214776783572E-4</v>
      </c>
      <c r="G8" s="32"/>
      <c r="H8" s="40">
        <f>'HRQOL scores'!I$6</f>
        <v>0.91719387213594694</v>
      </c>
      <c r="I8" s="37">
        <f t="shared" si="2"/>
        <v>98642.18</v>
      </c>
      <c r="J8" s="37">
        <f t="shared" si="3"/>
        <v>90474.003030131062</v>
      </c>
      <c r="K8" s="40">
        <f>SUM(J8:J$119)/C8</f>
        <v>60.058178516505322</v>
      </c>
    </row>
    <row r="9" spans="1:11">
      <c r="A9" s="60">
        <v>4</v>
      </c>
      <c r="C9" s="85">
        <v>98627.37</v>
      </c>
      <c r="D9" s="28">
        <f t="shared" si="0"/>
        <v>24.789999999993597</v>
      </c>
      <c r="E9" s="31">
        <f>SUMPRODUCT(D9:D$119*$A9:$A$119)/C9+0.5-$A9</f>
        <v>73.015135856807206</v>
      </c>
      <c r="F9" s="33">
        <f t="shared" si="1"/>
        <v>2.5135010697328338E-4</v>
      </c>
      <c r="G9" s="32"/>
      <c r="H9" s="40">
        <f>'HRQOL scores'!I$6</f>
        <v>0.91719387213594694</v>
      </c>
      <c r="I9" s="37">
        <f t="shared" si="2"/>
        <v>98614.975000000006</v>
      </c>
      <c r="J9" s="37">
        <f t="shared" si="3"/>
        <v>90449.050770839604</v>
      </c>
      <c r="K9" s="40">
        <f>SUM(J9:J$119)/C9</f>
        <v>59.158883728633846</v>
      </c>
    </row>
    <row r="10" spans="1:11">
      <c r="A10" s="60">
        <v>5</v>
      </c>
      <c r="C10" s="85">
        <v>98602.58</v>
      </c>
      <c r="D10" s="28">
        <f t="shared" si="0"/>
        <v>23.580000000001746</v>
      </c>
      <c r="E10" s="31">
        <f>SUMPRODUCT(D10:D$119*$A10:$A$119)/C10+0.5-$A10</f>
        <v>72.033367126393557</v>
      </c>
      <c r="F10" s="33">
        <f t="shared" si="1"/>
        <v>2.3914181555900207E-4</v>
      </c>
      <c r="G10" s="32"/>
      <c r="H10" s="40">
        <f>'HRQOL scores'!I$7</f>
        <v>0.90785660788966194</v>
      </c>
      <c r="I10" s="37">
        <f t="shared" si="2"/>
        <v>98590.790000000008</v>
      </c>
      <c r="J10" s="37">
        <f t="shared" si="3"/>
        <v>89506.300178562014</v>
      </c>
      <c r="K10" s="40">
        <f>SUM(J10:J$119)/C10</f>
        <v>58.2564478892957</v>
      </c>
    </row>
    <row r="11" spans="1:11">
      <c r="A11" s="60">
        <v>6</v>
      </c>
      <c r="C11" s="85">
        <v>98579</v>
      </c>
      <c r="D11" s="28">
        <f t="shared" si="0"/>
        <v>20.919999999998254</v>
      </c>
      <c r="E11" s="31">
        <f>SUMPRODUCT(D11:D$119*$A11:$A$119)/C11+0.5-$A11</f>
        <v>71.050477837567755</v>
      </c>
      <c r="F11" s="33">
        <f t="shared" si="1"/>
        <v>2.1221558344067452E-4</v>
      </c>
      <c r="G11" s="32"/>
      <c r="H11" s="40">
        <f>'HRQOL scores'!I$7</f>
        <v>0.90785660788966194</v>
      </c>
      <c r="I11" s="37">
        <f t="shared" si="2"/>
        <v>98568.540000000008</v>
      </c>
      <c r="J11" s="37">
        <f t="shared" si="3"/>
        <v>89486.10036903646</v>
      </c>
      <c r="K11" s="40">
        <f>SUM(J11:J$119)/C11</f>
        <v>57.362417587331457</v>
      </c>
    </row>
    <row r="12" spans="1:11">
      <c r="A12" s="60">
        <v>7</v>
      </c>
      <c r="C12" s="85">
        <v>98558.080000000002</v>
      </c>
      <c r="D12" s="28">
        <f t="shared" si="0"/>
        <v>19.080000000001746</v>
      </c>
      <c r="E12" s="31">
        <f>SUMPRODUCT(D12:D$119*$A12:$A$119)/C12+0.5-$A12</f>
        <v>70.065452926331261</v>
      </c>
      <c r="F12" s="33">
        <f t="shared" si="1"/>
        <v>1.9359143359937354E-4</v>
      </c>
      <c r="G12" s="32"/>
      <c r="H12" s="40">
        <f>'HRQOL scores'!I$7</f>
        <v>0.90785660788966194</v>
      </c>
      <c r="I12" s="37">
        <f t="shared" si="2"/>
        <v>98548.540000000008</v>
      </c>
      <c r="J12" s="37">
        <f t="shared" si="3"/>
        <v>89467.943236878666</v>
      </c>
      <c r="K12" s="40">
        <f>SUM(J12:J$119)/C12</f>
        <v>56.466640411141448</v>
      </c>
    </row>
    <row r="13" spans="1:11">
      <c r="A13" s="60">
        <v>8</v>
      </c>
      <c r="C13" s="85">
        <v>98539</v>
      </c>
      <c r="D13" s="28">
        <f t="shared" si="0"/>
        <v>18.020000000004075</v>
      </c>
      <c r="E13" s="31">
        <f>SUMPRODUCT(D13:D$119*$A13:$A$119)/C13+0.5-$A13</f>
        <v>69.078922809746317</v>
      </c>
      <c r="F13" s="33">
        <f t="shared" si="1"/>
        <v>1.8287175636046718E-4</v>
      </c>
      <c r="G13" s="32"/>
      <c r="H13" s="40">
        <f>'HRQOL scores'!I$7</f>
        <v>0.90785660788966194</v>
      </c>
      <c r="I13" s="37">
        <f t="shared" si="2"/>
        <v>98529.989999999991</v>
      </c>
      <c r="J13" s="37">
        <f t="shared" si="3"/>
        <v>89451.102496802298</v>
      </c>
      <c r="K13" s="40">
        <f>SUM(J13:J$119)/C13</f>
        <v>55.569629484119318</v>
      </c>
    </row>
    <row r="14" spans="1:11">
      <c r="A14" s="60">
        <v>9</v>
      </c>
      <c r="C14" s="85">
        <v>98520.98</v>
      </c>
      <c r="D14" s="28">
        <f t="shared" si="0"/>
        <v>17.679999999993015</v>
      </c>
      <c r="E14" s="31">
        <f>SUMPRODUCT(D14:D$119*$A14:$A$119)/C14+0.5-$A14</f>
        <v>68.091466251651099</v>
      </c>
      <c r="F14" s="33">
        <f t="shared" si="1"/>
        <v>1.7945416296095528E-4</v>
      </c>
      <c r="G14" s="32"/>
      <c r="H14" s="40">
        <f>'HRQOL scores'!I$7</f>
        <v>0.90785660788966194</v>
      </c>
      <c r="I14" s="37">
        <f t="shared" si="2"/>
        <v>98512.14</v>
      </c>
      <c r="J14" s="37">
        <f t="shared" si="3"/>
        <v>89434.897256351484</v>
      </c>
      <c r="K14" s="40">
        <f>SUM(J14:J$119)/C14</f>
        <v>54.671853824828297</v>
      </c>
    </row>
    <row r="15" spans="1:11">
      <c r="A15" s="60">
        <v>10</v>
      </c>
      <c r="C15" s="85">
        <v>98503.3</v>
      </c>
      <c r="D15" s="28">
        <f t="shared" si="0"/>
        <v>18.040000000008149</v>
      </c>
      <c r="E15" s="31">
        <f>SUMPRODUCT(D15:D$119*$A15:$A$119)/C15+0.5-$A15</f>
        <v>67.103597998743098</v>
      </c>
      <c r="F15" s="33">
        <f t="shared" si="1"/>
        <v>1.8314107243115865E-4</v>
      </c>
      <c r="G15" s="32"/>
      <c r="H15" s="40">
        <f>'HRQOL scores'!I$7</f>
        <v>0.90785660788966194</v>
      </c>
      <c r="I15" s="37">
        <f t="shared" si="2"/>
        <v>98494.28</v>
      </c>
      <c r="J15" s="37">
        <f t="shared" si="3"/>
        <v>89418.682937334568</v>
      </c>
      <c r="K15" s="40">
        <f>SUM(J15:J$119)/C15</f>
        <v>53.773728595716889</v>
      </c>
    </row>
    <row r="16" spans="1:11">
      <c r="A16" s="60">
        <v>11</v>
      </c>
      <c r="C16" s="85">
        <v>98485.26</v>
      </c>
      <c r="D16" s="28">
        <f t="shared" si="0"/>
        <v>19.049999999988358</v>
      </c>
      <c r="E16" s="31">
        <f>SUMPRODUCT(D16:D$119*$A16:$A$119)/C16+0.5-$A16</f>
        <v>66.115798087445683</v>
      </c>
      <c r="F16" s="33">
        <f t="shared" si="1"/>
        <v>1.9342996099099864E-4</v>
      </c>
      <c r="G16" s="32"/>
      <c r="H16" s="40">
        <f>'HRQOL scores'!I$7</f>
        <v>0.90785660788966194</v>
      </c>
      <c r="I16" s="37">
        <f t="shared" si="2"/>
        <v>98475.735000000001</v>
      </c>
      <c r="J16" s="37">
        <f t="shared" si="3"/>
        <v>89401.846736541265</v>
      </c>
      <c r="K16" s="40">
        <f>SUM(J16:J$119)/C16</f>
        <v>52.875638821942957</v>
      </c>
    </row>
    <row r="17" spans="1:11">
      <c r="A17" s="60">
        <v>12</v>
      </c>
      <c r="C17" s="85">
        <v>98466.21</v>
      </c>
      <c r="D17" s="28">
        <f t="shared" si="0"/>
        <v>20.760000000009313</v>
      </c>
      <c r="E17" s="31">
        <f>SUMPRODUCT(D17:D$119*$A17:$A$119)/C17+0.5-$A17</f>
        <v>65.128492604210024</v>
      </c>
      <c r="F17" s="33">
        <f t="shared" si="1"/>
        <v>2.1083374692708608E-4</v>
      </c>
      <c r="G17" s="32"/>
      <c r="H17" s="40">
        <f>'HRQOL scores'!I$7</f>
        <v>0.90785660788966194</v>
      </c>
      <c r="I17" s="37">
        <f t="shared" si="2"/>
        <v>98455.83</v>
      </c>
      <c r="J17" s="37">
        <f t="shared" si="3"/>
        <v>89383.775850761216</v>
      </c>
      <c r="K17" s="40">
        <f>SUM(J17:J$119)/C17</f>
        <v>51.977924105219479</v>
      </c>
    </row>
    <row r="18" spans="1:11">
      <c r="A18" s="60">
        <v>13</v>
      </c>
      <c r="C18" s="85">
        <v>98445.45</v>
      </c>
      <c r="D18" s="28">
        <f t="shared" si="0"/>
        <v>23.259999999994761</v>
      </c>
      <c r="E18" s="31">
        <f>SUMPRODUCT(D18:D$119*$A18:$A$119)/C18+0.5-$A18</f>
        <v>64.142121344862474</v>
      </c>
      <c r="F18" s="33">
        <f t="shared" si="1"/>
        <v>2.3627298163596958E-4</v>
      </c>
      <c r="G18" s="32"/>
      <c r="H18" s="40">
        <f>'HRQOL scores'!I$7</f>
        <v>0.90785660788966194</v>
      </c>
      <c r="I18" s="37">
        <f t="shared" si="2"/>
        <v>98433.82</v>
      </c>
      <c r="J18" s="37">
        <f t="shared" si="3"/>
        <v>89363.79392682157</v>
      </c>
      <c r="K18" s="40">
        <f>SUM(J18:J$119)/C18</f>
        <v>51.080932785190598</v>
      </c>
    </row>
    <row r="19" spans="1:11">
      <c r="A19" s="60">
        <v>14</v>
      </c>
      <c r="C19" s="85">
        <v>98422.19</v>
      </c>
      <c r="D19" s="28">
        <f t="shared" si="0"/>
        <v>26.600000000005821</v>
      </c>
      <c r="E19" s="31">
        <f>SUMPRODUCT(D19:D$119*$A19:$A$119)/C19+0.5-$A19</f>
        <v>63.157161812286347</v>
      </c>
      <c r="F19" s="33">
        <f t="shared" si="1"/>
        <v>2.7026425646498845E-4</v>
      </c>
      <c r="G19" s="32"/>
      <c r="H19" s="40">
        <f>'HRQOL scores'!I$7</f>
        <v>0.90785660788966194</v>
      </c>
      <c r="I19" s="37">
        <f t="shared" si="2"/>
        <v>98408.89</v>
      </c>
      <c r="J19" s="37">
        <f t="shared" si="3"/>
        <v>89341.16106158687</v>
      </c>
      <c r="K19" s="40">
        <f>SUM(J19:J$119)/C19</f>
        <v>50.185040797517516</v>
      </c>
    </row>
    <row r="20" spans="1:11">
      <c r="A20" s="60">
        <v>15</v>
      </c>
      <c r="C20" s="85">
        <v>98395.59</v>
      </c>
      <c r="D20" s="28">
        <f t="shared" si="0"/>
        <v>30.589999999996508</v>
      </c>
      <c r="E20" s="31">
        <f>SUMPRODUCT(D20:D$119*$A20:$A$119)/C20+0.5-$A20</f>
        <v>62.174100381425546</v>
      </c>
      <c r="F20" s="33">
        <f t="shared" si="1"/>
        <v>3.1088791682631824E-4</v>
      </c>
      <c r="G20" s="32"/>
      <c r="H20" s="40">
        <f>'HRQOL scores'!I$8</f>
        <v>0.8695075831554071</v>
      </c>
      <c r="I20" s="37">
        <f t="shared" si="2"/>
        <v>98380.294999999998</v>
      </c>
      <c r="J20" s="37">
        <f t="shared" si="3"/>
        <v>85542.412535565978</v>
      </c>
      <c r="K20" s="40">
        <f>SUM(J20:J$119)/C20</f>
        <v>49.290628365249233</v>
      </c>
    </row>
    <row r="21" spans="1:11">
      <c r="A21" s="60">
        <v>16</v>
      </c>
      <c r="C21" s="85">
        <v>98365</v>
      </c>
      <c r="D21" s="28">
        <f t="shared" si="0"/>
        <v>35.089999999996508</v>
      </c>
      <c r="E21" s="31">
        <f>SUMPRODUCT(D21:D$119*$A21:$A$119)/C21+0.5-$A21</f>
        <v>61.193280076750796</v>
      </c>
      <c r="F21" s="33">
        <f t="shared" si="1"/>
        <v>3.5673257764445187E-4</v>
      </c>
      <c r="G21" s="32"/>
      <c r="H21" s="40">
        <f>'HRQOL scores'!I$8</f>
        <v>0.8695075831554071</v>
      </c>
      <c r="I21" s="37">
        <f t="shared" si="2"/>
        <v>98347.455000000002</v>
      </c>
      <c r="J21" s="37">
        <f t="shared" si="3"/>
        <v>85513.857906535166</v>
      </c>
      <c r="K21" s="40">
        <f>SUM(J21:J$119)/C21</f>
        <v>48.436314206616863</v>
      </c>
    </row>
    <row r="22" spans="1:11">
      <c r="A22" s="60">
        <v>17</v>
      </c>
      <c r="C22" s="85">
        <v>98329.91</v>
      </c>
      <c r="D22" s="28">
        <f t="shared" si="0"/>
        <v>40</v>
      </c>
      <c r="E22" s="31">
        <f>SUMPRODUCT(D22:D$119*$A22:$A$119)/C22+0.5-$A22</f>
        <v>60.214939073468003</v>
      </c>
      <c r="F22" s="33">
        <f t="shared" si="1"/>
        <v>4.067938229578365E-4</v>
      </c>
      <c r="G22" s="32"/>
      <c r="H22" s="40">
        <f>'HRQOL scores'!I$8</f>
        <v>0.8695075831554071</v>
      </c>
      <c r="I22" s="37">
        <f t="shared" si="2"/>
        <v>98309.91</v>
      </c>
      <c r="J22" s="37">
        <f t="shared" si="3"/>
        <v>85481.212244325594</v>
      </c>
      <c r="K22" s="40">
        <f>SUM(J22:J$119)/C22</f>
        <v>47.5839364546081</v>
      </c>
    </row>
    <row r="23" spans="1:11">
      <c r="A23" s="60">
        <v>18</v>
      </c>
      <c r="C23" s="85">
        <v>98289.91</v>
      </c>
      <c r="D23" s="28">
        <f t="shared" si="0"/>
        <v>45.040000000008149</v>
      </c>
      <c r="E23" s="31">
        <f>SUMPRODUCT(D23:D$119*$A23:$A$119)/C23+0.5-$A23</f>
        <v>59.239240627543481</v>
      </c>
      <c r="F23" s="33">
        <f t="shared" si="1"/>
        <v>4.5823625232750898E-4</v>
      </c>
      <c r="G23" s="32"/>
      <c r="H23" s="40">
        <f>'HRQOL scores'!I$8</f>
        <v>0.8695075831554071</v>
      </c>
      <c r="I23" s="37">
        <f t="shared" si="2"/>
        <v>98267.39</v>
      </c>
      <c r="J23" s="37">
        <f t="shared" si="3"/>
        <v>85444.240781889821</v>
      </c>
      <c r="K23" s="40">
        <f>SUM(J23:J$119)/C23</f>
        <v>46.733616673196742</v>
      </c>
    </row>
    <row r="24" spans="1:11">
      <c r="A24" s="60">
        <v>19</v>
      </c>
      <c r="C24" s="85">
        <v>98244.87</v>
      </c>
      <c r="D24" s="28">
        <f t="shared" si="0"/>
        <v>50.069999999992433</v>
      </c>
      <c r="E24" s="31">
        <f>SUMPRODUCT(D24:D$119*$A24:$A$119)/C24+0.5-$A24</f>
        <v>58.266169416780656</v>
      </c>
      <c r="F24" s="33">
        <f t="shared" si="1"/>
        <v>5.0964493107876711E-4</v>
      </c>
      <c r="G24" s="32"/>
      <c r="H24" s="40">
        <f>'HRQOL scores'!I$8</f>
        <v>0.8695075831554071</v>
      </c>
      <c r="I24" s="37">
        <f t="shared" si="2"/>
        <v>98219.834999999992</v>
      </c>
      <c r="J24" s="37">
        <f t="shared" si="3"/>
        <v>85402.891348772857</v>
      </c>
      <c r="K24" s="40">
        <f>SUM(J24:J$119)/C24</f>
        <v>45.885334633768856</v>
      </c>
    </row>
    <row r="25" spans="1:11">
      <c r="A25" s="60">
        <v>20</v>
      </c>
      <c r="C25" s="85">
        <v>98194.8</v>
      </c>
      <c r="D25" s="28">
        <f t="shared" si="0"/>
        <v>55.419999999998254</v>
      </c>
      <c r="E25" s="31">
        <f>SUMPRODUCT(D25:D$119*$A25:$A$119)/C25+0.5-$A25</f>
        <v>57.295624663929161</v>
      </c>
      <c r="F25" s="33">
        <f t="shared" si="1"/>
        <v>5.6438833828266108E-4</v>
      </c>
      <c r="G25" s="32"/>
      <c r="H25" s="40">
        <f>'HRQOL scores'!I$8</f>
        <v>0.8695075831554071</v>
      </c>
      <c r="I25" s="37">
        <f t="shared" si="2"/>
        <v>98167.09</v>
      </c>
      <c r="J25" s="37">
        <f t="shared" si="3"/>
        <v>85357.029171299335</v>
      </c>
      <c r="K25" s="40">
        <f>SUM(J25:J$119)/C25</f>
        <v>45.039002520014762</v>
      </c>
    </row>
    <row r="26" spans="1:11">
      <c r="A26" s="60">
        <v>21</v>
      </c>
      <c r="C26" s="85">
        <v>98139.38</v>
      </c>
      <c r="D26" s="28">
        <f t="shared" si="0"/>
        <v>60.990000000005239</v>
      </c>
      <c r="E26" s="31">
        <f>SUMPRODUCT(D26:D$119*$A26:$A$119)/C26+0.5-$A26</f>
        <v>56.327697553719929</v>
      </c>
      <c r="F26" s="33">
        <f t="shared" si="1"/>
        <v>6.2146306610053211E-4</v>
      </c>
      <c r="G26" s="32"/>
      <c r="H26" s="40">
        <f>'HRQOL scores'!I$8</f>
        <v>0.8695075831554071</v>
      </c>
      <c r="I26" s="37">
        <f t="shared" si="2"/>
        <v>98108.885000000009</v>
      </c>
      <c r="J26" s="37">
        <f t="shared" si="3"/>
        <v>85306.419482421785</v>
      </c>
      <c r="K26" s="40">
        <f>SUM(J26:J$119)/C26</f>
        <v>44.194683270681402</v>
      </c>
    </row>
    <row r="27" spans="1:11">
      <c r="A27" s="60">
        <v>22</v>
      </c>
      <c r="C27" s="85">
        <v>98078.39</v>
      </c>
      <c r="D27" s="28">
        <f t="shared" si="0"/>
        <v>66.210000000006403</v>
      </c>
      <c r="E27" s="31">
        <f>SUMPRODUCT(D27:D$119*$A27:$A$119)/C27+0.5-$A27</f>
        <v>55.362413980792226</v>
      </c>
      <c r="F27" s="33">
        <f t="shared" si="1"/>
        <v>6.7507225597816605E-4</v>
      </c>
      <c r="G27" s="32"/>
      <c r="H27" s="40">
        <f>'HRQOL scores'!I$8</f>
        <v>0.8695075831554071</v>
      </c>
      <c r="I27" s="37">
        <f t="shared" si="2"/>
        <v>98045.285000000003</v>
      </c>
      <c r="J27" s="37">
        <f t="shared" si="3"/>
        <v>85251.118800133088</v>
      </c>
      <c r="K27" s="40">
        <f>SUM(J27:J$119)/C27</f>
        <v>43.352387778782081</v>
      </c>
    </row>
    <row r="28" spans="1:11">
      <c r="A28" s="60">
        <v>23</v>
      </c>
      <c r="C28" s="85">
        <v>98012.18</v>
      </c>
      <c r="D28" s="28">
        <f t="shared" si="0"/>
        <v>71.019999999989523</v>
      </c>
      <c r="E28" s="31">
        <f>SUMPRODUCT(D28:D$119*$A28:$A$119)/C28+0.5-$A28</f>
        <v>54.399475093295464</v>
      </c>
      <c r="F28" s="33">
        <f t="shared" si="1"/>
        <v>7.2460381964761453E-4</v>
      </c>
      <c r="G28" s="32"/>
      <c r="H28" s="40">
        <f>'HRQOL scores'!I$8</f>
        <v>0.8695075831554071</v>
      </c>
      <c r="I28" s="37">
        <f t="shared" si="2"/>
        <v>97976.67</v>
      </c>
      <c r="J28" s="37">
        <f t="shared" si="3"/>
        <v>85191.457537314884</v>
      </c>
      <c r="K28" s="40">
        <f>SUM(J28:J$119)/C28</f>
        <v>42.511872271369647</v>
      </c>
    </row>
    <row r="29" spans="1:11">
      <c r="A29" s="60">
        <v>24</v>
      </c>
      <c r="C29" s="85">
        <v>97941.16</v>
      </c>
      <c r="D29" s="28">
        <f t="shared" si="0"/>
        <v>75.710000000006403</v>
      </c>
      <c r="E29" s="31">
        <f>SUMPRODUCT(D29:D$119*$A29:$A$119)/C29+0.5-$A29</f>
        <v>53.438559179303084</v>
      </c>
      <c r="F29" s="33">
        <f t="shared" si="1"/>
        <v>7.7301514501162125E-4</v>
      </c>
      <c r="G29" s="32"/>
      <c r="H29" s="40">
        <f>'HRQOL scores'!I$8</f>
        <v>0.8695075831554071</v>
      </c>
      <c r="I29" s="37">
        <f t="shared" si="2"/>
        <v>97903.304999999993</v>
      </c>
      <c r="J29" s="37">
        <f t="shared" si="3"/>
        <v>85127.666113476676</v>
      </c>
      <c r="K29" s="40">
        <f>SUM(J29:J$119)/C29</f>
        <v>41.672876037624789</v>
      </c>
    </row>
    <row r="30" spans="1:11">
      <c r="A30" s="60">
        <v>25</v>
      </c>
      <c r="C30" s="85">
        <v>97865.45</v>
      </c>
      <c r="D30" s="28">
        <f t="shared" si="0"/>
        <v>80.959999999991851</v>
      </c>
      <c r="E30" s="31">
        <f>SUMPRODUCT(D30:D$119*$A30:$A$119)/C30+0.5-$A30</f>
        <v>52.479513145339766</v>
      </c>
      <c r="F30" s="33">
        <f t="shared" si="1"/>
        <v>8.2725824077845499E-4</v>
      </c>
      <c r="G30" s="32"/>
      <c r="H30" s="40">
        <f>'HRQOL scores'!I$9</f>
        <v>0.82293882839549193</v>
      </c>
      <c r="I30" s="37">
        <f t="shared" si="2"/>
        <v>97824.97</v>
      </c>
      <c r="J30" s="37">
        <f t="shared" si="3"/>
        <v>80503.966199624148</v>
      </c>
      <c r="K30" s="40">
        <f>SUM(J30:J$119)/C30</f>
        <v>40.835270808520264</v>
      </c>
    </row>
    <row r="31" spans="1:11">
      <c r="A31" s="60">
        <v>26</v>
      </c>
      <c r="C31" s="85">
        <v>97784.49</v>
      </c>
      <c r="D31" s="28">
        <f t="shared" si="0"/>
        <v>86.840000000011059</v>
      </c>
      <c r="E31" s="31">
        <f>SUMPRODUCT(D31:D$119*$A31:$A$119)/C31+0.5-$A31</f>
        <v>51.522549227894842</v>
      </c>
      <c r="F31" s="33">
        <f t="shared" si="1"/>
        <v>8.8807539927866937E-4</v>
      </c>
      <c r="G31" s="32"/>
      <c r="H31" s="40">
        <f>'HRQOL scores'!I$9</f>
        <v>0.82293882839549193</v>
      </c>
      <c r="I31" s="37">
        <f t="shared" si="2"/>
        <v>97741.07</v>
      </c>
      <c r="J31" s="37">
        <f t="shared" si="3"/>
        <v>80434.921631921767</v>
      </c>
      <c r="K31" s="40">
        <f>SUM(J31:J$119)/C31</f>
        <v>40.045800590135258</v>
      </c>
    </row>
    <row r="32" spans="1:11">
      <c r="A32" s="60">
        <v>27</v>
      </c>
      <c r="C32" s="85">
        <v>97697.65</v>
      </c>
      <c r="D32" s="28">
        <f t="shared" si="0"/>
        <v>92.769999999989523</v>
      </c>
      <c r="E32" s="31">
        <f>SUMPRODUCT(D32:D$119*$A32:$A$119)/C32+0.5-$A32</f>
        <v>50.567901374798595</v>
      </c>
      <c r="F32" s="33">
        <f t="shared" si="1"/>
        <v>9.495622463794117E-4</v>
      </c>
      <c r="G32" s="32"/>
      <c r="H32" s="40">
        <f>'HRQOL scores'!I$9</f>
        <v>0.82293882839549193</v>
      </c>
      <c r="I32" s="37">
        <f t="shared" si="2"/>
        <v>97651.264999999999</v>
      </c>
      <c r="J32" s="37">
        <f t="shared" si="3"/>
        <v>80361.017610437702</v>
      </c>
      <c r="K32" s="40">
        <f>SUM(J32:J$119)/C32</f>
        <v>39.258091322730422</v>
      </c>
    </row>
    <row r="33" spans="1:11">
      <c r="A33" s="60">
        <v>28</v>
      </c>
      <c r="C33" s="85">
        <v>97604.88</v>
      </c>
      <c r="D33" s="28">
        <f t="shared" si="0"/>
        <v>98.430000000007567</v>
      </c>
      <c r="E33" s="31">
        <f>SUMPRODUCT(D33:D$119*$A33:$A$119)/C33+0.5-$A33</f>
        <v>49.61548915125546</v>
      </c>
      <c r="F33" s="33">
        <f t="shared" si="1"/>
        <v>1.0084536756769494E-3</v>
      </c>
      <c r="G33" s="32"/>
      <c r="H33" s="40">
        <f>'HRQOL scores'!I$9</f>
        <v>0.82293882839549193</v>
      </c>
      <c r="I33" s="37">
        <f t="shared" si="2"/>
        <v>97555.665000000008</v>
      </c>
      <c r="J33" s="37">
        <f t="shared" si="3"/>
        <v>80282.344658443108</v>
      </c>
      <c r="K33" s="40">
        <f>SUM(J33:J$119)/C33</f>
        <v>38.472074839964108</v>
      </c>
    </row>
    <row r="34" spans="1:11">
      <c r="A34" s="60">
        <v>29</v>
      </c>
      <c r="C34" s="85">
        <v>97506.45</v>
      </c>
      <c r="D34" s="28">
        <f t="shared" si="0"/>
        <v>103.95999999999185</v>
      </c>
      <c r="E34" s="31">
        <f>SUMPRODUCT(D34:D$119*$A34:$A$119)/C34+0.5-$A34</f>
        <v>48.665069846657232</v>
      </c>
      <c r="F34" s="33">
        <f t="shared" si="1"/>
        <v>1.0661858779597848E-3</v>
      </c>
      <c r="G34" s="32"/>
      <c r="H34" s="40">
        <f>'HRQOL scores'!I$9</f>
        <v>0.82293882839549193</v>
      </c>
      <c r="I34" s="37">
        <f t="shared" si="2"/>
        <v>97454.47</v>
      </c>
      <c r="J34" s="37">
        <f t="shared" si="3"/>
        <v>80199.067363703623</v>
      </c>
      <c r="K34" s="40">
        <f>SUM(J34:J$119)/C34</f>
        <v>37.687557114911606</v>
      </c>
    </row>
    <row r="35" spans="1:11">
      <c r="A35" s="60">
        <v>30</v>
      </c>
      <c r="C35" s="85">
        <v>97402.49</v>
      </c>
      <c r="D35" s="28">
        <f t="shared" si="0"/>
        <v>110.19000000000233</v>
      </c>
      <c r="E35" s="31">
        <f>SUMPRODUCT(D35:D$119*$A35:$A$119)/C35+0.5-$A35</f>
        <v>47.71647757413173</v>
      </c>
      <c r="F35" s="33">
        <f t="shared" si="1"/>
        <v>1.1312852474305566E-3</v>
      </c>
      <c r="G35" s="32"/>
      <c r="H35" s="40">
        <f>'HRQOL scores'!I$9</f>
        <v>0.82293882839549193</v>
      </c>
      <c r="I35" s="37">
        <f t="shared" si="2"/>
        <v>97347.395000000004</v>
      </c>
      <c r="J35" s="37">
        <f t="shared" si="3"/>
        <v>80110.951188653169</v>
      </c>
      <c r="K35" s="40">
        <f>SUM(J35:J$119)/C35</f>
        <v>36.904403943714058</v>
      </c>
    </row>
    <row r="36" spans="1:11">
      <c r="A36" s="60">
        <v>31</v>
      </c>
      <c r="C36" s="85">
        <v>97292.3</v>
      </c>
      <c r="D36" s="28">
        <f t="shared" si="0"/>
        <v>117.35000000000582</v>
      </c>
      <c r="E36" s="31">
        <f>SUMPRODUCT(D36:D$119*$A36:$A$119)/C36+0.5-$A36</f>
        <v>46.769953375031648</v>
      </c>
      <c r="F36" s="33">
        <f t="shared" si="1"/>
        <v>1.2061591718975275E-3</v>
      </c>
      <c r="G36" s="32"/>
      <c r="H36" s="40">
        <f>'HRQOL scores'!I$9</f>
        <v>0.82293882839549193</v>
      </c>
      <c r="I36" s="37">
        <f t="shared" si="2"/>
        <v>97233.625</v>
      </c>
      <c r="J36" s="37">
        <f t="shared" si="3"/>
        <v>80017.32543814661</v>
      </c>
      <c r="K36" s="40">
        <f>SUM(J36:J$119)/C36</f>
        <v>36.122795790570436</v>
      </c>
    </row>
    <row r="37" spans="1:11">
      <c r="A37" s="60">
        <v>32</v>
      </c>
      <c r="C37" s="85">
        <v>97174.95</v>
      </c>
      <c r="D37" s="28">
        <f t="shared" si="0"/>
        <v>126.66999999999825</v>
      </c>
      <c r="E37" s="31">
        <f>SUMPRODUCT(D37:D$119*$A37:$A$119)/C37+0.5-$A37</f>
        <v>45.825829699419359</v>
      </c>
      <c r="F37" s="33">
        <f t="shared" si="1"/>
        <v>1.3035252397865732E-3</v>
      </c>
      <c r="G37" s="32"/>
      <c r="H37" s="40">
        <f>'HRQOL scores'!I$9</f>
        <v>0.82293882839549193</v>
      </c>
      <c r="I37" s="37">
        <f t="shared" ref="I37:I68" si="4">(D37*0.5+C38)</f>
        <v>97111.614999999991</v>
      </c>
      <c r="J37" s="37">
        <f t="shared" ref="J37:J68" si="5">I37*H37</f>
        <v>79916.918671694075</v>
      </c>
      <c r="K37" s="40">
        <f>SUM(J37:J$119)/C37</f>
        <v>35.342982522314337</v>
      </c>
    </row>
    <row r="38" spans="1:11">
      <c r="A38" s="60">
        <v>33</v>
      </c>
      <c r="C38" s="85">
        <v>97048.28</v>
      </c>
      <c r="D38" s="28">
        <f t="shared" si="0"/>
        <v>133.19999999999709</v>
      </c>
      <c r="E38" s="31">
        <f>SUMPRODUCT(D38:D$119*$A38:$A$119)/C38+0.5-$A38</f>
        <v>44.884990179625973</v>
      </c>
      <c r="F38" s="33">
        <f t="shared" si="1"/>
        <v>1.3725127328376874E-3</v>
      </c>
      <c r="G38" s="32"/>
      <c r="H38" s="40">
        <f>'HRQOL scores'!I$9</f>
        <v>0.82293882839549193</v>
      </c>
      <c r="I38" s="37">
        <f t="shared" si="4"/>
        <v>96981.68</v>
      </c>
      <c r="J38" s="37">
        <f t="shared" si="5"/>
        <v>79809.990115026507</v>
      </c>
      <c r="K38" s="40">
        <f>SUM(J38:J$119)/C38</f>
        <v>34.56563723525111</v>
      </c>
    </row>
    <row r="39" spans="1:11">
      <c r="A39" s="60">
        <v>34</v>
      </c>
      <c r="C39" s="85">
        <v>96915.08</v>
      </c>
      <c r="D39" s="28">
        <f t="shared" si="0"/>
        <v>142.65000000000873</v>
      </c>
      <c r="E39" s="31">
        <f>SUMPRODUCT(D39:D$119*$A39:$A$119)/C39+0.5-$A39</f>
        <v>43.945992870764712</v>
      </c>
      <c r="F39" s="33">
        <f t="shared" si="1"/>
        <v>1.4719071583081675E-3</v>
      </c>
      <c r="G39" s="32"/>
      <c r="H39" s="40">
        <f>'HRQOL scores'!I$9</f>
        <v>0.82293882839549193</v>
      </c>
      <c r="I39" s="37">
        <f t="shared" si="4"/>
        <v>96843.755000000005</v>
      </c>
      <c r="J39" s="37">
        <f t="shared" si="5"/>
        <v>79696.486277120071</v>
      </c>
      <c r="K39" s="40">
        <f>SUM(J39:J$119)/C39</f>
        <v>33.789639864818241</v>
      </c>
    </row>
    <row r="40" spans="1:11">
      <c r="A40" s="60">
        <v>35</v>
      </c>
      <c r="C40" s="85">
        <v>96772.43</v>
      </c>
      <c r="D40" s="28">
        <f t="shared" si="0"/>
        <v>152.5399999999936</v>
      </c>
      <c r="E40" s="31">
        <f>SUMPRODUCT(D40:D$119*$A40:$A$119)/C40+0.5-$A40</f>
        <v>43.010035603627941</v>
      </c>
      <c r="F40" s="33">
        <f t="shared" si="1"/>
        <v>1.576275391658488E-3</v>
      </c>
      <c r="G40" s="32"/>
      <c r="H40" s="40">
        <f>'HRQOL scores'!I$10</f>
        <v>0.80778746268403956</v>
      </c>
      <c r="I40" s="37">
        <f t="shared" si="4"/>
        <v>96696.16</v>
      </c>
      <c r="J40" s="37">
        <f t="shared" si="5"/>
        <v>78109.945737689923</v>
      </c>
      <c r="K40" s="40">
        <f>SUM(J40:J$119)/C40</f>
        <v>33.015903025199719</v>
      </c>
    </row>
    <row r="41" spans="1:11">
      <c r="A41" s="60">
        <v>36</v>
      </c>
      <c r="C41" s="85">
        <v>96619.89</v>
      </c>
      <c r="D41" s="28">
        <f t="shared" si="0"/>
        <v>164.36999999999534</v>
      </c>
      <c r="E41" s="31">
        <f>SUMPRODUCT(D41:D$119*$A41:$A$119)/C41+0.5-$A41</f>
        <v>42.077148915710751</v>
      </c>
      <c r="F41" s="33">
        <f t="shared" si="1"/>
        <v>1.7012025163762384E-3</v>
      </c>
      <c r="G41" s="32"/>
      <c r="H41" s="40">
        <f>'HRQOL scores'!I$10</f>
        <v>0.80778746268403956</v>
      </c>
      <c r="I41" s="37">
        <f t="shared" si="4"/>
        <v>96537.705000000002</v>
      </c>
      <c r="J41" s="37">
        <f t="shared" si="5"/>
        <v>77981.947775290319</v>
      </c>
      <c r="K41" s="40">
        <f>SUM(J41:J$119)/C41</f>
        <v>32.25960222740099</v>
      </c>
    </row>
    <row r="42" spans="1:11">
      <c r="A42" s="60">
        <v>37</v>
      </c>
      <c r="C42" s="85">
        <v>96455.52</v>
      </c>
      <c r="D42" s="28">
        <f t="shared" si="0"/>
        <v>180.63999999999942</v>
      </c>
      <c r="E42" s="31">
        <f>SUMPRODUCT(D42:D$119*$A42:$A$119)/C42+0.5-$A42</f>
        <v>41.148000599132018</v>
      </c>
      <c r="F42" s="33">
        <f t="shared" si="1"/>
        <v>1.8727803240291422E-3</v>
      </c>
      <c r="G42" s="32"/>
      <c r="H42" s="40">
        <f>'HRQOL scores'!I$10</f>
        <v>0.80778746268403956</v>
      </c>
      <c r="I42" s="37">
        <f t="shared" si="4"/>
        <v>96365.200000000012</v>
      </c>
      <c r="J42" s="37">
        <f t="shared" si="5"/>
        <v>77842.60039904002</v>
      </c>
      <c r="K42" s="40">
        <f>SUM(J42:J$119)/C42</f>
        <v>31.506100126565574</v>
      </c>
    </row>
    <row r="43" spans="1:11">
      <c r="A43" s="60">
        <v>38</v>
      </c>
      <c r="C43" s="85">
        <v>96274.880000000005</v>
      </c>
      <c r="D43" s="28">
        <f t="shared" si="0"/>
        <v>201.8700000000099</v>
      </c>
      <c r="E43" s="31">
        <f>SUMPRODUCT(D43:D$119*$A43:$A$119)/C43+0.5-$A43</f>
        <v>40.224268207341225</v>
      </c>
      <c r="F43" s="33">
        <f t="shared" si="1"/>
        <v>2.0968086379334868E-3</v>
      </c>
      <c r="G43" s="32"/>
      <c r="H43" s="40">
        <f>'HRQOL scores'!I$10</f>
        <v>0.80778746268403956</v>
      </c>
      <c r="I43" s="37">
        <f t="shared" si="4"/>
        <v>96173.945000000007</v>
      </c>
      <c r="J43" s="37">
        <f t="shared" si="5"/>
        <v>77688.107007864382</v>
      </c>
      <c r="K43" s="40">
        <f>SUM(J43:J$119)/C43</f>
        <v>30.756669553687402</v>
      </c>
    </row>
    <row r="44" spans="1:11">
      <c r="A44" s="60">
        <v>39</v>
      </c>
      <c r="C44" s="85">
        <v>96073.01</v>
      </c>
      <c r="D44" s="28">
        <f t="shared" si="0"/>
        <v>226.17999999999302</v>
      </c>
      <c r="E44" s="31">
        <f>SUMPRODUCT(D44:D$119*$A44:$A$119)/C44+0.5-$A44</f>
        <v>39.307737415009598</v>
      </c>
      <c r="F44" s="33">
        <f t="shared" si="1"/>
        <v>2.3542512095748123E-3</v>
      </c>
      <c r="G44" s="32"/>
      <c r="H44" s="40">
        <f>'HRQOL scores'!I$10</f>
        <v>0.80778746268403956</v>
      </c>
      <c r="I44" s="37">
        <f t="shared" si="4"/>
        <v>95959.92</v>
      </c>
      <c r="J44" s="37">
        <f t="shared" si="5"/>
        <v>77515.220296163418</v>
      </c>
      <c r="K44" s="40">
        <f>SUM(J44:J$119)/C44</f>
        <v>30.01265978314871</v>
      </c>
    </row>
    <row r="45" spans="1:11">
      <c r="A45" s="60">
        <v>40</v>
      </c>
      <c r="C45" s="85">
        <v>95846.83</v>
      </c>
      <c r="D45" s="28">
        <f t="shared" si="0"/>
        <v>250.97000000000116</v>
      </c>
      <c r="E45" s="31">
        <f>SUMPRODUCT(D45:D$119*$A45:$A$119)/C45+0.5-$A45</f>
        <v>38.399316177171343</v>
      </c>
      <c r="F45" s="33">
        <f t="shared" si="1"/>
        <v>2.6184486226618151E-3</v>
      </c>
      <c r="G45" s="32"/>
      <c r="H45" s="40">
        <f>'HRQOL scores'!I$10</f>
        <v>0.80778746268403956</v>
      </c>
      <c r="I45" s="37">
        <f t="shared" si="4"/>
        <v>95721.345000000001</v>
      </c>
      <c r="J45" s="37">
        <f t="shared" si="5"/>
        <v>77322.50240225358</v>
      </c>
      <c r="K45" s="40">
        <f>SUM(J45:J$119)/C45</f>
        <v>29.274743287564966</v>
      </c>
    </row>
    <row r="46" spans="1:11">
      <c r="A46" s="60">
        <v>41</v>
      </c>
      <c r="C46" s="85">
        <v>95595.86</v>
      </c>
      <c r="D46" s="28">
        <f t="shared" si="0"/>
        <v>275.07000000000698</v>
      </c>
      <c r="E46" s="31">
        <f>SUMPRODUCT(D46:D$119*$A46:$A$119)/C46+0.5-$A46</f>
        <v>37.498814119665752</v>
      </c>
      <c r="F46" s="33">
        <f t="shared" si="1"/>
        <v>2.8774258634213551E-3</v>
      </c>
      <c r="G46" s="32"/>
      <c r="H46" s="40">
        <f>'HRQOL scores'!I$10</f>
        <v>0.80778746268403956</v>
      </c>
      <c r="I46" s="37">
        <f t="shared" si="4"/>
        <v>95458.324999999997</v>
      </c>
      <c r="J46" s="37">
        <f t="shared" si="5"/>
        <v>77110.038143818412</v>
      </c>
      <c r="K46" s="40">
        <f>SUM(J46:J$119)/C46</f>
        <v>28.542751127241562</v>
      </c>
    </row>
    <row r="47" spans="1:11">
      <c r="A47" s="60">
        <v>42</v>
      </c>
      <c r="C47" s="85">
        <v>95320.79</v>
      </c>
      <c r="D47" s="28">
        <f t="shared" si="0"/>
        <v>299.41999999999825</v>
      </c>
      <c r="E47" s="31">
        <f>SUMPRODUCT(D47:D$119*$A47:$A$119)/C47+0.5-$A47</f>
        <v>36.605582682955017</v>
      </c>
      <c r="F47" s="33">
        <f t="shared" si="1"/>
        <v>3.1411825269177717E-3</v>
      </c>
      <c r="G47" s="32"/>
      <c r="H47" s="40">
        <f>'HRQOL scores'!I$10</f>
        <v>0.80778746268403956</v>
      </c>
      <c r="I47" s="37">
        <f t="shared" si="4"/>
        <v>95171.079999999987</v>
      </c>
      <c r="J47" s="37">
        <f t="shared" si="5"/>
        <v>76878.005234099735</v>
      </c>
      <c r="K47" s="40">
        <f>SUM(J47:J$119)/C47</f>
        <v>27.816164790816448</v>
      </c>
    </row>
    <row r="48" spans="1:11">
      <c r="A48" s="60">
        <v>43</v>
      </c>
      <c r="C48" s="85">
        <v>95021.37</v>
      </c>
      <c r="D48" s="28">
        <f t="shared" si="0"/>
        <v>324.52999999999884</v>
      </c>
      <c r="E48" s="31">
        <f>SUMPRODUCT(D48:D$119*$A48:$A$119)/C48+0.5-$A48</f>
        <v>35.719354285773733</v>
      </c>
      <c r="F48" s="33">
        <f t="shared" si="1"/>
        <v>3.4153369920892412E-3</v>
      </c>
      <c r="G48" s="32"/>
      <c r="H48" s="40">
        <f>'HRQOL scores'!I$10</f>
        <v>0.80778746268403956</v>
      </c>
      <c r="I48" s="37">
        <f t="shared" si="4"/>
        <v>94859.104999999996</v>
      </c>
      <c r="J48" s="37">
        <f t="shared" si="5"/>
        <v>76625.995740428887</v>
      </c>
      <c r="K48" s="40">
        <f>SUM(J48:J$119)/C48</f>
        <v>27.094755604941376</v>
      </c>
    </row>
    <row r="49" spans="1:11">
      <c r="A49" s="60">
        <v>44</v>
      </c>
      <c r="C49" s="85">
        <v>94696.84</v>
      </c>
      <c r="D49" s="28">
        <f t="shared" si="0"/>
        <v>351.02999999999884</v>
      </c>
      <c r="E49" s="31">
        <f>SUMPRODUCT(D49:D$119*$A49:$A$119)/C49+0.5-$A49</f>
        <v>34.840052474291554</v>
      </c>
      <c r="F49" s="33">
        <f t="shared" si="1"/>
        <v>3.7068818769454065E-3</v>
      </c>
      <c r="G49" s="32"/>
      <c r="H49" s="40">
        <f>'HRQOL scores'!I$10</f>
        <v>0.80778746268403956</v>
      </c>
      <c r="I49" s="37">
        <f t="shared" si="4"/>
        <v>94521.324999999997</v>
      </c>
      <c r="J49" s="37">
        <f t="shared" si="5"/>
        <v>76353.141291283478</v>
      </c>
      <c r="K49" s="40">
        <f>SUM(J49:J$119)/C49</f>
        <v>26.378438833400136</v>
      </c>
    </row>
    <row r="50" spans="1:11">
      <c r="A50" s="60">
        <v>45</v>
      </c>
      <c r="C50" s="85">
        <v>94345.81</v>
      </c>
      <c r="D50" s="28">
        <f t="shared" si="0"/>
        <v>378.89999999999418</v>
      </c>
      <c r="E50" s="31">
        <f>SUMPRODUCT(D50:D$119*$A50:$A$119)/C50+0.5-$A50</f>
        <v>33.967820613862884</v>
      </c>
      <c r="F50" s="33">
        <f t="shared" si="1"/>
        <v>4.0160766015999456E-3</v>
      </c>
      <c r="G50" s="32"/>
      <c r="H50" s="40">
        <f>'HRQOL scores'!I$11</f>
        <v>0.78939005739826484</v>
      </c>
      <c r="I50" s="37">
        <f t="shared" si="4"/>
        <v>94156.36</v>
      </c>
      <c r="J50" s="37">
        <f t="shared" si="5"/>
        <v>74326.094424811687</v>
      </c>
      <c r="K50" s="40">
        <f>SUM(J50:J$119)/C50</f>
        <v>25.66729418471256</v>
      </c>
    </row>
    <row r="51" spans="1:11">
      <c r="A51" s="60">
        <v>46</v>
      </c>
      <c r="C51" s="85">
        <v>93966.91</v>
      </c>
      <c r="D51" s="28">
        <f t="shared" si="0"/>
        <v>407.97000000000116</v>
      </c>
      <c r="E51" s="31">
        <f>SUMPRODUCT(D51:D$119*$A51:$A$119)/C51+0.5-$A51</f>
        <v>33.102771919919377</v>
      </c>
      <c r="F51" s="33">
        <f t="shared" si="1"/>
        <v>4.3416347307791772E-3</v>
      </c>
      <c r="G51" s="32"/>
      <c r="H51" s="40">
        <f>'HRQOL scores'!I$11</f>
        <v>0.78939005739826484</v>
      </c>
      <c r="I51" s="37">
        <f t="shared" si="4"/>
        <v>93762.925000000003</v>
      </c>
      <c r="J51" s="37">
        <f t="shared" si="5"/>
        <v>74015.520747579198</v>
      </c>
      <c r="K51" s="40">
        <f>SUM(J51:J$119)/C51</f>
        <v>24.979810083572875</v>
      </c>
    </row>
    <row r="52" spans="1:11">
      <c r="A52" s="60">
        <v>47</v>
      </c>
      <c r="C52" s="85">
        <v>93558.94</v>
      </c>
      <c r="D52" s="28">
        <f t="shared" si="0"/>
        <v>438.61999999999534</v>
      </c>
      <c r="E52" s="31">
        <f>SUMPRODUCT(D52:D$119*$A52:$A$119)/C52+0.5-$A52</f>
        <v>32.244938482090461</v>
      </c>
      <c r="F52" s="33">
        <f t="shared" si="1"/>
        <v>4.688167694076005E-3</v>
      </c>
      <c r="G52" s="32"/>
      <c r="H52" s="40">
        <f>'HRQOL scores'!I$11</f>
        <v>0.78939005739826484</v>
      </c>
      <c r="I52" s="37">
        <f t="shared" si="4"/>
        <v>93339.63</v>
      </c>
      <c r="J52" s="37">
        <f t="shared" si="5"/>
        <v>73681.375883232802</v>
      </c>
      <c r="K52" s="40">
        <f>SUM(J52:J$119)/C52</f>
        <v>24.297625060658081</v>
      </c>
    </row>
    <row r="53" spans="1:11">
      <c r="A53" s="60">
        <v>48</v>
      </c>
      <c r="C53" s="85">
        <v>93120.320000000007</v>
      </c>
      <c r="D53" s="28">
        <f t="shared" si="0"/>
        <v>470.84000000001106</v>
      </c>
      <c r="E53" s="31">
        <f>SUMPRODUCT(D53:D$119*$A53:$A$119)/C53+0.5-$A53</f>
        <v>31.394465082911992</v>
      </c>
      <c r="F53" s="33">
        <f t="shared" si="1"/>
        <v>5.0562541022196985E-3</v>
      </c>
      <c r="G53" s="32"/>
      <c r="H53" s="40">
        <f>'HRQOL scores'!I$11</f>
        <v>0.78939005739826484</v>
      </c>
      <c r="I53" s="37">
        <f t="shared" si="4"/>
        <v>92884.9</v>
      </c>
      <c r="J53" s="37">
        <f t="shared" si="5"/>
        <v>73322.416542432082</v>
      </c>
      <c r="K53" s="40">
        <f>SUM(J53:J$119)/C53</f>
        <v>23.620823782707934</v>
      </c>
    </row>
    <row r="54" spans="1:11">
      <c r="A54" s="60">
        <v>49</v>
      </c>
      <c r="C54" s="85">
        <v>92649.48</v>
      </c>
      <c r="D54" s="28">
        <f t="shared" si="0"/>
        <v>504.59999999999127</v>
      </c>
      <c r="E54" s="31">
        <f>SUMPRODUCT(D54:D$119*$A54:$A$119)/C54+0.5-$A54</f>
        <v>30.551469201441734</v>
      </c>
      <c r="F54" s="33">
        <f t="shared" si="1"/>
        <v>5.4463338596178988E-3</v>
      </c>
      <c r="G54" s="32"/>
      <c r="H54" s="40">
        <f>'HRQOL scores'!I$11</f>
        <v>0.78939005739826484</v>
      </c>
      <c r="I54" s="37">
        <f t="shared" si="4"/>
        <v>92397.18</v>
      </c>
      <c r="J54" s="37">
        <f t="shared" si="5"/>
        <v>72937.415223637799</v>
      </c>
      <c r="K54" s="40">
        <f>SUM(J54:J$119)/C54</f>
        <v>22.94946774409248</v>
      </c>
    </row>
    <row r="55" spans="1:11">
      <c r="A55" s="60">
        <v>50</v>
      </c>
      <c r="C55" s="85">
        <v>92144.88</v>
      </c>
      <c r="D55" s="28">
        <f t="shared" si="0"/>
        <v>541.11000000000058</v>
      </c>
      <c r="E55" s="31">
        <f>SUMPRODUCT(D55:D$119*$A55:$A$119)/C55+0.5-$A55</f>
        <v>29.716035820433973</v>
      </c>
      <c r="F55" s="33">
        <f t="shared" si="1"/>
        <v>5.8723827086214729E-3</v>
      </c>
      <c r="G55" s="32"/>
      <c r="H55" s="40">
        <f>'HRQOL scores'!I$11</f>
        <v>0.78939005739826484</v>
      </c>
      <c r="I55" s="37">
        <f t="shared" si="4"/>
        <v>91874.325000000012</v>
      </c>
      <c r="J55" s="37">
        <f t="shared" si="5"/>
        <v>72524.678685176841</v>
      </c>
      <c r="K55" s="40">
        <f>SUM(J55:J$119)/C55</f>
        <v>22.283591204886296</v>
      </c>
    </row>
    <row r="56" spans="1:11">
      <c r="A56" s="60">
        <v>51</v>
      </c>
      <c r="C56" s="85">
        <v>91603.77</v>
      </c>
      <c r="D56" s="28">
        <f t="shared" si="0"/>
        <v>579.47000000000116</v>
      </c>
      <c r="E56" s="31">
        <f>SUMPRODUCT(D56:D$119*$A56:$A$119)/C56+0.5-$A56</f>
        <v>28.888617026893002</v>
      </c>
      <c r="F56" s="33">
        <f t="shared" si="1"/>
        <v>6.3258313495176141E-3</v>
      </c>
      <c r="G56" s="32"/>
      <c r="H56" s="40">
        <f>'HRQOL scores'!I$11</f>
        <v>0.78939005739826484</v>
      </c>
      <c r="I56" s="37">
        <f t="shared" si="4"/>
        <v>91314.035000000003</v>
      </c>
      <c r="J56" s="37">
        <f t="shared" si="5"/>
        <v>72082.391329917169</v>
      </c>
      <c r="K56" s="40">
        <f>SUM(J56:J$119)/C56</f>
        <v>21.62350041770253</v>
      </c>
    </row>
    <row r="57" spans="1:11">
      <c r="A57" s="60">
        <v>52</v>
      </c>
      <c r="C57" s="85">
        <v>91024.3</v>
      </c>
      <c r="D57" s="28">
        <f t="shared" si="0"/>
        <v>617.5</v>
      </c>
      <c r="E57" s="31">
        <f>SUMPRODUCT(D57:D$119*$A57:$A$119)/C57+0.5-$A57</f>
        <v>28.06934186529962</v>
      </c>
      <c r="F57" s="33">
        <f t="shared" si="1"/>
        <v>6.7839027600322113E-3</v>
      </c>
      <c r="G57" s="32"/>
      <c r="H57" s="40">
        <f>'HRQOL scores'!I$11</f>
        <v>0.78939005739826484</v>
      </c>
      <c r="I57" s="37">
        <f t="shared" si="4"/>
        <v>90715.55</v>
      </c>
      <c r="J57" s="37">
        <f t="shared" si="5"/>
        <v>71609.95322141517</v>
      </c>
      <c r="K57" s="40">
        <f>SUM(J57:J$119)/C57</f>
        <v>20.969255105814707</v>
      </c>
    </row>
    <row r="58" spans="1:11">
      <c r="A58" s="60">
        <v>53</v>
      </c>
      <c r="C58" s="85">
        <v>90406.8</v>
      </c>
      <c r="D58" s="28">
        <f t="shared" si="0"/>
        <v>654.26000000000931</v>
      </c>
      <c r="E58" s="31">
        <f>SUMPRODUCT(D58:D$119*$A58:$A$119)/C58+0.5-$A58</f>
        <v>27.257647043691307</v>
      </c>
      <c r="F58" s="33">
        <f t="shared" si="1"/>
        <v>7.2368450160829635E-3</v>
      </c>
      <c r="G58" s="32"/>
      <c r="H58" s="40">
        <f>'HRQOL scores'!I$11</f>
        <v>0.78939005739826484</v>
      </c>
      <c r="I58" s="37">
        <f t="shared" si="4"/>
        <v>90079.67</v>
      </c>
      <c r="J58" s="37">
        <f t="shared" si="5"/>
        <v>71107.995871716761</v>
      </c>
      <c r="K58" s="40">
        <f>SUM(J58:J$119)/C58</f>
        <v>20.320394199405293</v>
      </c>
    </row>
    <row r="59" spans="1:11">
      <c r="A59" s="60">
        <v>54</v>
      </c>
      <c r="C59" s="85">
        <v>89752.54</v>
      </c>
      <c r="D59" s="28">
        <f t="shared" si="0"/>
        <v>691.0399999999936</v>
      </c>
      <c r="E59" s="31">
        <f>SUMPRODUCT(D59:D$119*$A59:$A$119)/C59+0.5-$A59</f>
        <v>26.452699553122301</v>
      </c>
      <c r="F59" s="33">
        <f t="shared" si="1"/>
        <v>7.6993921286238097E-3</v>
      </c>
      <c r="G59" s="32"/>
      <c r="H59" s="40">
        <f>'HRQOL scores'!I$11</f>
        <v>0.78939005739826484</v>
      </c>
      <c r="I59" s="37">
        <f t="shared" si="4"/>
        <v>89407.01999999999</v>
      </c>
      <c r="J59" s="37">
        <f t="shared" si="5"/>
        <v>70577.012649607801</v>
      </c>
      <c r="K59" s="40">
        <f>SUM(J59:J$119)/C59</f>
        <v>19.676254493021343</v>
      </c>
    </row>
    <row r="60" spans="1:11">
      <c r="A60" s="60">
        <v>55</v>
      </c>
      <c r="C60" s="85">
        <v>89061.5</v>
      </c>
      <c r="D60" s="28">
        <f t="shared" si="0"/>
        <v>730.55000000000291</v>
      </c>
      <c r="E60" s="31">
        <f>SUMPRODUCT(D60:D$119*$A60:$A$119)/C60+0.5-$A60</f>
        <v>25.654069993763756</v>
      </c>
      <c r="F60" s="33">
        <f t="shared" si="1"/>
        <v>8.2027587678177773E-3</v>
      </c>
      <c r="G60" s="32"/>
      <c r="H60" s="40">
        <f>'HRQOL scores'!I$12</f>
        <v>0.78022807781839876</v>
      </c>
      <c r="I60" s="37">
        <f t="shared" si="4"/>
        <v>88696.225000000006</v>
      </c>
      <c r="J60" s="37">
        <f t="shared" si="5"/>
        <v>69203.285141498214</v>
      </c>
      <c r="K60" s="40">
        <f>SUM(J60:J$119)/C60</f>
        <v>19.03647261482762</v>
      </c>
    </row>
    <row r="61" spans="1:11">
      <c r="A61" s="60">
        <v>56</v>
      </c>
      <c r="C61" s="85">
        <v>88330.95</v>
      </c>
      <c r="D61" s="28">
        <f t="shared" si="0"/>
        <v>774.77999999999884</v>
      </c>
      <c r="E61" s="31">
        <f>SUMPRODUCT(D61:D$119*$A61:$A$119)/C61+0.5-$A61</f>
        <v>24.862109257848928</v>
      </c>
      <c r="F61" s="33">
        <f t="shared" si="1"/>
        <v>8.7713310000628198E-3</v>
      </c>
      <c r="G61" s="32"/>
      <c r="H61" s="40">
        <f>'HRQOL scores'!I$12</f>
        <v>0.78022807781839876</v>
      </c>
      <c r="I61" s="37">
        <f t="shared" si="4"/>
        <v>87943.56</v>
      </c>
      <c r="J61" s="37">
        <f t="shared" si="5"/>
        <v>68616.034775307024</v>
      </c>
      <c r="K61" s="40">
        <f>SUM(J61:J$119)/C61</f>
        <v>18.410461119731778</v>
      </c>
    </row>
    <row r="62" spans="1:11">
      <c r="A62" s="60">
        <v>57</v>
      </c>
      <c r="C62" s="85">
        <v>87556.17</v>
      </c>
      <c r="D62" s="28">
        <f t="shared" si="0"/>
        <v>823.33999999999651</v>
      </c>
      <c r="E62" s="31">
        <f>SUMPRODUCT(D62:D$119*$A62:$A$119)/C62+0.5-$A62</f>
        <v>24.077688297119337</v>
      </c>
      <c r="F62" s="33">
        <f t="shared" si="1"/>
        <v>9.4035634496117924E-3</v>
      </c>
      <c r="G62" s="32"/>
      <c r="H62" s="40">
        <f>'HRQOL scores'!I$12</f>
        <v>0.78022807781839876</v>
      </c>
      <c r="I62" s="37">
        <f t="shared" si="4"/>
        <v>87144.5</v>
      </c>
      <c r="J62" s="37">
        <f t="shared" si="5"/>
        <v>67992.585727445447</v>
      </c>
      <c r="K62" s="40">
        <f>SUM(J62:J$119)/C62</f>
        <v>17.789694157118394</v>
      </c>
    </row>
    <row r="63" spans="1:11">
      <c r="A63" s="60">
        <v>58</v>
      </c>
      <c r="C63" s="85">
        <v>86732.83</v>
      </c>
      <c r="D63" s="28">
        <f t="shared" si="0"/>
        <v>876.7100000000064</v>
      </c>
      <c r="E63" s="31">
        <f>SUMPRODUCT(D63:D$119*$A63:$A$119)/C63+0.5-$A63</f>
        <v>23.30150728103294</v>
      </c>
      <c r="F63" s="33">
        <f t="shared" si="1"/>
        <v>1.0108167806815555E-2</v>
      </c>
      <c r="G63" s="32"/>
      <c r="H63" s="40">
        <f>'HRQOL scores'!I$12</f>
        <v>0.78022807781839876</v>
      </c>
      <c r="I63" s="37">
        <f t="shared" si="4"/>
        <v>86294.475000000006</v>
      </c>
      <c r="J63" s="37">
        <f t="shared" si="5"/>
        <v>67329.372355597865</v>
      </c>
      <c r="K63" s="40">
        <f>SUM(J63:J$119)/C63</f>
        <v>17.17463733330527</v>
      </c>
    </row>
    <row r="64" spans="1:11">
      <c r="A64" s="60">
        <v>59</v>
      </c>
      <c r="C64" s="85">
        <v>85856.12</v>
      </c>
      <c r="D64" s="28">
        <f t="shared" si="0"/>
        <v>934.83000000000175</v>
      </c>
      <c r="E64" s="31">
        <f>SUMPRODUCT(D64:D$119*$A64:$A$119)/C64+0.5-$A64</f>
        <v>22.534342278099587</v>
      </c>
      <c r="F64" s="33">
        <f t="shared" si="1"/>
        <v>1.0888332712915536E-2</v>
      </c>
      <c r="G64" s="32"/>
      <c r="H64" s="40">
        <f>'HRQOL scores'!I$12</f>
        <v>0.78022807781839876</v>
      </c>
      <c r="I64" s="37">
        <f t="shared" si="4"/>
        <v>85388.704999999987</v>
      </c>
      <c r="J64" s="37">
        <f t="shared" si="5"/>
        <v>66622.665169552289</v>
      </c>
      <c r="K64" s="40">
        <f>SUM(J64:J$119)/C64</f>
        <v>16.565802505233425</v>
      </c>
    </row>
    <row r="65" spans="1:11">
      <c r="A65" s="60">
        <v>60</v>
      </c>
      <c r="C65" s="85">
        <v>84921.29</v>
      </c>
      <c r="D65" s="28">
        <f t="shared" si="0"/>
        <v>999.11999999999534</v>
      </c>
      <c r="E65" s="31">
        <f>SUMPRODUCT(D65:D$119*$A65:$A$119)/C65+0.5-$A65</f>
        <v>21.776900583464908</v>
      </c>
      <c r="F65" s="33">
        <f t="shared" si="1"/>
        <v>1.1765247560417363E-2</v>
      </c>
      <c r="G65" s="32"/>
      <c r="H65" s="40">
        <f>'HRQOL scores'!I$12</f>
        <v>0.78022807781839876</v>
      </c>
      <c r="I65" s="37">
        <f t="shared" si="4"/>
        <v>84421.73</v>
      </c>
      <c r="J65" s="37">
        <f t="shared" si="5"/>
        <v>65868.204124003852</v>
      </c>
      <c r="K65" s="40">
        <f>SUM(J65:J$119)/C65</f>
        <v>15.963639537459562</v>
      </c>
    </row>
    <row r="66" spans="1:11">
      <c r="A66" s="60">
        <v>61</v>
      </c>
      <c r="C66" s="85">
        <v>83922.17</v>
      </c>
      <c r="D66" s="28">
        <f t="shared" si="0"/>
        <v>1068.8800000000047</v>
      </c>
      <c r="E66" s="31">
        <f>SUMPRODUCT(D66:D$119*$A66:$A$119)/C66+0.5-$A66</f>
        <v>21.030208820262786</v>
      </c>
      <c r="F66" s="33">
        <f t="shared" si="1"/>
        <v>1.2736562936825927E-2</v>
      </c>
      <c r="G66" s="32"/>
      <c r="H66" s="40">
        <f>'HRQOL scores'!I$12</f>
        <v>0.78022807781839876</v>
      </c>
      <c r="I66" s="37">
        <f t="shared" si="4"/>
        <v>83387.73</v>
      </c>
      <c r="J66" s="37">
        <f t="shared" si="5"/>
        <v>65061.448291539622</v>
      </c>
      <c r="K66" s="40">
        <f>SUM(J66:J$119)/C66</f>
        <v>15.368819210609846</v>
      </c>
    </row>
    <row r="67" spans="1:11">
      <c r="A67" s="60">
        <v>62</v>
      </c>
      <c r="C67" s="85">
        <v>82853.289999999994</v>
      </c>
      <c r="D67" s="28">
        <f t="shared" si="0"/>
        <v>1140.0399999999936</v>
      </c>
      <c r="E67" s="31">
        <f>SUMPRODUCT(D67:D$119*$A67:$A$119)/C67+0.5-$A67</f>
        <v>20.295066493431861</v>
      </c>
      <c r="F67" s="33">
        <f t="shared" si="1"/>
        <v>1.3759743276338136E-2</v>
      </c>
      <c r="G67" s="32"/>
      <c r="H67" s="40">
        <f>'HRQOL scores'!I$12</f>
        <v>0.78022807781839876</v>
      </c>
      <c r="I67" s="37">
        <f t="shared" si="4"/>
        <v>82283.26999999999</v>
      </c>
      <c r="J67" s="37">
        <f t="shared" si="5"/>
        <v>64199.717588712308</v>
      </c>
      <c r="K67" s="40">
        <f>SUM(J67:J$119)/C67</f>
        <v>14.78182954714925</v>
      </c>
    </row>
    <row r="68" spans="1:11">
      <c r="A68" s="60">
        <v>63</v>
      </c>
      <c r="C68" s="85">
        <v>81713.25</v>
      </c>
      <c r="D68" s="28">
        <f t="shared" si="0"/>
        <v>1208.6699999999983</v>
      </c>
      <c r="E68" s="31">
        <f>SUMPRODUCT(D68:D$119*$A68:$A$119)/C68+0.5-$A68</f>
        <v>19.571241625435192</v>
      </c>
      <c r="F68" s="33">
        <f t="shared" si="1"/>
        <v>1.4791603564905303E-2</v>
      </c>
      <c r="G68" s="32"/>
      <c r="H68" s="40">
        <f>'HRQOL scores'!I$12</f>
        <v>0.78022807781839876</v>
      </c>
      <c r="I68" s="37">
        <f t="shared" si="4"/>
        <v>81108.915000000008</v>
      </c>
      <c r="J68" s="37">
        <f t="shared" si="5"/>
        <v>63283.452844385894</v>
      </c>
      <c r="K68" s="40">
        <f>SUM(J68:J$119)/C68</f>
        <v>14.202390586738542</v>
      </c>
    </row>
    <row r="69" spans="1:11">
      <c r="A69" s="60">
        <v>64</v>
      </c>
      <c r="C69" s="85">
        <v>80504.58</v>
      </c>
      <c r="D69" s="28">
        <f t="shared" ref="D69:D119" si="6">C69-C70</f>
        <v>1274.5299999999988</v>
      </c>
      <c r="E69" s="31">
        <f>SUMPRODUCT(D69:D$119*$A69:$A$119)/C69+0.5-$A69</f>
        <v>18.857571143773328</v>
      </c>
      <c r="F69" s="33">
        <f t="shared" ref="F69:F115" si="7">D69/C69</f>
        <v>1.5831770068237095E-2</v>
      </c>
      <c r="G69" s="32"/>
      <c r="H69" s="40">
        <f>'HRQOL scores'!I$12</f>
        <v>0.78022807781839876</v>
      </c>
      <c r="I69" s="37">
        <f t="shared" ref="I69:I100" si="8">(D69*0.5+C70)</f>
        <v>79867.315000000002</v>
      </c>
      <c r="J69" s="37">
        <f t="shared" ref="J69:J100" si="9">I69*H69</f>
        <v>62314.721662966571</v>
      </c>
      <c r="K69" s="40">
        <f>SUM(J69:J$119)/C69</f>
        <v>13.629535608625346</v>
      </c>
    </row>
    <row r="70" spans="1:11">
      <c r="A70" s="60">
        <v>65</v>
      </c>
      <c r="C70" s="85">
        <v>79230.05</v>
      </c>
      <c r="D70" s="28">
        <f t="shared" si="6"/>
        <v>1339.8500000000058</v>
      </c>
      <c r="E70" s="31">
        <f>SUMPRODUCT(D70:D$119*$A70:$A$119)/C70+0.5-$A70</f>
        <v>18.152879238995723</v>
      </c>
      <c r="F70" s="33">
        <f t="shared" si="7"/>
        <v>1.6910881666741418E-2</v>
      </c>
      <c r="G70" s="32"/>
      <c r="H70" s="40">
        <f>'HRQOL scores'!I$13</f>
        <v>0.76472862283447007</v>
      </c>
      <c r="I70" s="37">
        <f t="shared" si="8"/>
        <v>78560.125</v>
      </c>
      <c r="J70" s="37">
        <f t="shared" si="9"/>
        <v>60077.176200953822</v>
      </c>
      <c r="K70" s="40">
        <f>SUM(J70:J$119)/C70</f>
        <v>13.06228278417672</v>
      </c>
    </row>
    <row r="71" spans="1:11">
      <c r="A71" s="60">
        <v>66</v>
      </c>
      <c r="C71" s="85">
        <v>77890.2</v>
      </c>
      <c r="D71" s="28">
        <f t="shared" si="6"/>
        <v>1401.8999999999942</v>
      </c>
      <c r="E71" s="31">
        <f>SUMPRODUCT(D71:D$119*$A71:$A$119)/C71+0.5-$A71</f>
        <v>17.456540164867903</v>
      </c>
      <c r="F71" s="33">
        <f t="shared" si="7"/>
        <v>1.7998413150819927E-2</v>
      </c>
      <c r="G71" s="32"/>
      <c r="H71" s="40">
        <f>'HRQOL scores'!I$13</f>
        <v>0.76472862283447007</v>
      </c>
      <c r="I71" s="37">
        <f t="shared" si="8"/>
        <v>77189.25</v>
      </c>
      <c r="J71" s="37">
        <f t="shared" si="9"/>
        <v>59028.828850125617</v>
      </c>
      <c r="K71" s="40">
        <f>SUM(J71:J$119)/C71</f>
        <v>12.515671315563537</v>
      </c>
    </row>
    <row r="72" spans="1:11">
      <c r="A72" s="60">
        <v>67</v>
      </c>
      <c r="C72" s="85">
        <v>76488.3</v>
      </c>
      <c r="D72" s="28">
        <f t="shared" si="6"/>
        <v>1474.0299999999988</v>
      </c>
      <c r="E72" s="31">
        <f>SUMPRODUCT(D72:D$119*$A72:$A$119)/C72+0.5-$A72</f>
        <v>16.767324607156823</v>
      </c>
      <c r="F72" s="33">
        <f t="shared" si="7"/>
        <v>1.9271313390413942E-2</v>
      </c>
      <c r="G72" s="32"/>
      <c r="H72" s="40">
        <f>'HRQOL scores'!I$13</f>
        <v>0.76472862283447007</v>
      </c>
      <c r="I72" s="37">
        <f t="shared" si="8"/>
        <v>75751.285000000003</v>
      </c>
      <c r="J72" s="37">
        <f t="shared" si="9"/>
        <v>57929.175855991452</v>
      </c>
      <c r="K72" s="40">
        <f>SUM(J72:J$119)/C72</f>
        <v>11.97332550276815</v>
      </c>
    </row>
    <row r="73" spans="1:11">
      <c r="A73" s="60">
        <v>68</v>
      </c>
      <c r="C73" s="85">
        <v>75014.27</v>
      </c>
      <c r="D73" s="28">
        <f t="shared" si="6"/>
        <v>1558.1900000000023</v>
      </c>
      <c r="E73" s="31">
        <f>SUMPRODUCT(D73:D$119*$A73:$A$119)/C73+0.5-$A73</f>
        <v>16.086977447752176</v>
      </c>
      <c r="F73" s="33">
        <f t="shared" si="7"/>
        <v>2.0771914463741395E-2</v>
      </c>
      <c r="G73" s="32"/>
      <c r="H73" s="40">
        <f>'HRQOL scores'!I$13</f>
        <v>0.76472862283447007</v>
      </c>
      <c r="I73" s="37">
        <f t="shared" si="8"/>
        <v>74235.175000000003</v>
      </c>
      <c r="J73" s="37">
        <f t="shared" si="9"/>
        <v>56769.763143625882</v>
      </c>
      <c r="K73" s="40">
        <f>SUM(J73:J$119)/C73</f>
        <v>11.436359204687184</v>
      </c>
    </row>
    <row r="74" spans="1:11">
      <c r="A74" s="60">
        <v>69</v>
      </c>
      <c r="C74" s="85">
        <v>73456.08</v>
      </c>
      <c r="D74" s="28">
        <f t="shared" si="6"/>
        <v>1652.6300000000047</v>
      </c>
      <c r="E74" s="31">
        <f>SUMPRODUCT(D74:D$119*$A74:$A$119)/C74+0.5-$A74</f>
        <v>15.417616822863309</v>
      </c>
      <c r="F74" s="33">
        <f t="shared" si="7"/>
        <v>2.2498205730553611E-2</v>
      </c>
      <c r="G74" s="32"/>
      <c r="H74" s="40">
        <f>'HRQOL scores'!I$13</f>
        <v>0.76472862283447007</v>
      </c>
      <c r="I74" s="37">
        <f t="shared" si="8"/>
        <v>72629.764999999999</v>
      </c>
      <c r="J74" s="37">
        <f t="shared" si="9"/>
        <v>55542.060165241193</v>
      </c>
      <c r="K74" s="40">
        <f>SUM(J74:J$119)/C74</f>
        <v>10.90611388538245</v>
      </c>
    </row>
    <row r="75" spans="1:11">
      <c r="A75" s="60">
        <v>70</v>
      </c>
      <c r="C75" s="85">
        <v>71803.45</v>
      </c>
      <c r="D75" s="28">
        <f t="shared" si="6"/>
        <v>1751.5500000000029</v>
      </c>
      <c r="E75" s="31">
        <f>SUMPRODUCT(D75:D$119*$A75:$A$119)/C75+0.5-$A75</f>
        <v>14.760961064539273</v>
      </c>
      <c r="F75" s="33">
        <f t="shared" si="7"/>
        <v>2.4393674677191737E-2</v>
      </c>
      <c r="G75" s="32"/>
      <c r="H75" s="40">
        <f>'HRQOL scores'!I$13</f>
        <v>0.76472862283447007</v>
      </c>
      <c r="I75" s="37">
        <f t="shared" si="8"/>
        <v>70927.674999999988</v>
      </c>
      <c r="J75" s="37">
        <f t="shared" si="9"/>
        <v>54240.423223600861</v>
      </c>
      <c r="K75" s="40">
        <f>SUM(J75:J$119)/C75</f>
        <v>10.383600145794148</v>
      </c>
    </row>
    <row r="76" spans="1:11">
      <c r="A76" s="60">
        <v>71</v>
      </c>
      <c r="C76" s="85">
        <v>70051.899999999994</v>
      </c>
      <c r="D76" s="28">
        <f t="shared" si="6"/>
        <v>1856.0799999999872</v>
      </c>
      <c r="E76" s="31">
        <f>SUMPRODUCT(D76:D$119*$A76:$A$119)/C76+0.5-$A76</f>
        <v>14.117536494364799</v>
      </c>
      <c r="F76" s="33">
        <f t="shared" si="7"/>
        <v>2.649578384026682E-2</v>
      </c>
      <c r="G76" s="32"/>
      <c r="H76" s="40">
        <f>'HRQOL scores'!I$13</f>
        <v>0.76472862283447007</v>
      </c>
      <c r="I76" s="37">
        <f t="shared" si="8"/>
        <v>69123.86</v>
      </c>
      <c r="J76" s="37">
        <f t="shared" si="9"/>
        <v>52860.994262802713</v>
      </c>
      <c r="K76" s="40">
        <f>SUM(J76:J$119)/C76</f>
        <v>9.8689384679776282</v>
      </c>
    </row>
    <row r="77" spans="1:11">
      <c r="A77" s="60">
        <v>72</v>
      </c>
      <c r="C77" s="85">
        <v>68195.820000000007</v>
      </c>
      <c r="D77" s="28">
        <f t="shared" si="6"/>
        <v>1969.7400000000052</v>
      </c>
      <c r="E77" s="31">
        <f>SUMPRODUCT(D77:D$119*$A77:$A$119)/C77+0.5-$A77</f>
        <v>13.488163860330332</v>
      </c>
      <c r="F77" s="33">
        <f t="shared" si="7"/>
        <v>2.888358846627264E-2</v>
      </c>
      <c r="G77" s="32"/>
      <c r="H77" s="40">
        <f>'HRQOL scores'!I$13</f>
        <v>0.76472862283447007</v>
      </c>
      <c r="I77" s="37">
        <f t="shared" si="8"/>
        <v>67210.950000000012</v>
      </c>
      <c r="J77" s="37">
        <f t="shared" si="9"/>
        <v>51398.137232896435</v>
      </c>
      <c r="K77" s="40">
        <f>SUM(J77:J$119)/C77</f>
        <v>9.3624051503760644</v>
      </c>
    </row>
    <row r="78" spans="1:11">
      <c r="A78" s="60">
        <v>73</v>
      </c>
      <c r="C78" s="85">
        <v>66226.080000000002</v>
      </c>
      <c r="D78" s="28">
        <f t="shared" si="6"/>
        <v>2089.9800000000032</v>
      </c>
      <c r="E78" s="31">
        <f>SUMPRODUCT(D78:D$119*$A78:$A$119)/C78+0.5-$A78</f>
        <v>12.874466445086185</v>
      </c>
      <c r="F78" s="33">
        <f t="shared" si="7"/>
        <v>3.155826224351499E-2</v>
      </c>
      <c r="G78" s="32"/>
      <c r="H78" s="40">
        <f>'HRQOL scores'!I$13</f>
        <v>0.76472862283447007</v>
      </c>
      <c r="I78" s="37">
        <f t="shared" si="8"/>
        <v>65181.09</v>
      </c>
      <c r="J78" s="37">
        <f t="shared" si="9"/>
        <v>49845.845190549648</v>
      </c>
      <c r="K78" s="40">
        <f>SUM(J78:J$119)/C78</f>
        <v>8.864766858754475</v>
      </c>
    </row>
    <row r="79" spans="1:11">
      <c r="A79" s="60">
        <v>74</v>
      </c>
      <c r="C79" s="85">
        <v>64136.1</v>
      </c>
      <c r="D79" s="28">
        <f t="shared" si="6"/>
        <v>2212.3300000000017</v>
      </c>
      <c r="E79" s="31">
        <f>SUMPRODUCT(D79:D$119*$A79:$A$119)/C79+0.5-$A79</f>
        <v>12.277708727995503</v>
      </c>
      <c r="F79" s="33">
        <f t="shared" si="7"/>
        <v>3.4494301960986115E-2</v>
      </c>
      <c r="G79" s="32"/>
      <c r="H79" s="40">
        <f>'HRQOL scores'!I$13</f>
        <v>0.76472862283447007</v>
      </c>
      <c r="I79" s="37">
        <f t="shared" si="8"/>
        <v>63029.934999999998</v>
      </c>
      <c r="J79" s="37">
        <f t="shared" si="9"/>
        <v>48200.795389896164</v>
      </c>
      <c r="K79" s="40">
        <f>SUM(J79:J$119)/C79</f>
        <v>8.3764512338398021</v>
      </c>
    </row>
    <row r="80" spans="1:11">
      <c r="A80" s="60">
        <v>75</v>
      </c>
      <c r="C80" s="85">
        <v>61923.77</v>
      </c>
      <c r="D80" s="28">
        <f t="shared" si="6"/>
        <v>2334.1699999999983</v>
      </c>
      <c r="E80" s="31">
        <f>SUMPRODUCT(D80:D$119*$A80:$A$119)/C80+0.5-$A80</f>
        <v>11.698487022828118</v>
      </c>
      <c r="F80" s="33">
        <f t="shared" si="7"/>
        <v>3.7694248912816489E-2</v>
      </c>
      <c r="G80" s="32"/>
      <c r="H80" s="40">
        <f>'HRQOL scores'!I$14</f>
        <v>0.71292585578112</v>
      </c>
      <c r="I80" s="37">
        <f t="shared" si="8"/>
        <v>60756.684999999998</v>
      </c>
      <c r="J80" s="37">
        <f t="shared" si="9"/>
        <v>43315.011648048938</v>
      </c>
      <c r="K80" s="40">
        <f>SUM(J80:J$119)/C80</f>
        <v>7.8973247040478478</v>
      </c>
    </row>
    <row r="81" spans="1:11">
      <c r="A81" s="60">
        <v>76</v>
      </c>
      <c r="C81" s="85">
        <v>59589.599999999999</v>
      </c>
      <c r="D81" s="28">
        <f t="shared" si="6"/>
        <v>2448.0400000000009</v>
      </c>
      <c r="E81" s="31">
        <f>SUMPRODUCT(D81:D$119*$A81:$A$119)/C81+0.5-$A81</f>
        <v>11.137140285378536</v>
      </c>
      <c r="F81" s="33">
        <f t="shared" si="7"/>
        <v>4.1081665257024731E-2</v>
      </c>
      <c r="G81" s="32"/>
      <c r="H81" s="40">
        <f>'HRQOL scores'!I$14</f>
        <v>0.71292585578112</v>
      </c>
      <c r="I81" s="37">
        <f t="shared" si="8"/>
        <v>58365.58</v>
      </c>
      <c r="J81" s="37">
        <f t="shared" si="9"/>
        <v>41610.331069661421</v>
      </c>
      <c r="K81" s="40">
        <f>SUM(J81:J$119)/C81</f>
        <v>7.4797801452053374</v>
      </c>
    </row>
    <row r="82" spans="1:11">
      <c r="A82" s="60">
        <v>77</v>
      </c>
      <c r="C82" s="85">
        <v>57141.56</v>
      </c>
      <c r="D82" s="28">
        <f t="shared" si="6"/>
        <v>2557.5999999999985</v>
      </c>
      <c r="E82" s="31">
        <f>SUMPRODUCT(D82:D$119*$A82:$A$119)/C82+0.5-$A82</f>
        <v>10.592853165884762</v>
      </c>
      <c r="F82" s="33">
        <f t="shared" si="7"/>
        <v>4.4759016029663846E-2</v>
      </c>
      <c r="G82" s="32"/>
      <c r="H82" s="40">
        <f>'HRQOL scores'!I$14</f>
        <v>0.71292585578112</v>
      </c>
      <c r="I82" s="37">
        <f t="shared" si="8"/>
        <v>55862.759999999995</v>
      </c>
      <c r="J82" s="37">
        <f t="shared" si="9"/>
        <v>39826.005979295318</v>
      </c>
      <c r="K82" s="40">
        <f>SUM(J82:J$119)/C82</f>
        <v>7.0720291128045254</v>
      </c>
    </row>
    <row r="83" spans="1:11">
      <c r="A83" s="60">
        <v>78</v>
      </c>
      <c r="C83" s="85">
        <v>54583.96</v>
      </c>
      <c r="D83" s="28">
        <f t="shared" si="6"/>
        <v>2660.9199999999983</v>
      </c>
      <c r="E83" s="31">
        <f>SUMPRODUCT(D83:D$119*$A83:$A$119)/C83+0.5-$A83</f>
        <v>10.065766476994199</v>
      </c>
      <c r="F83" s="33">
        <f t="shared" si="7"/>
        <v>4.8749119704763054E-2</v>
      </c>
      <c r="G83" s="32"/>
      <c r="H83" s="40">
        <f>'HRQOL scores'!I$14</f>
        <v>0.71292585578112</v>
      </c>
      <c r="I83" s="37">
        <f t="shared" si="8"/>
        <v>53253.5</v>
      </c>
      <c r="J83" s="37">
        <f t="shared" si="9"/>
        <v>37965.797060839875</v>
      </c>
      <c r="K83" s="40">
        <f>SUM(J83:J$119)/C83</f>
        <v>6.6737695449683603</v>
      </c>
    </row>
    <row r="84" spans="1:11">
      <c r="A84" s="60">
        <v>79</v>
      </c>
      <c r="C84" s="85">
        <v>51923.040000000001</v>
      </c>
      <c r="D84" s="28">
        <f t="shared" si="6"/>
        <v>2755.8199999999997</v>
      </c>
      <c r="E84" s="31">
        <f>SUMPRODUCT(D84:D$119*$A84:$A$119)/C84+0.5-$A84</f>
        <v>9.5559869905458612</v>
      </c>
      <c r="F84" s="33">
        <f t="shared" si="7"/>
        <v>5.307508959413778E-2</v>
      </c>
      <c r="G84" s="32"/>
      <c r="H84" s="40">
        <f>'HRQOL scores'!I$14</f>
        <v>0.71292585578112</v>
      </c>
      <c r="I84" s="37">
        <f t="shared" si="8"/>
        <v>50545.130000000005</v>
      </c>
      <c r="J84" s="37">
        <f t="shared" si="9"/>
        <v>36034.930060817962</v>
      </c>
      <c r="K84" s="40">
        <f>SUM(J84:J$119)/C84</f>
        <v>6.2845891309702084</v>
      </c>
    </row>
    <row r="85" spans="1:11">
      <c r="A85" s="60">
        <v>80</v>
      </c>
      <c r="C85" s="85">
        <v>49167.22</v>
      </c>
      <c r="D85" s="28">
        <f t="shared" si="6"/>
        <v>2839.9700000000012</v>
      </c>
      <c r="E85" s="31">
        <f>SUMPRODUCT(D85:D$119*$A85:$A$119)/C85+0.5-$A85</f>
        <v>9.0635745675593</v>
      </c>
      <c r="F85" s="33">
        <f t="shared" si="7"/>
        <v>5.7761451633832485E-2</v>
      </c>
      <c r="G85" s="32"/>
      <c r="H85" s="40">
        <f>'HRQOL scores'!I$14</f>
        <v>0.71292585578112</v>
      </c>
      <c r="I85" s="37">
        <f t="shared" si="8"/>
        <v>47747.235000000001</v>
      </c>
      <c r="J85" s="37">
        <f t="shared" si="9"/>
        <v>34040.238373557244</v>
      </c>
      <c r="K85" s="40">
        <f>SUM(J85:J$119)/C85</f>
        <v>5.9039344256216513</v>
      </c>
    </row>
    <row r="86" spans="1:11">
      <c r="A86" s="60">
        <v>81</v>
      </c>
      <c r="C86" s="85">
        <v>46327.25</v>
      </c>
      <c r="D86" s="28">
        <f t="shared" si="6"/>
        <v>2910.9400000000023</v>
      </c>
      <c r="E86" s="31">
        <f>SUMPRODUCT(D86:D$119*$A86:$A$119)/C86+0.5-$A86</f>
        <v>8.5885419434478081</v>
      </c>
      <c r="F86" s="33">
        <f t="shared" si="7"/>
        <v>6.2834292991705801E-2</v>
      </c>
      <c r="G86" s="32"/>
      <c r="H86" s="40">
        <f>'HRQOL scores'!I$14</f>
        <v>0.71292585578112</v>
      </c>
      <c r="I86" s="37">
        <f t="shared" si="8"/>
        <v>44871.78</v>
      </c>
      <c r="J86" s="37">
        <f t="shared" si="9"/>
        <v>31990.252156922143</v>
      </c>
      <c r="K86" s="40">
        <f>SUM(J86:J$119)/C86</f>
        <v>5.5310816937451746</v>
      </c>
    </row>
    <row r="87" spans="1:11">
      <c r="A87" s="60">
        <v>82</v>
      </c>
      <c r="C87" s="85">
        <v>43416.31</v>
      </c>
      <c r="D87" s="28">
        <f t="shared" si="6"/>
        <v>2966.2200000000012</v>
      </c>
      <c r="E87" s="31">
        <f>SUMPRODUCT(D87:D$119*$A87:$A$119)/C87+0.5-$A87</f>
        <v>8.1308556565399641</v>
      </c>
      <c r="F87" s="33">
        <f t="shared" si="7"/>
        <v>6.8320407699318561E-2</v>
      </c>
      <c r="G87" s="32"/>
      <c r="H87" s="40">
        <f>'HRQOL scores'!I$14</f>
        <v>0.71292585578112</v>
      </c>
      <c r="I87" s="37">
        <f t="shared" si="8"/>
        <v>41933.199999999997</v>
      </c>
      <c r="J87" s="37">
        <f t="shared" si="9"/>
        <v>29895.262495640858</v>
      </c>
      <c r="K87" s="40">
        <f>SUM(J87:J$119)/C87</f>
        <v>5.1650992965462521</v>
      </c>
    </row>
    <row r="88" spans="1:11">
      <c r="A88" s="60">
        <v>83</v>
      </c>
      <c r="C88" s="85">
        <v>40450.089999999997</v>
      </c>
      <c r="D88" s="28">
        <f t="shared" si="6"/>
        <v>3003.3099999999977</v>
      </c>
      <c r="E88" s="31">
        <f>SUMPRODUCT(D88:D$119*$A88:$A$119)/C88+0.5-$A88</f>
        <v>7.6904291127558082</v>
      </c>
      <c r="F88" s="33">
        <f t="shared" si="7"/>
        <v>7.4247300809466621E-2</v>
      </c>
      <c r="G88" s="32"/>
      <c r="H88" s="40">
        <f>'HRQOL scores'!I$14</f>
        <v>0.71292585578112</v>
      </c>
      <c r="I88" s="37">
        <f t="shared" si="8"/>
        <v>38948.434999999998</v>
      </c>
      <c r="J88" s="37">
        <f t="shared" si="9"/>
        <v>27767.346353710323</v>
      </c>
      <c r="K88" s="40">
        <f>SUM(J88:J$119)/C88</f>
        <v>4.8047925170004104</v>
      </c>
    </row>
    <row r="89" spans="1:11">
      <c r="A89" s="60">
        <v>84</v>
      </c>
      <c r="C89" s="85">
        <v>37446.78</v>
      </c>
      <c r="D89" s="28">
        <f t="shared" si="6"/>
        <v>3019.8699999999953</v>
      </c>
      <c r="E89" s="31">
        <f>SUMPRODUCT(D89:D$119*$A89:$A$119)/C89+0.5-$A89</f>
        <v>7.2671165517994325</v>
      </c>
      <c r="F89" s="33">
        <f t="shared" si="7"/>
        <v>8.0644317081468561E-2</v>
      </c>
      <c r="G89" s="32"/>
      <c r="H89" s="40">
        <f>'HRQOL scores'!I$14</f>
        <v>0.71292585578112</v>
      </c>
      <c r="I89" s="37">
        <f t="shared" si="8"/>
        <v>35936.845000000001</v>
      </c>
      <c r="J89" s="37">
        <f t="shared" si="9"/>
        <v>25620.305975698466</v>
      </c>
      <c r="K89" s="40">
        <f>SUM(J89:J$119)/C89</f>
        <v>4.448631988926226</v>
      </c>
    </row>
    <row r="90" spans="1:11">
      <c r="A90" s="60">
        <v>85</v>
      </c>
      <c r="C90" s="85">
        <v>34426.910000000003</v>
      </c>
      <c r="D90" s="28">
        <f t="shared" si="6"/>
        <v>3013.7200000000048</v>
      </c>
      <c r="E90" s="31">
        <f>SUMPRODUCT(D90:D$119*$A90:$A$119)/C90+0.5-$A90</f>
        <v>6.8607165078013708</v>
      </c>
      <c r="F90" s="33">
        <f t="shared" si="7"/>
        <v>8.7539660108909123E-2</v>
      </c>
      <c r="G90" s="32"/>
      <c r="H90" s="40">
        <f>'HRQOL scores'!I$15</f>
        <v>0.59682749455154005</v>
      </c>
      <c r="I90" s="37">
        <f t="shared" si="8"/>
        <v>32920.050000000003</v>
      </c>
      <c r="J90" s="37">
        <f t="shared" si="9"/>
        <v>19647.590962011429</v>
      </c>
      <c r="K90" s="40">
        <f>IF(C90=0,0,SUM(J90:J$119)/C90)</f>
        <v>4.0946642441794605</v>
      </c>
    </row>
    <row r="91" spans="1:11">
      <c r="A91" s="60">
        <v>86</v>
      </c>
      <c r="C91" s="85">
        <v>31413.19</v>
      </c>
      <c r="D91" s="28">
        <f t="shared" si="6"/>
        <v>2983.1399999999994</v>
      </c>
      <c r="E91" s="31">
        <f>SUMPRODUCT(D91:D$119*$A91:$A$119)/C91+0.5-$A91</f>
        <v>6.4709512071073192</v>
      </c>
      <c r="F91" s="33">
        <f t="shared" si="7"/>
        <v>9.4964567431706226E-2</v>
      </c>
      <c r="G91" s="32"/>
      <c r="H91" s="40">
        <f>'HRQOL scores'!I$15</f>
        <v>0.59682749455154005</v>
      </c>
      <c r="I91" s="37">
        <f t="shared" si="8"/>
        <v>29921.62</v>
      </c>
      <c r="J91" s="37">
        <f t="shared" si="9"/>
        <v>17858.04549752325</v>
      </c>
      <c r="K91" s="40">
        <f>IF(C91=0,0,SUM(J91:J$119)/C91)</f>
        <v>3.8620415963031114</v>
      </c>
    </row>
    <row r="92" spans="1:11">
      <c r="A92" s="60">
        <v>87</v>
      </c>
      <c r="C92" s="85">
        <v>28430.05</v>
      </c>
      <c r="D92" s="28">
        <f t="shared" si="6"/>
        <v>2926.7999999999993</v>
      </c>
      <c r="E92" s="31">
        <f>SUMPRODUCT(D92:D$119*$A92:$A$119)/C92+0.5-$A92</f>
        <v>6.0974778359373829</v>
      </c>
      <c r="F92" s="33">
        <f t="shared" si="7"/>
        <v>0.10294740951915313</v>
      </c>
      <c r="G92" s="32"/>
      <c r="H92" s="40">
        <f>'HRQOL scores'!I$15</f>
        <v>0.59682749455154005</v>
      </c>
      <c r="I92" s="37">
        <f t="shared" si="8"/>
        <v>26966.65</v>
      </c>
      <c r="J92" s="37">
        <f t="shared" si="9"/>
        <v>16094.438155948288</v>
      </c>
      <c r="K92" s="40">
        <f>IF(C92=0,0,SUM(J92:J$119)/C92)</f>
        <v>3.6391424199060389</v>
      </c>
    </row>
    <row r="93" spans="1:11">
      <c r="A93" s="60">
        <v>88</v>
      </c>
      <c r="C93" s="85">
        <v>25503.25</v>
      </c>
      <c r="D93" s="28">
        <f t="shared" si="6"/>
        <v>2844.0999999999985</v>
      </c>
      <c r="E93" s="31">
        <f>SUMPRODUCT(D93:D$119*$A93:$A$119)/C93+0.5-$A93</f>
        <v>5.7398547145791952</v>
      </c>
      <c r="F93" s="33">
        <f t="shared" si="7"/>
        <v>0.11151912011214252</v>
      </c>
      <c r="G93" s="32"/>
      <c r="H93" s="40">
        <f>'HRQOL scores'!I$15</f>
        <v>0.59682749455154005</v>
      </c>
      <c r="I93" s="37">
        <f t="shared" si="8"/>
        <v>24081.200000000001</v>
      </c>
      <c r="J93" s="37">
        <f t="shared" si="9"/>
        <v>14372.322261794547</v>
      </c>
      <c r="K93" s="40">
        <f>IF(C93=0,0,SUM(J93:J$119)/C93)</f>
        <v>3.4257031083921223</v>
      </c>
    </row>
    <row r="94" spans="1:11">
      <c r="A94" s="60">
        <v>89</v>
      </c>
      <c r="C94" s="85">
        <v>22659.15</v>
      </c>
      <c r="D94" s="28">
        <f t="shared" si="6"/>
        <v>2735.1500000000015</v>
      </c>
      <c r="E94" s="31">
        <f>SUMPRODUCT(D94:D$119*$A94:$A$119)/C94+0.5-$A94</f>
        <v>5.3975435861270569</v>
      </c>
      <c r="F94" s="33">
        <f t="shared" si="7"/>
        <v>0.12070841139230735</v>
      </c>
      <c r="G94" s="32"/>
      <c r="H94" s="40">
        <f>'HRQOL scores'!I$15</f>
        <v>0.59682749455154005</v>
      </c>
      <c r="I94" s="37">
        <f t="shared" si="8"/>
        <v>21291.575000000001</v>
      </c>
      <c r="J94" s="37">
        <f t="shared" si="9"/>
        <v>12707.397362306207</v>
      </c>
      <c r="K94" s="40">
        <f>IF(C94=0,0,SUM(J94:J$119)/C94)</f>
        <v>3.2214024152409442</v>
      </c>
    </row>
    <row r="95" spans="1:11">
      <c r="A95" s="60">
        <v>90</v>
      </c>
      <c r="B95" s="66" t="s">
        <v>30</v>
      </c>
      <c r="C95" s="85">
        <v>19924</v>
      </c>
      <c r="D95" s="28">
        <f t="shared" si="6"/>
        <v>2600.9399999999987</v>
      </c>
      <c r="E95" s="31">
        <f>SUMPRODUCT(D95:D$119*$A95:$A$119)/C95+0.5-$A95</f>
        <v>5.0698742596662498</v>
      </c>
      <c r="F95" s="33">
        <f t="shared" si="7"/>
        <v>0.13054306364183893</v>
      </c>
      <c r="G95" s="32"/>
      <c r="H95" s="40">
        <f>'HRQOL scores'!I$15</f>
        <v>0.59682749455154005</v>
      </c>
      <c r="I95" s="37">
        <f t="shared" si="8"/>
        <v>18623.53</v>
      </c>
      <c r="J95" s="37">
        <f t="shared" si="9"/>
        <v>11115.034749605442</v>
      </c>
      <c r="K95" s="40">
        <f>IF(C95=0,0,SUM(J95:J$119)/C95)</f>
        <v>3.0258403520879655</v>
      </c>
    </row>
    <row r="96" spans="1:11">
      <c r="A96" s="60">
        <v>91</v>
      </c>
      <c r="B96" s="66" t="s">
        <v>31</v>
      </c>
      <c r="C96" s="85">
        <v>17323.060000000001</v>
      </c>
      <c r="D96" s="28">
        <f t="shared" si="6"/>
        <v>2443.4400000000005</v>
      </c>
      <c r="E96" s="31">
        <f>SUMPRODUCT(D96:D$119*$A96:$A$119)/C96+0.5-$A96</f>
        <v>4.7560098937249222</v>
      </c>
      <c r="F96" s="33">
        <f t="shared" si="7"/>
        <v>0.14105129232364261</v>
      </c>
      <c r="G96" s="32"/>
      <c r="H96" s="40">
        <f>'HRQOL scores'!I$15</f>
        <v>0.59682749455154005</v>
      </c>
      <c r="I96" s="37">
        <f t="shared" si="8"/>
        <v>16101.34</v>
      </c>
      <c r="J96" s="37">
        <f t="shared" si="9"/>
        <v>9609.7224111224932</v>
      </c>
      <c r="K96" s="40">
        <f>IF(C96=0,0,SUM(J96:J$119)/C96)</f>
        <v>2.838517468934195</v>
      </c>
    </row>
    <row r="97" spans="1:11">
      <c r="A97" s="60">
        <v>92</v>
      </c>
      <c r="B97" s="66" t="s">
        <v>19</v>
      </c>
      <c r="C97" s="85">
        <v>14879.62</v>
      </c>
      <c r="D97" s="28">
        <f t="shared" si="6"/>
        <v>2265.5300000000007</v>
      </c>
      <c r="E97" s="31">
        <f>SUMPRODUCT(D97:D$119*$A97:$A$119)/C97+0.5-$A97</f>
        <v>4.4549057536140424</v>
      </c>
      <c r="F97" s="33">
        <f t="shared" si="7"/>
        <v>0.15225724850500219</v>
      </c>
      <c r="G97" s="32"/>
      <c r="H97" s="40">
        <f>'HRQOL scores'!I$15</f>
        <v>0.59682749455154005</v>
      </c>
      <c r="I97" s="37">
        <f t="shared" si="8"/>
        <v>13746.855</v>
      </c>
      <c r="J97" s="37">
        <f t="shared" si="9"/>
        <v>8204.5010276133107</v>
      </c>
      <c r="K97" s="40">
        <f>IF(C97=0,0,SUM(J97:J$119)/C97)</f>
        <v>2.6588102393927198</v>
      </c>
    </row>
    <row r="98" spans="1:11">
      <c r="A98" s="60">
        <v>93</v>
      </c>
      <c r="B98" s="72" t="s">
        <v>32</v>
      </c>
      <c r="C98" s="85">
        <v>12614.09</v>
      </c>
      <c r="D98" s="28">
        <f t="shared" si="6"/>
        <v>2071.0100000000002</v>
      </c>
      <c r="E98" s="31">
        <f>SUMPRODUCT(D98:D$119*$A98:$A$119)/C98+0.5-$A98</f>
        <v>4.1652191913638319</v>
      </c>
      <c r="F98" s="33">
        <f t="shared" si="7"/>
        <v>0.16418227553473935</v>
      </c>
      <c r="G98" s="32"/>
      <c r="H98" s="40">
        <f>'HRQOL scores'!I$15</f>
        <v>0.59682749455154005</v>
      </c>
      <c r="I98" s="37">
        <f t="shared" si="8"/>
        <v>11578.584999999999</v>
      </c>
      <c r="J98" s="37">
        <f t="shared" si="9"/>
        <v>6910.4178760020432</v>
      </c>
      <c r="K98" s="40">
        <f>IF(C98=0,0,SUM(J98:J$119)/C98)</f>
        <v>2.4859173342396788</v>
      </c>
    </row>
    <row r="99" spans="1:11">
      <c r="A99" s="60">
        <v>94</v>
      </c>
      <c r="B99" s="72" t="s">
        <v>33</v>
      </c>
      <c r="C99" s="85">
        <v>10543.08</v>
      </c>
      <c r="D99" s="28">
        <f t="shared" si="6"/>
        <v>1864.5169999999998</v>
      </c>
      <c r="E99" s="31">
        <f>SUMPRODUCT(D99:D$119*$A99:$A$119)/C99+0.5-$A99</f>
        <v>3.8851895982569431</v>
      </c>
      <c r="F99" s="33">
        <f t="shared" si="7"/>
        <v>0.17684746772290449</v>
      </c>
      <c r="G99" s="32"/>
      <c r="H99" s="40">
        <f>'HRQOL scores'!I$15</f>
        <v>0.59682749455154005</v>
      </c>
      <c r="I99" s="37">
        <f t="shared" si="8"/>
        <v>9610.8215</v>
      </c>
      <c r="J99" s="37">
        <f t="shared" si="9"/>
        <v>5736.0025164270737</v>
      </c>
      <c r="K99" s="40">
        <f>IF(C99=0,0,SUM(J99:J$119)/C99)</f>
        <v>2.3187879737853967</v>
      </c>
    </row>
    <row r="100" spans="1:11">
      <c r="A100" s="60">
        <v>95</v>
      </c>
      <c r="B100" s="72" t="s">
        <v>2</v>
      </c>
      <c r="C100" s="85">
        <v>8678.5630000000001</v>
      </c>
      <c r="D100" s="28">
        <f t="shared" si="6"/>
        <v>1651.2439999999997</v>
      </c>
      <c r="E100" s="31">
        <f>SUMPRODUCT(D100:D$119*$A100:$A$119)/C100+0.5-$A100</f>
        <v>3.6124693972482191</v>
      </c>
      <c r="F100" s="33">
        <f t="shared" si="7"/>
        <v>0.19026698313995066</v>
      </c>
      <c r="G100" s="32"/>
      <c r="H100" s="40">
        <f>'HRQOL scores'!I$15</f>
        <v>0.59682749455154005</v>
      </c>
      <c r="I100" s="37">
        <f t="shared" si="8"/>
        <v>7852.9410000000007</v>
      </c>
      <c r="J100" s="37">
        <f t="shared" si="9"/>
        <v>4686.8511018910658</v>
      </c>
      <c r="K100" s="40">
        <f>IF(C100=0,0,SUM(J100:J$119)/C100)</f>
        <v>2.1560210595037761</v>
      </c>
    </row>
    <row r="101" spans="1:11">
      <c r="A101" s="60">
        <v>96</v>
      </c>
      <c r="B101" s="72" t="s">
        <v>45</v>
      </c>
      <c r="C101" s="85">
        <v>7027.3190000000004</v>
      </c>
      <c r="D101" s="28">
        <f t="shared" si="6"/>
        <v>1436.7480000000005</v>
      </c>
      <c r="E101" s="31">
        <f>SUMPRODUCT(D101:D$119*$A101:$A$119)/C101+0.5-$A101</f>
        <v>3.3438217689549674</v>
      </c>
      <c r="F101" s="33">
        <f t="shared" si="7"/>
        <v>0.20445179733551308</v>
      </c>
      <c r="G101" s="32"/>
      <c r="H101" s="40">
        <f>'HRQOL scores'!I$15</f>
        <v>0.59682749455154005</v>
      </c>
      <c r="I101" s="37">
        <f t="shared" ref="I101:I119" si="10">(D101*0.5+C102)</f>
        <v>6308.9449999999997</v>
      </c>
      <c r="J101" s="37">
        <f t="shared" ref="J101:J119" si="11">I101*H101</f>
        <v>3765.3518376134657</v>
      </c>
      <c r="K101" s="40">
        <f>IF(C101=0,0,SUM(J101:J$119)/C101)</f>
        <v>1.9956847685922898</v>
      </c>
    </row>
    <row r="102" spans="1:11">
      <c r="A102" s="60">
        <v>97</v>
      </c>
      <c r="C102" s="85">
        <v>5590.5709999999999</v>
      </c>
      <c r="D102" s="28">
        <f t="shared" si="6"/>
        <v>1226.6139999999996</v>
      </c>
      <c r="E102" s="31">
        <f>SUMPRODUCT(D102:D$119*$A102:$A$119)/C102+0.5-$A102</f>
        <v>3.0746693405004493</v>
      </c>
      <c r="F102" s="33">
        <f t="shared" si="7"/>
        <v>0.21940764190276799</v>
      </c>
      <c r="G102" s="32"/>
      <c r="H102" s="40">
        <f>'HRQOL scores'!I$15</f>
        <v>0.59682749455154005</v>
      </c>
      <c r="I102" s="37">
        <f t="shared" si="10"/>
        <v>4977.2640000000001</v>
      </c>
      <c r="J102" s="37">
        <f t="shared" si="11"/>
        <v>2970.5680028415763</v>
      </c>
      <c r="K102" s="40">
        <f>IF(C102=0,0,SUM(J102:J$119)/C102)</f>
        <v>1.8350471990653079</v>
      </c>
    </row>
    <row r="103" spans="1:11">
      <c r="A103" s="60">
        <v>98</v>
      </c>
      <c r="B103" s="9"/>
      <c r="C103" s="85">
        <v>4363.9570000000003</v>
      </c>
      <c r="D103" s="28">
        <f t="shared" si="6"/>
        <v>1026.1150000000002</v>
      </c>
      <c r="E103" s="31">
        <f>SUMPRODUCT(D103:D$119*$A103:$A$119)/C103+0.5-$A103</f>
        <v>2.7983532490331413</v>
      </c>
      <c r="F103" s="33">
        <f t="shared" si="7"/>
        <v>0.23513407671065506</v>
      </c>
      <c r="G103" s="32"/>
      <c r="H103" s="40">
        <f>'HRQOL scores'!I$15</f>
        <v>0.59682749455154005</v>
      </c>
      <c r="I103" s="37">
        <f t="shared" si="10"/>
        <v>3850.8995000000004</v>
      </c>
      <c r="J103" s="37">
        <f t="shared" si="11"/>
        <v>2298.3227003547786</v>
      </c>
      <c r="K103" s="40">
        <f>IF(C103=0,0,SUM(J103:J$119)/C103)</f>
        <v>1.6701341584906002</v>
      </c>
    </row>
    <row r="104" spans="1:11">
      <c r="A104" s="60">
        <v>99</v>
      </c>
      <c r="B104" s="28">
        <v>3055</v>
      </c>
      <c r="C104" s="85">
        <v>3337.8420000000001</v>
      </c>
      <c r="D104" s="28">
        <f t="shared" si="6"/>
        <v>995.34339181669429</v>
      </c>
      <c r="E104" s="31">
        <f>SUMPRODUCT(D104:D$119*$A104:$A$119)/C104+0.5-$A104</f>
        <v>2.5049099836333681</v>
      </c>
      <c r="F104" s="33">
        <f t="shared" si="7"/>
        <v>0.29819967266775788</v>
      </c>
      <c r="G104" s="32"/>
      <c r="H104" s="40">
        <f>'HRQOL scores'!I$15</f>
        <v>0.59682749455154005</v>
      </c>
      <c r="I104" s="37">
        <f t="shared" si="10"/>
        <v>2840.1703040916527</v>
      </c>
      <c r="J104" s="37">
        <f t="shared" si="11"/>
        <v>1695.0917266907068</v>
      </c>
      <c r="K104" s="40">
        <f>IF(C104=0,0,SUM(J104:J$119)/C104)</f>
        <v>1.4949991496090544</v>
      </c>
    </row>
    <row r="105" spans="1:11">
      <c r="A105" s="60">
        <v>100</v>
      </c>
      <c r="B105" s="28">
        <v>2144</v>
      </c>
      <c r="C105" s="82">
        <f t="shared" ref="C105:C119" si="12">C104*IF(B105=0,0,(B105/B104))</f>
        <v>2342.4986081833058</v>
      </c>
      <c r="D105" s="28">
        <f t="shared" si="6"/>
        <v>740.77148150572816</v>
      </c>
      <c r="E105" s="31">
        <f>SUMPRODUCT(D105:D$119*$A105:$A$119)/C105+0.5-$A105</f>
        <v>2.3568097014925229</v>
      </c>
      <c r="F105" s="33">
        <f t="shared" si="7"/>
        <v>0.31623134328358204</v>
      </c>
      <c r="G105" s="32"/>
      <c r="H105" s="40">
        <f>'HRQOL scores'!I$15</f>
        <v>0.59682749455154005</v>
      </c>
      <c r="I105" s="37">
        <f t="shared" si="10"/>
        <v>1972.1128674304418</v>
      </c>
      <c r="J105" s="37">
        <f t="shared" si="11"/>
        <v>1177.0111816413641</v>
      </c>
      <c r="K105" s="40">
        <f>IF(C105=0,0,SUM(J105:J$119)/C105)</f>
        <v>1.4066088292765544</v>
      </c>
    </row>
    <row r="106" spans="1:11">
      <c r="A106" s="60">
        <v>101</v>
      </c>
      <c r="B106" s="28">
        <v>1466</v>
      </c>
      <c r="C106" s="82">
        <f t="shared" si="12"/>
        <v>1601.7271266775776</v>
      </c>
      <c r="D106" s="28">
        <f t="shared" si="6"/>
        <v>536.45840327332235</v>
      </c>
      <c r="E106" s="31">
        <f>SUMPRODUCT(D106:D$119*$A106:$A$119)/C106+0.5-$A106</f>
        <v>2.2155525238744929</v>
      </c>
      <c r="F106" s="33">
        <f t="shared" si="7"/>
        <v>0.33492496589358794</v>
      </c>
      <c r="G106" s="32"/>
      <c r="H106" s="40">
        <f>'HRQOL scores'!I$15</f>
        <v>0.59682749455154005</v>
      </c>
      <c r="I106" s="37">
        <f t="shared" si="10"/>
        <v>1333.4979250409165</v>
      </c>
      <c r="J106" s="37">
        <f t="shared" si="11"/>
        <v>795.86822559184759</v>
      </c>
      <c r="K106" s="40">
        <f>IF(C106=0,0,SUM(J106:J$119)/C106)</f>
        <v>1.3223026618713525</v>
      </c>
    </row>
    <row r="107" spans="1:11">
      <c r="A107" s="60">
        <v>102</v>
      </c>
      <c r="B107" s="28">
        <v>975</v>
      </c>
      <c r="C107" s="82">
        <f t="shared" si="12"/>
        <v>1065.2687234042553</v>
      </c>
      <c r="D107" s="28">
        <f t="shared" si="6"/>
        <v>379.12640720130935</v>
      </c>
      <c r="E107" s="31">
        <f>SUMPRODUCT(D107:D$119*$A107:$A$119)/C107+0.5-$A107</f>
        <v>2.0794871794871881</v>
      </c>
      <c r="F107" s="33">
        <f t="shared" si="7"/>
        <v>0.35589743589743594</v>
      </c>
      <c r="G107" s="32"/>
      <c r="H107" s="40">
        <f>'HRQOL scores'!I$15</f>
        <v>0.59682749455154005</v>
      </c>
      <c r="I107" s="37">
        <f t="shared" si="10"/>
        <v>875.70551980360062</v>
      </c>
      <c r="J107" s="37">
        <f t="shared" si="11"/>
        <v>522.64513134933702</v>
      </c>
      <c r="K107" s="40">
        <f>IF(C107=0,0,SUM(J107:J$119)/C107)</f>
        <v>1.241095123285382</v>
      </c>
    </row>
    <row r="108" spans="1:11">
      <c r="A108" s="60">
        <v>103</v>
      </c>
      <c r="B108" s="28">
        <v>628</v>
      </c>
      <c r="C108" s="82">
        <f t="shared" si="12"/>
        <v>686.14231620294595</v>
      </c>
      <c r="D108" s="28">
        <f t="shared" si="6"/>
        <v>257.84966022913255</v>
      </c>
      <c r="E108" s="31">
        <f>SUMPRODUCT(D108:D$119*$A108:$A$119)/C108+0.5-$A108</f>
        <v>1.9522292993630828</v>
      </c>
      <c r="F108" s="33">
        <f t="shared" si="7"/>
        <v>0.37579617834394902</v>
      </c>
      <c r="G108" s="32"/>
      <c r="H108" s="40">
        <f>'HRQOL scores'!I$15</f>
        <v>0.59682749455154005</v>
      </c>
      <c r="I108" s="37">
        <f t="shared" si="10"/>
        <v>557.2174860883797</v>
      </c>
      <c r="J108" s="37">
        <f t="shared" si="11"/>
        <v>332.56271614243531</v>
      </c>
      <c r="K108" s="40">
        <f>IF(C108=0,0,SUM(J108:J$119)/C108)</f>
        <v>1.165144121528962</v>
      </c>
    </row>
    <row r="109" spans="1:11">
      <c r="A109" s="60">
        <v>104</v>
      </c>
      <c r="B109" s="28">
        <v>392</v>
      </c>
      <c r="C109" s="82">
        <f t="shared" si="12"/>
        <v>428.2926559738134</v>
      </c>
      <c r="D109" s="28">
        <f t="shared" si="6"/>
        <v>171.53557905073649</v>
      </c>
      <c r="E109" s="31">
        <f>SUMPRODUCT(D109:D$119*$A109:$A$119)/C109+0.5-$A109</f>
        <v>1.8265306122448948</v>
      </c>
      <c r="F109" s="33">
        <f t="shared" si="7"/>
        <v>0.40051020408163263</v>
      </c>
      <c r="G109" s="32"/>
      <c r="H109" s="40">
        <f>'HRQOL scores'!I$15</f>
        <v>0.59682749455154005</v>
      </c>
      <c r="I109" s="37">
        <f t="shared" si="10"/>
        <v>342.52486644844515</v>
      </c>
      <c r="J109" s="37">
        <f t="shared" si="11"/>
        <v>204.42825786402639</v>
      </c>
      <c r="K109" s="40">
        <f>IF(C109=0,0,SUM(J109:J$119)/C109)</f>
        <v>1.0901236890278128</v>
      </c>
    </row>
    <row r="110" spans="1:11">
      <c r="A110" s="60">
        <v>105</v>
      </c>
      <c r="B110" s="28">
        <v>235</v>
      </c>
      <c r="C110" s="82">
        <f t="shared" si="12"/>
        <v>256.75707692307691</v>
      </c>
      <c r="D110" s="28">
        <f t="shared" si="6"/>
        <v>108.16574729950901</v>
      </c>
      <c r="E110" s="31">
        <f>SUMPRODUCT(D110:D$119*$A110:$A$119)/C110+0.5-$A110</f>
        <v>1.7127659574468197</v>
      </c>
      <c r="F110" s="33">
        <f t="shared" si="7"/>
        <v>0.4212765957446809</v>
      </c>
      <c r="G110" s="32"/>
      <c r="H110" s="40">
        <f>'HRQOL scores'!I$15</f>
        <v>0.59682749455154005</v>
      </c>
      <c r="I110" s="37">
        <f t="shared" si="10"/>
        <v>202.67420327332241</v>
      </c>
      <c r="J110" s="37">
        <f t="shared" si="11"/>
        <v>120.96153694984655</v>
      </c>
      <c r="K110" s="40">
        <f>IF(C110=0,0,SUM(J110:J$119)/C110)</f>
        <v>1.0222258151361483</v>
      </c>
    </row>
    <row r="111" spans="1:11">
      <c r="A111" s="60">
        <v>106</v>
      </c>
      <c r="B111" s="28">
        <v>136</v>
      </c>
      <c r="C111" s="82">
        <f t="shared" si="12"/>
        <v>148.5913296235679</v>
      </c>
      <c r="D111" s="28">
        <f t="shared" si="6"/>
        <v>66.647581669394427</v>
      </c>
      <c r="E111" s="31">
        <f>SUMPRODUCT(D111:D$119*$A111:$A$119)/C111+0.5-$A111</f>
        <v>1.595588235294116</v>
      </c>
      <c r="F111" s="33">
        <f t="shared" si="7"/>
        <v>0.4485294117647059</v>
      </c>
      <c r="G111" s="32"/>
      <c r="H111" s="40">
        <f>'HRQOL scores'!I$15</f>
        <v>0.59682749455154005</v>
      </c>
      <c r="I111" s="37">
        <f t="shared" si="10"/>
        <v>115.2675387888707</v>
      </c>
      <c r="J111" s="37">
        <f t="shared" si="11"/>
        <v>68.794836378484149</v>
      </c>
      <c r="K111" s="40">
        <f>IF(C111=0,0,SUM(J111:J$119)/C111)</f>
        <v>0.95229092880650124</v>
      </c>
    </row>
    <row r="112" spans="1:11">
      <c r="A112" s="60">
        <v>107</v>
      </c>
      <c r="B112" s="28">
        <v>75</v>
      </c>
      <c r="C112" s="82">
        <f t="shared" si="12"/>
        <v>81.943747954173475</v>
      </c>
      <c r="D112" s="28">
        <f t="shared" si="6"/>
        <v>39.332999018003264</v>
      </c>
      <c r="E112" s="31">
        <f>SUMPRODUCT(D112:D$119*$A112:$A$119)/C112+0.5-$A112</f>
        <v>1.4866666666666504</v>
      </c>
      <c r="F112" s="33">
        <f t="shared" si="7"/>
        <v>0.47999999999999993</v>
      </c>
      <c r="G112" s="32"/>
      <c r="H112" s="40">
        <f>'HRQOL scores'!I$15</f>
        <v>0.59682749455154005</v>
      </c>
      <c r="I112" s="37">
        <f t="shared" si="10"/>
        <v>62.277248445171843</v>
      </c>
      <c r="J112" s="37">
        <f t="shared" si="11"/>
        <v>37.168774157095704</v>
      </c>
      <c r="K112" s="40">
        <f>IF(C112=0,0,SUM(J112:J$119)/C112)</f>
        <v>0.88728354189995617</v>
      </c>
    </row>
    <row r="113" spans="1:11">
      <c r="A113" s="60">
        <v>108</v>
      </c>
      <c r="B113" s="28">
        <v>39</v>
      </c>
      <c r="C113" s="82">
        <f t="shared" si="12"/>
        <v>42.610748936170211</v>
      </c>
      <c r="D113" s="28">
        <f t="shared" si="6"/>
        <v>21.851666121112927</v>
      </c>
      <c r="E113" s="31">
        <f>SUMPRODUCT(D113:D$119*$A113:$A$119)/C113+0.5-$A113</f>
        <v>1.3974358974358694</v>
      </c>
      <c r="F113" s="33">
        <f t="shared" si="7"/>
        <v>0.51282051282051277</v>
      </c>
      <c r="G113" s="32"/>
      <c r="H113" s="40">
        <f>'HRQOL scores'!I$15</f>
        <v>0.59682749455154005</v>
      </c>
      <c r="I113" s="37">
        <f t="shared" si="10"/>
        <v>31.684915875613747</v>
      </c>
      <c r="J113" s="37">
        <f t="shared" si="11"/>
        <v>18.910428957118867</v>
      </c>
      <c r="K113" s="40">
        <f>IF(C113=0,0,SUM(J113:J$119)/C113)</f>
        <v>0.83402816546304936</v>
      </c>
    </row>
    <row r="114" spans="1:11">
      <c r="A114" s="60">
        <v>109</v>
      </c>
      <c r="B114" s="28">
        <v>19</v>
      </c>
      <c r="C114" s="82">
        <f t="shared" si="12"/>
        <v>20.759082815057283</v>
      </c>
      <c r="D114" s="28">
        <f t="shared" si="6"/>
        <v>10.925833060556466</v>
      </c>
      <c r="E114" s="31">
        <f>SUMPRODUCT(D114:D$119*$A114:$A$119)/C114+0.5-$A114</f>
        <v>1.3421052631578902</v>
      </c>
      <c r="F114" s="33">
        <f t="shared" si="7"/>
        <v>0.52631578947368429</v>
      </c>
      <c r="G114" s="32"/>
      <c r="H114" s="40">
        <f>'HRQOL scores'!I$15</f>
        <v>0.59682749455154005</v>
      </c>
      <c r="I114" s="37">
        <f t="shared" si="10"/>
        <v>15.296166284779051</v>
      </c>
      <c r="J114" s="37">
        <f t="shared" si="11"/>
        <v>9.1291725999884203</v>
      </c>
      <c r="K114" s="40">
        <f>IF(C114=0,0,SUM(J114:J$119)/C114)</f>
        <v>0.80100532163496174</v>
      </c>
    </row>
    <row r="115" spans="1:11">
      <c r="A115" s="60">
        <v>110</v>
      </c>
      <c r="B115" s="28">
        <v>9</v>
      </c>
      <c r="C115" s="82">
        <f t="shared" si="12"/>
        <v>9.8332497545008177</v>
      </c>
      <c r="D115" s="28">
        <f t="shared" si="6"/>
        <v>5.4629165302782319</v>
      </c>
      <c r="E115" s="31">
        <f>SUMPRODUCT(D115:D$119*$A115:$A$119)/C115+0.5-$A115</f>
        <v>1.2777777777777715</v>
      </c>
      <c r="F115" s="33">
        <f t="shared" si="7"/>
        <v>0.55555555555555558</v>
      </c>
      <c r="G115" s="32"/>
      <c r="H115" s="40">
        <f>'HRQOL scores'!I$15</f>
        <v>0.59682749455154005</v>
      </c>
      <c r="I115" s="37">
        <f t="shared" si="10"/>
        <v>7.1017914893617018</v>
      </c>
      <c r="J115" s="37">
        <f t="shared" si="11"/>
        <v>4.2385444214231942</v>
      </c>
      <c r="K115" s="40">
        <f>IF(C115=0,0,SUM(J115:J$119)/C115)</f>
        <v>0.7626129097047456</v>
      </c>
    </row>
    <row r="116" spans="1:11">
      <c r="A116" s="60">
        <v>111</v>
      </c>
      <c r="B116" s="28">
        <v>4</v>
      </c>
      <c r="C116" s="82">
        <f t="shared" si="12"/>
        <v>4.3703332242225859</v>
      </c>
      <c r="D116" s="28">
        <f t="shared" si="6"/>
        <v>2.1851666121112929</v>
      </c>
      <c r="E116" s="31">
        <f>IF($C116=0,0,SUMPRODUCT(D116:D$119*$A116:$A$119)/C116+0.5-$A116)</f>
        <v>1.25</v>
      </c>
      <c r="F116" s="33">
        <f>IF(D116=0,0,D116/C116)</f>
        <v>0.5</v>
      </c>
      <c r="G116" s="32"/>
      <c r="H116" s="40">
        <f>'HRQOL scores'!I$15</f>
        <v>0.59682749455154005</v>
      </c>
      <c r="I116" s="37">
        <f t="shared" si="10"/>
        <v>3.2777499181669394</v>
      </c>
      <c r="J116" s="37">
        <f t="shared" si="11"/>
        <v>1.9562512714260898</v>
      </c>
      <c r="K116" s="40">
        <f>IF(C116=0,0,SUM(J116:J$119)/C116)</f>
        <v>0.74603436818942503</v>
      </c>
    </row>
    <row r="117" spans="1:11">
      <c r="A117" s="60">
        <v>112</v>
      </c>
      <c r="B117" s="28">
        <v>2</v>
      </c>
      <c r="C117" s="82">
        <f t="shared" si="12"/>
        <v>2.1851666121112929</v>
      </c>
      <c r="D117" s="28">
        <f t="shared" si="6"/>
        <v>1.0925833060556465</v>
      </c>
      <c r="E117" s="31">
        <f>IF($C117=0,0,SUMPRODUCT(D117:D$119*$A117:$A$119)/C117+0.5-$A117)</f>
        <v>1</v>
      </c>
      <c r="F117" s="33">
        <f>IF(D117=0,0,D117/C117)</f>
        <v>0.5</v>
      </c>
      <c r="G117" s="32"/>
      <c r="H117" s="40">
        <f>'HRQOL scores'!I$15</f>
        <v>0.59682749455154005</v>
      </c>
      <c r="I117" s="37">
        <f t="shared" si="10"/>
        <v>1.6388749590834697</v>
      </c>
      <c r="J117" s="37">
        <f t="shared" si="11"/>
        <v>0.97812563571304489</v>
      </c>
      <c r="K117" s="40">
        <f>IF(C117=0,0,SUM(J117:J$119)/C117)</f>
        <v>0.59682749455154005</v>
      </c>
    </row>
    <row r="118" spans="1:11">
      <c r="A118" s="60">
        <v>113</v>
      </c>
      <c r="B118" s="28">
        <v>1</v>
      </c>
      <c r="C118" s="82">
        <f t="shared" si="12"/>
        <v>1.0925833060556465</v>
      </c>
      <c r="D118" s="28">
        <f t="shared" si="6"/>
        <v>1.0925833060556465</v>
      </c>
      <c r="E118" s="31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scores'!I$15</f>
        <v>0.59682749455154005</v>
      </c>
      <c r="I118" s="37">
        <f t="shared" si="10"/>
        <v>0.54629165302782323</v>
      </c>
      <c r="J118" s="37">
        <f t="shared" si="11"/>
        <v>0.32604187857101496</v>
      </c>
      <c r="K118" s="40">
        <f>IF(C118=0,0,SUM(J118:J$119)/C118)</f>
        <v>0.29841374727577002</v>
      </c>
    </row>
    <row r="119" spans="1:11">
      <c r="A119" s="60">
        <v>114</v>
      </c>
      <c r="B119" s="28">
        <v>0</v>
      </c>
      <c r="C119" s="82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scores'!I$15</f>
        <v>0.59682749455154005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B120" s="28"/>
    </row>
    <row r="121" spans="1:11">
      <c r="E121" s="31">
        <f xml:space="preserve"> AVERAGE(E5:E119)</f>
        <v>29.196301877129397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4"/>
  <sheetViews>
    <sheetView workbookViewId="0"/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9.140625" style="59" customWidth="1"/>
    <col min="9" max="9" width="8.85546875" style="59"/>
    <col min="10" max="10" width="9.140625" style="59" customWidth="1"/>
    <col min="11" max="11" width="13.7109375" style="67" customWidth="1"/>
    <col min="12" max="56" width="8.42578125" style="59" customWidth="1"/>
    <col min="57" max="58" width="12.140625" style="59" customWidth="1"/>
    <col min="59" max="59" width="9.140625" style="59" customWidth="1"/>
    <col min="60" max="60" width="10" style="59" customWidth="1"/>
    <col min="61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20" width="8.42578125" style="59" customWidth="1"/>
    <col min="121" max="121" width="12.140625" style="59" customWidth="1"/>
    <col min="122" max="122" width="3.140625" style="59" customWidth="1"/>
    <col min="123" max="123" width="9.140625" style="59" customWidth="1"/>
    <col min="124" max="124" width="7.7109375" style="59" customWidth="1"/>
    <col min="125" max="125" width="10.7109375" style="59" customWidth="1"/>
    <col min="126" max="128" width="9.140625" style="59" customWidth="1"/>
    <col min="129" max="129" width="8.85546875" style="59"/>
    <col min="130" max="130" width="12.140625" style="59" customWidth="1"/>
    <col min="131" max="131" width="2.7109375" style="59" customWidth="1"/>
    <col min="132" max="132" width="9.140625" style="59" customWidth="1"/>
    <col min="133" max="133" width="6.7109375" style="59" customWidth="1"/>
    <col min="134" max="134" width="11.140625" style="59" customWidth="1"/>
    <col min="135" max="137" width="9.140625" style="59" customWidth="1"/>
    <col min="138" max="138" width="10" style="59" customWidth="1"/>
    <col min="139" max="139" width="12.140625" style="59" customWidth="1"/>
    <col min="140" max="140" width="8.85546875" style="59"/>
    <col min="141" max="141" width="9.140625" style="59" customWidth="1"/>
    <col min="142" max="142" width="6.7109375" style="59" customWidth="1"/>
    <col min="143" max="143" width="10.42578125" style="59" customWidth="1"/>
    <col min="144" max="146" width="9.140625" style="59" customWidth="1"/>
    <col min="147" max="147" width="8.85546875" style="59"/>
    <col min="148" max="148" width="12.140625" style="59" customWidth="1"/>
    <col min="149" max="149" width="2.7109375" style="59" customWidth="1"/>
    <col min="150" max="150" width="9.140625" style="59" customWidth="1"/>
    <col min="151" max="151" width="6.7109375" style="59" customWidth="1"/>
    <col min="152" max="152" width="10.42578125" style="59" customWidth="1"/>
    <col min="153" max="155" width="9.140625" style="59" customWidth="1"/>
    <col min="156" max="156" width="10" style="59" customWidth="1"/>
    <col min="157" max="157" width="12.140625" style="59" customWidth="1"/>
    <col min="158" max="158" width="8.85546875" style="59"/>
    <col min="159" max="159" width="9.140625" style="59" customWidth="1"/>
    <col min="160" max="160" width="6.7109375" style="59" customWidth="1"/>
    <col min="161" max="161" width="10.85546875" style="59" customWidth="1"/>
    <col min="162" max="164" width="9.140625" style="59" customWidth="1"/>
    <col min="165" max="165" width="8.85546875" style="59"/>
    <col min="166" max="166" width="12.140625" style="59" customWidth="1"/>
    <col min="167" max="167" width="2.7109375" style="59" customWidth="1"/>
    <col min="168" max="168" width="9.140625" style="59" customWidth="1"/>
    <col min="169" max="169" width="6.7109375" style="59" customWidth="1"/>
    <col min="170" max="170" width="11.42578125" style="59" customWidth="1"/>
    <col min="171" max="173" width="9.140625" style="59" customWidth="1"/>
    <col min="174" max="174" width="10" style="59" customWidth="1"/>
    <col min="175" max="175" width="12.140625" style="59" customWidth="1"/>
    <col min="176" max="16384" width="8.85546875" style="59"/>
  </cols>
  <sheetData>
    <row r="1" spans="1:11">
      <c r="A1" t="s">
        <v>53</v>
      </c>
      <c r="C1" s="62"/>
      <c r="D1" s="9"/>
    </row>
    <row r="2" spans="1:11" s="66" customFormat="1">
      <c r="C2" s="62"/>
      <c r="D2" s="9"/>
      <c r="F2" s="8"/>
      <c r="K2" s="67"/>
    </row>
    <row r="3" spans="1:11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</row>
    <row r="4" spans="1:11">
      <c r="A4" s="60" t="s">
        <v>3</v>
      </c>
      <c r="B4" s="67"/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</row>
    <row r="5" spans="1:11">
      <c r="A5" s="60">
        <v>0</v>
      </c>
      <c r="C5" s="85">
        <v>100000</v>
      </c>
      <c r="D5" s="28">
        <f t="shared" ref="D5:D68" si="0">C5-C6</f>
        <v>1232</v>
      </c>
      <c r="E5" s="31">
        <f>SUMPRODUCT(D5:D$119*$A5:$A$119)/C5+0.5-$A5</f>
        <v>76.087412656632836</v>
      </c>
      <c r="F5" s="33">
        <f t="shared" ref="F5:F68" si="1">D5/C5</f>
        <v>1.2319999999999999E-2</v>
      </c>
      <c r="G5" s="50"/>
      <c r="H5" s="40">
        <f>'HRQOL scores'!J$6</f>
        <v>0.91711607848632748</v>
      </c>
      <c r="I5" s="37">
        <f t="shared" ref="I5:I36" si="2">(D5*0.5+C6)</f>
        <v>99384</v>
      </c>
      <c r="J5" s="37">
        <f t="shared" ref="J5:J36" si="3">I5*H5</f>
        <v>91146.664344285164</v>
      </c>
      <c r="K5" s="40">
        <f>SUM(J5:J$119)/C5</f>
        <v>62.122161694538292</v>
      </c>
    </row>
    <row r="6" spans="1:11">
      <c r="A6" s="60">
        <v>1</v>
      </c>
      <c r="C6" s="85">
        <v>98768</v>
      </c>
      <c r="D6" s="28">
        <f t="shared" si="0"/>
        <v>59</v>
      </c>
      <c r="E6" s="31">
        <f>SUMPRODUCT(D6:D$119*$A6:$A$119)/C6+0.5-$A6</f>
        <v>76.030265527937019</v>
      </c>
      <c r="F6" s="33">
        <f t="shared" si="1"/>
        <v>5.9735946865381497E-4</v>
      </c>
      <c r="G6" s="32"/>
      <c r="H6" s="40">
        <f>'HRQOL scores'!J$6</f>
        <v>0.91711607848632748</v>
      </c>
      <c r="I6" s="37">
        <f t="shared" si="2"/>
        <v>98738.5</v>
      </c>
      <c r="J6" s="37">
        <f t="shared" si="3"/>
        <v>90554.665915622245</v>
      </c>
      <c r="K6" s="40">
        <f>SUM(J6:J$119)/C6</f>
        <v>61.974217409581485</v>
      </c>
    </row>
    <row r="7" spans="1:11">
      <c r="A7" s="60">
        <v>2</v>
      </c>
      <c r="C7" s="85">
        <v>98709</v>
      </c>
      <c r="D7" s="28">
        <f t="shared" si="0"/>
        <v>32</v>
      </c>
      <c r="E7" s="31">
        <f>SUMPRODUCT(D7:D$119*$A7:$A$119)/C7+0.5-$A7</f>
        <v>75.075411215423955</v>
      </c>
      <c r="F7" s="33">
        <f t="shared" si="1"/>
        <v>3.2418523133655495E-4</v>
      </c>
      <c r="G7" s="32"/>
      <c r="H7" s="40">
        <f>'HRQOL scores'!J$6</f>
        <v>0.91711607848632748</v>
      </c>
      <c r="I7" s="37">
        <f t="shared" si="2"/>
        <v>98693</v>
      </c>
      <c r="J7" s="37">
        <f t="shared" si="3"/>
        <v>90512.937134051113</v>
      </c>
      <c r="K7" s="40">
        <f>SUM(J7:J$119)/C7</f>
        <v>61.093870256956521</v>
      </c>
    </row>
    <row r="8" spans="1:11">
      <c r="A8" s="60">
        <v>3</v>
      </c>
      <c r="C8" s="85">
        <v>98677</v>
      </c>
      <c r="D8" s="28">
        <f t="shared" si="0"/>
        <v>25</v>
      </c>
      <c r="E8" s="31">
        <f>SUMPRODUCT(D8:D$119*$A8:$A$119)/C8+0.5-$A8</f>
        <v>74.099595302484701</v>
      </c>
      <c r="F8" s="33">
        <f t="shared" si="1"/>
        <v>2.5335184490813463E-4</v>
      </c>
      <c r="G8" s="32"/>
      <c r="H8" s="40">
        <f>'HRQOL scores'!J$6</f>
        <v>0.91711607848632748</v>
      </c>
      <c r="I8" s="37">
        <f t="shared" si="2"/>
        <v>98664.5</v>
      </c>
      <c r="J8" s="37">
        <f t="shared" si="3"/>
        <v>90486.799325814252</v>
      </c>
      <c r="K8" s="40">
        <f>SUM(J8:J$119)/C8</f>
        <v>60.196417625787873</v>
      </c>
    </row>
    <row r="9" spans="1:11">
      <c r="A9" s="60">
        <v>4</v>
      </c>
      <c r="C9" s="85">
        <v>98652</v>
      </c>
      <c r="D9" s="28">
        <f t="shared" si="0"/>
        <v>30</v>
      </c>
      <c r="E9" s="31">
        <f>SUMPRODUCT(D9:D$119*$A9:$A$119)/C9+0.5-$A9</f>
        <v>73.118246621085049</v>
      </c>
      <c r="F9" s="33">
        <f t="shared" si="1"/>
        <v>3.0409925799781051E-4</v>
      </c>
      <c r="G9" s="32"/>
      <c r="H9" s="40">
        <f>'HRQOL scores'!J$6</f>
        <v>0.91711607848632748</v>
      </c>
      <c r="I9" s="37">
        <f t="shared" si="2"/>
        <v>98637</v>
      </c>
      <c r="J9" s="37">
        <f t="shared" si="3"/>
        <v>90461.578633655881</v>
      </c>
      <c r="K9" s="40">
        <f>SUM(J9:J$119)/C9</f>
        <v>59.29444007961375</v>
      </c>
    </row>
    <row r="10" spans="1:11">
      <c r="A10" s="60">
        <v>5</v>
      </c>
      <c r="C10" s="85">
        <v>98622</v>
      </c>
      <c r="D10" s="28">
        <f t="shared" si="0"/>
        <v>22</v>
      </c>
      <c r="E10" s="31">
        <f>SUMPRODUCT(D10:D$119*$A10:$A$119)/C10+0.5-$A10</f>
        <v>72.140336493513445</v>
      </c>
      <c r="F10" s="33">
        <f t="shared" si="1"/>
        <v>2.2307395915718603E-4</v>
      </c>
      <c r="G10" s="32"/>
      <c r="H10" s="40">
        <f>'HRQOL scores'!J$7</f>
        <v>0.90777881424004248</v>
      </c>
      <c r="I10" s="37">
        <f t="shared" si="2"/>
        <v>98611</v>
      </c>
      <c r="J10" s="37">
        <f t="shared" si="3"/>
        <v>89516.97665102483</v>
      </c>
      <c r="K10" s="40">
        <f>SUM(J10:J$119)/C10</f>
        <v>58.395221391782762</v>
      </c>
    </row>
    <row r="11" spans="1:11">
      <c r="A11" s="60">
        <v>6</v>
      </c>
      <c r="C11" s="85">
        <v>98600</v>
      </c>
      <c r="D11" s="28">
        <f t="shared" si="0"/>
        <v>21</v>
      </c>
      <c r="E11" s="31">
        <f>SUMPRODUCT(D11:D$119*$A11:$A$119)/C11+0.5-$A11</f>
        <v>71.156321152771639</v>
      </c>
      <c r="F11" s="33">
        <f t="shared" si="1"/>
        <v>2.1298174442190669E-4</v>
      </c>
      <c r="G11" s="32"/>
      <c r="H11" s="40">
        <f>'HRQOL scores'!J$7</f>
        <v>0.90777881424004248</v>
      </c>
      <c r="I11" s="37">
        <f t="shared" si="2"/>
        <v>98589.5</v>
      </c>
      <c r="J11" s="37">
        <f t="shared" si="3"/>
        <v>89497.459406518668</v>
      </c>
      <c r="K11" s="40">
        <f>SUM(J11:J$119)/C11</f>
        <v>57.500370663786768</v>
      </c>
    </row>
    <row r="12" spans="1:11">
      <c r="A12" s="60">
        <v>7</v>
      </c>
      <c r="C12" s="85">
        <v>98579</v>
      </c>
      <c r="D12" s="28">
        <f t="shared" si="0"/>
        <v>19</v>
      </c>
      <c r="E12" s="31">
        <f>SUMPRODUCT(D12:D$119*$A12:$A$119)/C12+0.5-$A12</f>
        <v>70.171372865045115</v>
      </c>
      <c r="F12" s="33">
        <f t="shared" si="1"/>
        <v>1.9273881861248338E-4</v>
      </c>
      <c r="G12" s="32"/>
      <c r="H12" s="40">
        <f>'HRQOL scores'!J$7</f>
        <v>0.90777881424004248</v>
      </c>
      <c r="I12" s="37">
        <f t="shared" si="2"/>
        <v>98569.5</v>
      </c>
      <c r="J12" s="37">
        <f t="shared" si="3"/>
        <v>89479.303830233868</v>
      </c>
      <c r="K12" s="40">
        <f>SUM(J12:J$119)/C12</f>
        <v>56.604744296887333</v>
      </c>
    </row>
    <row r="13" spans="1:11">
      <c r="A13" s="60">
        <v>8</v>
      </c>
      <c r="C13" s="85">
        <v>98560</v>
      </c>
      <c r="D13" s="28">
        <f t="shared" si="0"/>
        <v>18</v>
      </c>
      <c r="E13" s="31">
        <f>SUMPRODUCT(D13:D$119*$A13:$A$119)/C13+0.5-$A13</f>
        <v>69.18480383181091</v>
      </c>
      <c r="F13" s="33">
        <f t="shared" si="1"/>
        <v>1.8262987012987014E-4</v>
      </c>
      <c r="G13" s="32"/>
      <c r="H13" s="40">
        <f>'HRQOL scores'!J$7</f>
        <v>0.90777881424004248</v>
      </c>
      <c r="I13" s="37">
        <f t="shared" si="2"/>
        <v>98551</v>
      </c>
      <c r="J13" s="37">
        <f t="shared" si="3"/>
        <v>89462.509922170429</v>
      </c>
      <c r="K13" s="40">
        <f>SUM(J13:J$119)/C13</f>
        <v>55.707790018391051</v>
      </c>
    </row>
    <row r="14" spans="1:11">
      <c r="A14" s="60">
        <v>9</v>
      </c>
      <c r="C14" s="85">
        <v>98542</v>
      </c>
      <c r="D14" s="28">
        <f t="shared" si="0"/>
        <v>16</v>
      </c>
      <c r="E14" s="31">
        <f>SUMPRODUCT(D14:D$119*$A14:$A$119)/C14+0.5-$A14</f>
        <v>68.197350019923306</v>
      </c>
      <c r="F14" s="33">
        <f t="shared" si="1"/>
        <v>1.6236731545939801E-4</v>
      </c>
      <c r="G14" s="32"/>
      <c r="H14" s="40">
        <f>'HRQOL scores'!J$7</f>
        <v>0.90777881424004248</v>
      </c>
      <c r="I14" s="37">
        <f t="shared" si="2"/>
        <v>98534</v>
      </c>
      <c r="J14" s="37">
        <f t="shared" si="3"/>
        <v>89447.077682328352</v>
      </c>
      <c r="K14" s="40">
        <f>SUM(J14:J$119)/C14</f>
        <v>54.810104060100784</v>
      </c>
    </row>
    <row r="15" spans="1:11">
      <c r="A15" s="60">
        <v>10</v>
      </c>
      <c r="C15" s="85">
        <v>98526</v>
      </c>
      <c r="D15" s="28">
        <f t="shared" si="0"/>
        <v>16</v>
      </c>
      <c r="E15" s="31">
        <f>SUMPRODUCT(D15:D$119*$A15:$A$119)/C15+0.5-$A15</f>
        <v>67.208343641914652</v>
      </c>
      <c r="F15" s="33">
        <f t="shared" si="1"/>
        <v>1.6239368288573574E-4</v>
      </c>
      <c r="G15" s="32"/>
      <c r="H15" s="40">
        <f>'HRQOL scores'!J$7</f>
        <v>0.90777881424004248</v>
      </c>
      <c r="I15" s="37">
        <f t="shared" si="2"/>
        <v>98518</v>
      </c>
      <c r="J15" s="37">
        <f t="shared" si="3"/>
        <v>89432.553221300506</v>
      </c>
      <c r="K15" s="40">
        <f>SUM(J15:J$119)/C15</f>
        <v>53.911152351745962</v>
      </c>
    </row>
    <row r="16" spans="1:11">
      <c r="A16" s="60">
        <v>11</v>
      </c>
      <c r="C16" s="85">
        <v>98510</v>
      </c>
      <c r="D16" s="28">
        <f t="shared" si="0"/>
        <v>17</v>
      </c>
      <c r="E16" s="31">
        <f>SUMPRODUCT(D16:D$119*$A16:$A$119)/C16+0.5-$A16</f>
        <v>66.219178415016572</v>
      </c>
      <c r="F16" s="33">
        <f t="shared" si="1"/>
        <v>1.725713125571008E-4</v>
      </c>
      <c r="G16" s="32"/>
      <c r="H16" s="40">
        <f>'HRQOL scores'!J$7</f>
        <v>0.90777881424004248</v>
      </c>
      <c r="I16" s="37">
        <f t="shared" si="2"/>
        <v>98501.5</v>
      </c>
      <c r="J16" s="37">
        <f t="shared" si="3"/>
        <v>89417.574870865545</v>
      </c>
      <c r="K16" s="40">
        <f>SUM(J16:J$119)/C16</f>
        <v>53.012056069300804</v>
      </c>
    </row>
    <row r="17" spans="1:11">
      <c r="A17" s="60">
        <v>12</v>
      </c>
      <c r="C17" s="85">
        <v>98493</v>
      </c>
      <c r="D17" s="28">
        <f t="shared" si="0"/>
        <v>18</v>
      </c>
      <c r="E17" s="31">
        <f>SUMPRODUCT(D17:D$119*$A17:$A$119)/C17+0.5-$A17</f>
        <v>65.230521617407149</v>
      </c>
      <c r="F17" s="33">
        <f t="shared" si="1"/>
        <v>1.8275410435259357E-4</v>
      </c>
      <c r="G17" s="32"/>
      <c r="H17" s="40">
        <f>'HRQOL scores'!J$7</f>
        <v>0.90777881424004248</v>
      </c>
      <c r="I17" s="37">
        <f t="shared" si="2"/>
        <v>98484</v>
      </c>
      <c r="J17" s="37">
        <f t="shared" si="3"/>
        <v>89401.688741616337</v>
      </c>
      <c r="K17" s="40">
        <f>SUM(J17:J$119)/C17</f>
        <v>52.113348852364702</v>
      </c>
    </row>
    <row r="18" spans="1:11">
      <c r="A18" s="60">
        <v>13</v>
      </c>
      <c r="C18" s="85">
        <v>98475</v>
      </c>
      <c r="D18" s="28">
        <f t="shared" si="0"/>
        <v>20</v>
      </c>
      <c r="E18" s="31">
        <f>SUMPRODUCT(D18:D$119*$A18:$A$119)/C18+0.5-$A18</f>
        <v>64.242353548243543</v>
      </c>
      <c r="F18" s="33">
        <f t="shared" si="1"/>
        <v>2.0309723280020309E-4</v>
      </c>
      <c r="G18" s="32"/>
      <c r="H18" s="40">
        <f>'HRQOL scores'!J$7</f>
        <v>0.90777881424004248</v>
      </c>
      <c r="I18" s="37">
        <f t="shared" si="2"/>
        <v>98465</v>
      </c>
      <c r="J18" s="37">
        <f t="shared" si="3"/>
        <v>89384.440944145783</v>
      </c>
      <c r="K18" s="40">
        <f>SUM(J18:J$119)/C18</f>
        <v>51.215012742059827</v>
      </c>
    </row>
    <row r="19" spans="1:11">
      <c r="A19" s="60">
        <v>14</v>
      </c>
      <c r="C19" s="85">
        <v>98455</v>
      </c>
      <c r="D19" s="28">
        <f t="shared" si="0"/>
        <v>24</v>
      </c>
      <c r="E19" s="31">
        <f>SUMPRODUCT(D19:D$119*$A19:$A$119)/C19+0.5-$A19</f>
        <v>63.255302073671047</v>
      </c>
      <c r="F19" s="33">
        <f t="shared" si="1"/>
        <v>2.437661875983952E-4</v>
      </c>
      <c r="G19" s="32"/>
      <c r="H19" s="40">
        <f>'HRQOL scores'!J$7</f>
        <v>0.90777881424004248</v>
      </c>
      <c r="I19" s="37">
        <f t="shared" si="2"/>
        <v>98443</v>
      </c>
      <c r="J19" s="37">
        <f t="shared" si="3"/>
        <v>89364.469810232506</v>
      </c>
      <c r="K19" s="40">
        <f>SUM(J19:J$119)/C19</f>
        <v>50.317545465747763</v>
      </c>
    </row>
    <row r="20" spans="1:11">
      <c r="A20" s="60">
        <v>15</v>
      </c>
      <c r="C20" s="85">
        <v>98431</v>
      </c>
      <c r="D20" s="28">
        <f t="shared" si="0"/>
        <v>29</v>
      </c>
      <c r="E20" s="31">
        <f>SUMPRODUCT(D20:D$119*$A20:$A$119)/C20+0.5-$A20</f>
        <v>62.270603424361056</v>
      </c>
      <c r="F20" s="33">
        <f t="shared" si="1"/>
        <v>2.9462262904979123E-4</v>
      </c>
      <c r="G20" s="32"/>
      <c r="H20" s="40">
        <f>'HRQOL scores'!J$8</f>
        <v>0.86941733611120564</v>
      </c>
      <c r="I20" s="37">
        <f t="shared" si="2"/>
        <v>98416.5</v>
      </c>
      <c r="J20" s="37">
        <f t="shared" si="3"/>
        <v>85565.01125938847</v>
      </c>
      <c r="K20" s="40">
        <f>SUM(J20:J$119)/C20</f>
        <v>49.421924688563188</v>
      </c>
    </row>
    <row r="21" spans="1:11">
      <c r="A21" s="60">
        <v>16</v>
      </c>
      <c r="C21" s="85">
        <v>98402</v>
      </c>
      <c r="D21" s="28">
        <f t="shared" si="0"/>
        <v>34</v>
      </c>
      <c r="E21" s="31">
        <f>SUMPRODUCT(D21:D$119*$A21:$A$119)/C21+0.5-$A21</f>
        <v>61.288807805362524</v>
      </c>
      <c r="F21" s="33">
        <f t="shared" si="1"/>
        <v>3.4552143249120951E-4</v>
      </c>
      <c r="G21" s="32"/>
      <c r="H21" s="40">
        <f>'HRQOL scores'!J$8</f>
        <v>0.86941733611120564</v>
      </c>
      <c r="I21" s="37">
        <f t="shared" si="2"/>
        <v>98385</v>
      </c>
      <c r="J21" s="37">
        <f t="shared" si="3"/>
        <v>85537.62461330097</v>
      </c>
      <c r="K21" s="40">
        <f>SUM(J21:J$119)/C21</f>
        <v>48.566944348291443</v>
      </c>
    </row>
    <row r="22" spans="1:11">
      <c r="A22" s="60">
        <v>17</v>
      </c>
      <c r="C22" s="85">
        <v>98368</v>
      </c>
      <c r="D22" s="28">
        <f t="shared" si="0"/>
        <v>38</v>
      </c>
      <c r="E22" s="31">
        <f>SUMPRODUCT(D22:D$119*$A22:$A$119)/C22+0.5-$A22</f>
        <v>60.309818901098765</v>
      </c>
      <c r="F22" s="33">
        <f t="shared" si="1"/>
        <v>3.8630448926480154E-4</v>
      </c>
      <c r="G22" s="32"/>
      <c r="H22" s="40">
        <f>'HRQOL scores'!J$8</f>
        <v>0.86941733611120564</v>
      </c>
      <c r="I22" s="37">
        <f t="shared" si="2"/>
        <v>98349</v>
      </c>
      <c r="J22" s="37">
        <f t="shared" si="3"/>
        <v>85506.325589200962</v>
      </c>
      <c r="K22" s="40">
        <f>SUM(J22:J$119)/C22</f>
        <v>47.714163479457468</v>
      </c>
    </row>
    <row r="23" spans="1:11">
      <c r="A23" s="60">
        <v>18</v>
      </c>
      <c r="C23" s="85">
        <v>98330</v>
      </c>
      <c r="D23" s="28">
        <f t="shared" si="0"/>
        <v>43</v>
      </c>
      <c r="E23" s="31">
        <f>SUMPRODUCT(D23:D$119*$A23:$A$119)/C23+0.5-$A23</f>
        <v>59.332932631580221</v>
      </c>
      <c r="F23" s="33">
        <f t="shared" si="1"/>
        <v>4.3730295942235329E-4</v>
      </c>
      <c r="G23" s="32"/>
      <c r="H23" s="40">
        <f>'HRQOL scores'!J$8</f>
        <v>0.86941733611120564</v>
      </c>
      <c r="I23" s="37">
        <f t="shared" si="2"/>
        <v>98308.5</v>
      </c>
      <c r="J23" s="37">
        <f t="shared" si="3"/>
        <v>85471.11418708846</v>
      </c>
      <c r="K23" s="40">
        <f>SUM(J23:J$119)/C23</f>
        <v>46.863017467284358</v>
      </c>
    </row>
    <row r="24" spans="1:11">
      <c r="A24" s="60">
        <v>19</v>
      </c>
      <c r="C24" s="85">
        <v>98287</v>
      </c>
      <c r="D24" s="28">
        <f t="shared" si="0"/>
        <v>48</v>
      </c>
      <c r="E24" s="31">
        <f>SUMPRODUCT(D24:D$119*$A24:$A$119)/C24+0.5-$A24</f>
        <v>58.358671702903564</v>
      </c>
      <c r="F24" s="33">
        <f t="shared" si="1"/>
        <v>4.8836570451840015E-4</v>
      </c>
      <c r="G24" s="32"/>
      <c r="H24" s="40">
        <f>'HRQOL scores'!J$8</f>
        <v>0.86941733611120564</v>
      </c>
      <c r="I24" s="37">
        <f t="shared" si="2"/>
        <v>98263</v>
      </c>
      <c r="J24" s="37">
        <f t="shared" si="3"/>
        <v>85431.5556982954</v>
      </c>
      <c r="K24" s="40">
        <f>SUM(J24:J$119)/C24</f>
        <v>46.013912250561958</v>
      </c>
    </row>
    <row r="25" spans="1:11">
      <c r="A25" s="60">
        <v>20</v>
      </c>
      <c r="C25" s="85">
        <v>98239</v>
      </c>
      <c r="D25" s="28">
        <f t="shared" si="0"/>
        <v>53</v>
      </c>
      <c r="E25" s="31">
        <f>SUMPRODUCT(D25:D$119*$A25:$A$119)/C25+0.5-$A25</f>
        <v>57.386941699969285</v>
      </c>
      <c r="F25" s="33">
        <f t="shared" si="1"/>
        <v>5.3950060566577431E-4</v>
      </c>
      <c r="G25" s="32"/>
      <c r="H25" s="40">
        <f>'HRQOL scores'!J$8</f>
        <v>0.86941733611120564</v>
      </c>
      <c r="I25" s="37">
        <f t="shared" si="2"/>
        <v>98212.5</v>
      </c>
      <c r="J25" s="37">
        <f t="shared" si="3"/>
        <v>85387.650122821782</v>
      </c>
      <c r="K25" s="40">
        <f>SUM(J25:J$119)/C25</f>
        <v>45.166765110319602</v>
      </c>
    </row>
    <row r="26" spans="1:11">
      <c r="A26" s="60">
        <v>21</v>
      </c>
      <c r="C26" s="85">
        <v>98186</v>
      </c>
      <c r="D26" s="28">
        <f t="shared" si="0"/>
        <v>59</v>
      </c>
      <c r="E26" s="31">
        <f>SUMPRODUCT(D26:D$119*$A26:$A$119)/C26+0.5-$A26</f>
        <v>56.417648805973187</v>
      </c>
      <c r="F26" s="33">
        <f t="shared" si="1"/>
        <v>6.0090033202289531E-4</v>
      </c>
      <c r="G26" s="32"/>
      <c r="H26" s="40">
        <f>'HRQOL scores'!J$8</f>
        <v>0.86941733611120564</v>
      </c>
      <c r="I26" s="37">
        <f t="shared" si="2"/>
        <v>98156.5</v>
      </c>
      <c r="J26" s="37">
        <f t="shared" si="3"/>
        <v>85338.962751999556</v>
      </c>
      <c r="K26" s="40">
        <f>SUM(J26:J$119)/C26</f>
        <v>44.321493772532385</v>
      </c>
    </row>
    <row r="27" spans="1:11">
      <c r="A27" s="60">
        <v>22</v>
      </c>
      <c r="C27" s="85">
        <v>98127</v>
      </c>
      <c r="D27" s="28">
        <f t="shared" si="0"/>
        <v>64</v>
      </c>
      <c r="E27" s="31">
        <f>SUMPRODUCT(D27:D$119*$A27:$A$119)/C27+0.5-$A27</f>
        <v>55.451269942658826</v>
      </c>
      <c r="F27" s="33">
        <f t="shared" si="1"/>
        <v>6.5221600578841701E-4</v>
      </c>
      <c r="G27" s="32"/>
      <c r="H27" s="40">
        <f>'HRQOL scores'!J$8</f>
        <v>0.86941733611120564</v>
      </c>
      <c r="I27" s="37">
        <f t="shared" si="2"/>
        <v>98095</v>
      </c>
      <c r="J27" s="37">
        <f t="shared" si="3"/>
        <v>85285.493585828721</v>
      </c>
      <c r="K27" s="40">
        <f>SUM(J27:J$119)/C27</f>
        <v>43.478463876383302</v>
      </c>
    </row>
    <row r="28" spans="1:11">
      <c r="A28" s="60">
        <v>23</v>
      </c>
      <c r="C28" s="85">
        <v>98063</v>
      </c>
      <c r="D28" s="28">
        <f t="shared" si="0"/>
        <v>69</v>
      </c>
      <c r="E28" s="31">
        <f>SUMPRODUCT(D28:D$119*$A28:$A$119)/C28+0.5-$A28</f>
        <v>54.487133431195076</v>
      </c>
      <c r="F28" s="33">
        <f t="shared" si="1"/>
        <v>7.0362929953193354E-4</v>
      </c>
      <c r="G28" s="32"/>
      <c r="H28" s="40">
        <f>'HRQOL scores'!J$8</f>
        <v>0.86941733611120564</v>
      </c>
      <c r="I28" s="37">
        <f t="shared" si="2"/>
        <v>98028.5</v>
      </c>
      <c r="J28" s="37">
        <f t="shared" si="3"/>
        <v>85227.677332977328</v>
      </c>
      <c r="K28" s="40">
        <f>SUM(J28:J$119)/C28</f>
        <v>42.637138688516941</v>
      </c>
    </row>
    <row r="29" spans="1:11">
      <c r="A29" s="60">
        <v>24</v>
      </c>
      <c r="C29" s="85">
        <v>97994</v>
      </c>
      <c r="D29" s="28">
        <f t="shared" si="0"/>
        <v>72</v>
      </c>
      <c r="E29" s="31">
        <f>SUMPRODUCT(D29:D$119*$A29:$A$119)/C29+0.5-$A29</f>
        <v>53.525147107611517</v>
      </c>
      <c r="F29" s="33">
        <f t="shared" si="1"/>
        <v>7.3473886156295279E-4</v>
      </c>
      <c r="G29" s="32"/>
      <c r="H29" s="40">
        <f>'HRQOL scores'!J$8</f>
        <v>0.86941733611120564</v>
      </c>
      <c r="I29" s="37">
        <f t="shared" si="2"/>
        <v>97958</v>
      </c>
      <c r="J29" s="37">
        <f t="shared" si="3"/>
        <v>85166.383410781476</v>
      </c>
      <c r="K29" s="40">
        <f>SUM(J29:J$119)/C29</f>
        <v>41.797437127569637</v>
      </c>
    </row>
    <row r="30" spans="1:11">
      <c r="A30" s="60">
        <v>25</v>
      </c>
      <c r="C30" s="85">
        <v>97922</v>
      </c>
      <c r="D30" s="28">
        <f t="shared" si="0"/>
        <v>76</v>
      </c>
      <c r="E30" s="31">
        <f>SUMPRODUCT(D30:D$119*$A30:$A$119)/C30+0.5-$A30</f>
        <v>52.564135390037819</v>
      </c>
      <c r="F30" s="33">
        <f t="shared" si="1"/>
        <v>7.7612793856334634E-4</v>
      </c>
      <c r="G30" s="32"/>
      <c r="H30" s="40">
        <f>'HRQOL scores'!J$9</f>
        <v>0.82330782288876592</v>
      </c>
      <c r="I30" s="37">
        <f t="shared" si="2"/>
        <v>97884</v>
      </c>
      <c r="J30" s="37">
        <f t="shared" si="3"/>
        <v>80588.662935643966</v>
      </c>
      <c r="K30" s="40">
        <f>SUM(J30:J$119)/C30</f>
        <v>40.958432941200925</v>
      </c>
    </row>
    <row r="31" spans="1:11">
      <c r="A31" s="60">
        <v>26</v>
      </c>
      <c r="C31" s="85">
        <v>97846</v>
      </c>
      <c r="D31" s="28">
        <f t="shared" si="0"/>
        <v>81</v>
      </c>
      <c r="E31" s="31">
        <f>SUMPRODUCT(D31:D$119*$A31:$A$119)/C31+0.5-$A31</f>
        <v>51.604575206582624</v>
      </c>
      <c r="F31" s="33">
        <f t="shared" si="1"/>
        <v>8.2783149030108533E-4</v>
      </c>
      <c r="G31" s="32"/>
      <c r="H31" s="40">
        <f>'HRQOL scores'!J$9</f>
        <v>0.82330782288876592</v>
      </c>
      <c r="I31" s="37">
        <f t="shared" si="2"/>
        <v>97805.5</v>
      </c>
      <c r="J31" s="37">
        <f t="shared" si="3"/>
        <v>80524.033271547189</v>
      </c>
      <c r="K31" s="40">
        <f>SUM(J31:J$119)/C31</f>
        <v>40.166619049655928</v>
      </c>
    </row>
    <row r="32" spans="1:11">
      <c r="A32" s="60">
        <v>27</v>
      </c>
      <c r="C32" s="85">
        <v>97765</v>
      </c>
      <c r="D32" s="28">
        <f t="shared" si="0"/>
        <v>86</v>
      </c>
      <c r="E32" s="31">
        <f>SUMPRODUCT(D32:D$119*$A32:$A$119)/C32+0.5-$A32</f>
        <v>50.646916234473309</v>
      </c>
      <c r="F32" s="33">
        <f t="shared" si="1"/>
        <v>8.7966041016723773E-4</v>
      </c>
      <c r="G32" s="32"/>
      <c r="H32" s="40">
        <f>'HRQOL scores'!J$9</f>
        <v>0.82330782288876592</v>
      </c>
      <c r="I32" s="37">
        <f t="shared" si="2"/>
        <v>97722</v>
      </c>
      <c r="J32" s="37">
        <f t="shared" si="3"/>
        <v>80455.28706833598</v>
      </c>
      <c r="K32" s="40">
        <f>SUM(J32:J$119)/C32</f>
        <v>39.37624890565219</v>
      </c>
    </row>
    <row r="33" spans="1:11">
      <c r="A33" s="60">
        <v>28</v>
      </c>
      <c r="C33" s="85">
        <v>97679</v>
      </c>
      <c r="D33" s="28">
        <f t="shared" si="0"/>
        <v>92</v>
      </c>
      <c r="E33" s="31">
        <f>SUMPRODUCT(D33:D$119*$A33:$A$119)/C33+0.5-$A33</f>
        <v>49.691067329346978</v>
      </c>
      <c r="F33" s="33">
        <f t="shared" si="1"/>
        <v>9.4186058415831448E-4</v>
      </c>
      <c r="G33" s="32"/>
      <c r="H33" s="40">
        <f>'HRQOL scores'!J$9</f>
        <v>0.82330782288876592</v>
      </c>
      <c r="I33" s="37">
        <f t="shared" si="2"/>
        <v>97633</v>
      </c>
      <c r="J33" s="37">
        <f t="shared" si="3"/>
        <v>80382.012672098877</v>
      </c>
      <c r="K33" s="40">
        <f>SUM(J33:J$119)/C33</f>
        <v>38.587246871822501</v>
      </c>
    </row>
    <row r="34" spans="1:11">
      <c r="A34" s="60">
        <v>29</v>
      </c>
      <c r="C34" s="85">
        <v>97587</v>
      </c>
      <c r="D34" s="28">
        <f t="shared" si="0"/>
        <v>100</v>
      </c>
      <c r="E34" s="31">
        <f>SUMPRODUCT(D34:D$119*$A34:$A$119)/C34+0.5-$A34</f>
        <v>48.737442135359046</v>
      </c>
      <c r="F34" s="33">
        <f t="shared" si="1"/>
        <v>1.0247266541650016E-3</v>
      </c>
      <c r="G34" s="32"/>
      <c r="H34" s="40">
        <f>'HRQOL scores'!J$9</f>
        <v>0.82330782288876592</v>
      </c>
      <c r="I34" s="37">
        <f t="shared" si="2"/>
        <v>97537</v>
      </c>
      <c r="J34" s="37">
        <f t="shared" si="3"/>
        <v>80302.975121101568</v>
      </c>
      <c r="K34" s="40">
        <f>SUM(J34:J$119)/C34</f>
        <v>37.799929032767189</v>
      </c>
    </row>
    <row r="35" spans="1:11">
      <c r="A35" s="60">
        <v>30</v>
      </c>
      <c r="C35" s="85">
        <v>97487</v>
      </c>
      <c r="D35" s="28">
        <f t="shared" si="0"/>
        <v>109</v>
      </c>
      <c r="E35" s="31">
        <f>SUMPRODUCT(D35:D$119*$A35:$A$119)/C35+0.5-$A35</f>
        <v>47.786923032437997</v>
      </c>
      <c r="F35" s="33">
        <f t="shared" si="1"/>
        <v>1.118097797655072E-3</v>
      </c>
      <c r="G35" s="32"/>
      <c r="H35" s="40">
        <f>'HRQOL scores'!J$9</f>
        <v>0.82330782288876592</v>
      </c>
      <c r="I35" s="37">
        <f t="shared" si="2"/>
        <v>97432.5</v>
      </c>
      <c r="J35" s="37">
        <f t="shared" si="3"/>
        <v>80216.939453609681</v>
      </c>
      <c r="K35" s="40">
        <f>SUM(J35:J$119)/C35</f>
        <v>37.014973272329136</v>
      </c>
    </row>
    <row r="36" spans="1:11">
      <c r="A36" s="60">
        <v>31</v>
      </c>
      <c r="C36" s="85">
        <v>97378</v>
      </c>
      <c r="D36" s="28">
        <f t="shared" si="0"/>
        <v>119</v>
      </c>
      <c r="E36" s="31">
        <f>SUMPRODUCT(D36:D$119*$A36:$A$119)/C36+0.5-$A36</f>
        <v>46.839853618510162</v>
      </c>
      <c r="F36" s="33">
        <f t="shared" si="1"/>
        <v>1.2220419396578282E-3</v>
      </c>
      <c r="G36" s="32"/>
      <c r="H36" s="40">
        <f>'HRQOL scores'!J$9</f>
        <v>0.82330782288876592</v>
      </c>
      <c r="I36" s="37">
        <f t="shared" si="2"/>
        <v>97318.5</v>
      </c>
      <c r="J36" s="37">
        <f t="shared" si="3"/>
        <v>80123.082361800363</v>
      </c>
      <c r="K36" s="40">
        <f>SUM(J36:J$119)/C36</f>
        <v>36.232637350797305</v>
      </c>
    </row>
    <row r="37" spans="1:11">
      <c r="A37" s="60">
        <v>32</v>
      </c>
      <c r="C37" s="85">
        <v>97259</v>
      </c>
      <c r="D37" s="28">
        <f t="shared" si="0"/>
        <v>129</v>
      </c>
      <c r="E37" s="31">
        <f>SUMPRODUCT(D37:D$119*$A37:$A$119)/C37+0.5-$A37</f>
        <v>45.896552151094326</v>
      </c>
      <c r="F37" s="33">
        <f t="shared" si="1"/>
        <v>1.3263554015566683E-3</v>
      </c>
      <c r="G37" s="32"/>
      <c r="H37" s="40">
        <f>'HRQOL scores'!J$9</f>
        <v>0.82330782288876592</v>
      </c>
      <c r="I37" s="37">
        <f t="shared" ref="I37:I68" si="4">(D37*0.5+C38)</f>
        <v>97194.5</v>
      </c>
      <c r="J37" s="37">
        <f t="shared" ref="J37:J68" si="5">I37*H37</f>
        <v>80020.992191762154</v>
      </c>
      <c r="K37" s="40">
        <f>SUM(J37:J$119)/C37</f>
        <v>35.453157832016991</v>
      </c>
    </row>
    <row r="38" spans="1:11">
      <c r="A38" s="60">
        <v>33</v>
      </c>
      <c r="C38" s="85">
        <v>97130</v>
      </c>
      <c r="D38" s="28">
        <f t="shared" si="0"/>
        <v>136</v>
      </c>
      <c r="E38" s="31">
        <f>SUMPRODUCT(D38:D$119*$A38:$A$119)/C38+0.5-$A38</f>
        <v>44.95684408177992</v>
      </c>
      <c r="F38" s="33">
        <f t="shared" si="1"/>
        <v>1.4001853186451148E-3</v>
      </c>
      <c r="G38" s="32"/>
      <c r="H38" s="40">
        <f>'HRQOL scores'!J$9</f>
        <v>0.82330782288876592</v>
      </c>
      <c r="I38" s="37">
        <f t="shared" si="4"/>
        <v>97062</v>
      </c>
      <c r="J38" s="37">
        <f t="shared" si="5"/>
        <v>79911.903905229396</v>
      </c>
      <c r="K38" s="40">
        <f>SUM(J38:J$119)/C38</f>
        <v>34.676389224671858</v>
      </c>
    </row>
    <row r="39" spans="1:11">
      <c r="A39" s="60">
        <v>34</v>
      </c>
      <c r="C39" s="85">
        <v>96994</v>
      </c>
      <c r="D39" s="28">
        <f t="shared" si="0"/>
        <v>145</v>
      </c>
      <c r="E39" s="31">
        <f>SUMPRODUCT(D39:D$119*$A39:$A$119)/C39+0.5-$A39</f>
        <v>44.019179182869905</v>
      </c>
      <c r="F39" s="33">
        <f t="shared" si="1"/>
        <v>1.4949378312060541E-3</v>
      </c>
      <c r="G39" s="32"/>
      <c r="H39" s="40">
        <f>'HRQOL scores'!J$9</f>
        <v>0.82330782288876592</v>
      </c>
      <c r="I39" s="37">
        <f t="shared" si="4"/>
        <v>96921.5</v>
      </c>
      <c r="J39" s="37">
        <f t="shared" si="5"/>
        <v>79796.229156113521</v>
      </c>
      <c r="K39" s="40">
        <f>SUM(J39:J$119)/C39</f>
        <v>33.901125651969693</v>
      </c>
    </row>
    <row r="40" spans="1:11">
      <c r="A40" s="60">
        <v>35</v>
      </c>
      <c r="C40" s="85">
        <v>96849</v>
      </c>
      <c r="D40" s="28">
        <f t="shared" si="0"/>
        <v>155</v>
      </c>
      <c r="E40" s="31">
        <f>SUMPRODUCT(D40:D$119*$A40:$A$119)/C40+0.5-$A40</f>
        <v>43.084335054190362</v>
      </c>
      <c r="F40" s="33">
        <f t="shared" si="1"/>
        <v>1.6004295346363927E-3</v>
      </c>
      <c r="G40" s="32"/>
      <c r="H40" s="40">
        <f>'HRQOL scores'!J$10</f>
        <v>0.80699257487967158</v>
      </c>
      <c r="I40" s="37">
        <f t="shared" si="4"/>
        <v>96771.5</v>
      </c>
      <c r="J40" s="37">
        <f t="shared" si="5"/>
        <v>78093.881959968145</v>
      </c>
      <c r="K40" s="40">
        <f>SUM(J40:J$119)/C40</f>
        <v>33.127957462968489</v>
      </c>
    </row>
    <row r="41" spans="1:11">
      <c r="A41" s="60">
        <v>36</v>
      </c>
      <c r="C41" s="85">
        <v>96694</v>
      </c>
      <c r="D41" s="28">
        <f t="shared" si="0"/>
        <v>166</v>
      </c>
      <c r="E41" s="31">
        <f>SUMPRODUCT(D41:D$119*$A41:$A$119)/C41+0.5-$A41</f>
        <v>42.152597531007956</v>
      </c>
      <c r="F41" s="33">
        <f t="shared" si="1"/>
        <v>1.7167559517653629E-3</v>
      </c>
      <c r="G41" s="32"/>
      <c r="H41" s="40">
        <f>'HRQOL scores'!J$10</f>
        <v>0.80699257487967158</v>
      </c>
      <c r="I41" s="37">
        <f t="shared" si="4"/>
        <v>96611</v>
      </c>
      <c r="J41" s="37">
        <f t="shared" si="5"/>
        <v>77964.359651699953</v>
      </c>
      <c r="K41" s="40">
        <f>SUM(J41:J$119)/C41</f>
        <v>32.373422036228376</v>
      </c>
    </row>
    <row r="42" spans="1:11">
      <c r="A42" s="60">
        <v>37</v>
      </c>
      <c r="C42" s="85">
        <v>96528</v>
      </c>
      <c r="D42" s="28">
        <f t="shared" si="0"/>
        <v>181</v>
      </c>
      <c r="E42" s="31">
        <f>SUMPRODUCT(D42:D$119*$A42:$A$119)/C42+0.5-$A42</f>
        <v>41.224227847497957</v>
      </c>
      <c r="F42" s="33">
        <f t="shared" si="1"/>
        <v>1.8751035968838058E-3</v>
      </c>
      <c r="G42" s="32"/>
      <c r="H42" s="40">
        <f>'HRQOL scores'!J$10</f>
        <v>0.80699257487967158</v>
      </c>
      <c r="I42" s="37">
        <f t="shared" si="4"/>
        <v>96437.5</v>
      </c>
      <c r="J42" s="37">
        <f t="shared" si="5"/>
        <v>77824.346439958332</v>
      </c>
      <c r="K42" s="40">
        <f>SUM(J42:J$119)/C42</f>
        <v>31.62140840708776</v>
      </c>
    </row>
    <row r="43" spans="1:11">
      <c r="A43" s="60">
        <v>38</v>
      </c>
      <c r="C43" s="85">
        <v>96347</v>
      </c>
      <c r="D43" s="28">
        <f t="shared" si="0"/>
        <v>199</v>
      </c>
      <c r="E43" s="31">
        <f>SUMPRODUCT(D43:D$119*$A43:$A$119)/C43+0.5-$A43</f>
        <v>40.300733449544694</v>
      </c>
      <c r="F43" s="33">
        <f t="shared" si="1"/>
        <v>2.0654509221875099E-3</v>
      </c>
      <c r="G43" s="32"/>
      <c r="H43" s="40">
        <f>'HRQOL scores'!J$10</f>
        <v>0.80699257487967158</v>
      </c>
      <c r="I43" s="37">
        <f t="shared" si="4"/>
        <v>96247.5</v>
      </c>
      <c r="J43" s="37">
        <f t="shared" si="5"/>
        <v>77671.017850731194</v>
      </c>
      <c r="K43" s="40">
        <f>SUM(J43:J$119)/C43</f>
        <v>30.873062620314162</v>
      </c>
    </row>
    <row r="44" spans="1:11">
      <c r="A44" s="60">
        <v>39</v>
      </c>
      <c r="C44" s="85">
        <v>96148</v>
      </c>
      <c r="D44" s="28">
        <f t="shared" si="0"/>
        <v>220</v>
      </c>
      <c r="E44" s="31">
        <f>SUMPRODUCT(D44:D$119*$A44:$A$119)/C44+0.5-$A44</f>
        <v>39.383110055989548</v>
      </c>
      <c r="F44" s="33">
        <f t="shared" si="1"/>
        <v>2.2881391188584268E-3</v>
      </c>
      <c r="G44" s="32"/>
      <c r="H44" s="40">
        <f>'HRQOL scores'!J$10</f>
        <v>0.80699257487967158</v>
      </c>
      <c r="I44" s="37">
        <f t="shared" si="4"/>
        <v>96038</v>
      </c>
      <c r="J44" s="37">
        <f t="shared" si="5"/>
        <v>77501.952906293896</v>
      </c>
      <c r="K44" s="40">
        <f>SUM(J44:J$119)/C44</f>
        <v>30.129133694186848</v>
      </c>
    </row>
    <row r="45" spans="1:11">
      <c r="A45" s="60">
        <v>40</v>
      </c>
      <c r="C45" s="85">
        <v>95928</v>
      </c>
      <c r="D45" s="28">
        <f t="shared" si="0"/>
        <v>242</v>
      </c>
      <c r="E45" s="31">
        <f>SUMPRODUCT(D45:D$119*$A45:$A$119)/C45+0.5-$A45</f>
        <v>38.472284063706979</v>
      </c>
      <c r="F45" s="33">
        <f t="shared" si="1"/>
        <v>2.5227253773663582E-3</v>
      </c>
      <c r="G45" s="32"/>
      <c r="H45" s="40">
        <f>'HRQOL scores'!J$10</f>
        <v>0.80699257487967158</v>
      </c>
      <c r="I45" s="37">
        <f t="shared" si="4"/>
        <v>95807</v>
      </c>
      <c r="J45" s="37">
        <f t="shared" si="5"/>
        <v>77315.537621496696</v>
      </c>
      <c r="K45" s="40">
        <f>SUM(J45:J$119)/C45</f>
        <v>29.390313500983897</v>
      </c>
    </row>
    <row r="46" spans="1:11">
      <c r="A46" s="60">
        <v>41</v>
      </c>
      <c r="C46" s="85">
        <v>95686</v>
      </c>
      <c r="D46" s="28">
        <f t="shared" si="0"/>
        <v>264</v>
      </c>
      <c r="E46" s="31">
        <f>SUMPRODUCT(D46:D$119*$A46:$A$119)/C46+0.5-$A46</f>
        <v>37.568319980595732</v>
      </c>
      <c r="F46" s="33">
        <f t="shared" si="1"/>
        <v>2.7590243086762956E-3</v>
      </c>
      <c r="G46" s="32"/>
      <c r="H46" s="40">
        <f>'HRQOL scores'!J$10</f>
        <v>0.80699257487967158</v>
      </c>
      <c r="I46" s="37">
        <f t="shared" si="4"/>
        <v>95554</v>
      </c>
      <c r="J46" s="37">
        <f t="shared" si="5"/>
        <v>77111.368500052136</v>
      </c>
      <c r="K46" s="40">
        <f>SUM(J46:J$119)/C46</f>
        <v>28.656631648317276</v>
      </c>
    </row>
    <row r="47" spans="1:11">
      <c r="A47" s="60">
        <v>42</v>
      </c>
      <c r="C47" s="85">
        <v>95422</v>
      </c>
      <c r="D47" s="28">
        <f t="shared" si="0"/>
        <v>287</v>
      </c>
      <c r="E47" s="31">
        <f>SUMPRODUCT(D47:D$119*$A47:$A$119)/C47+0.5-$A47</f>
        <v>36.670875329203781</v>
      </c>
      <c r="F47" s="33">
        <f t="shared" si="1"/>
        <v>3.0076921464651757E-3</v>
      </c>
      <c r="G47" s="32"/>
      <c r="H47" s="40">
        <f>'HRQOL scores'!J$10</f>
        <v>0.80699257487967158</v>
      </c>
      <c r="I47" s="37">
        <f t="shared" si="4"/>
        <v>95278.5</v>
      </c>
      <c r="J47" s="37">
        <f t="shared" si="5"/>
        <v>76889.042045672788</v>
      </c>
      <c r="K47" s="40">
        <f>SUM(J47:J$119)/C47</f>
        <v>27.927805824661345</v>
      </c>
    </row>
    <row r="48" spans="1:11">
      <c r="A48" s="60">
        <v>43</v>
      </c>
      <c r="C48" s="85">
        <v>95135</v>
      </c>
      <c r="D48" s="28">
        <f t="shared" si="0"/>
        <v>314</v>
      </c>
      <c r="E48" s="31">
        <f>SUMPRODUCT(D48:D$119*$A48:$A$119)/C48+0.5-$A48</f>
        <v>35.779994383384491</v>
      </c>
      <c r="F48" s="33">
        <f t="shared" si="1"/>
        <v>3.3005728701319178E-3</v>
      </c>
      <c r="G48" s="32"/>
      <c r="H48" s="40">
        <f>'HRQOL scores'!J$10</f>
        <v>0.80699257487967158</v>
      </c>
      <c r="I48" s="37">
        <f t="shared" si="4"/>
        <v>94978</v>
      </c>
      <c r="J48" s="37">
        <f t="shared" si="5"/>
        <v>76646.540776921451</v>
      </c>
      <c r="K48" s="40">
        <f>SUM(J48:J$119)/C48</f>
        <v>27.203847641300914</v>
      </c>
    </row>
    <row r="49" spans="1:11">
      <c r="A49" s="60">
        <v>44</v>
      </c>
      <c r="C49" s="85">
        <v>94821</v>
      </c>
      <c r="D49" s="28">
        <f t="shared" si="0"/>
        <v>344</v>
      </c>
      <c r="E49" s="31">
        <f>SUMPRODUCT(D49:D$119*$A49:$A$119)/C49+0.5-$A49</f>
        <v>34.896824180965012</v>
      </c>
      <c r="F49" s="33">
        <f t="shared" si="1"/>
        <v>3.6278883369717679E-3</v>
      </c>
      <c r="G49" s="32"/>
      <c r="H49" s="40">
        <f>'HRQOL scores'!J$10</f>
        <v>0.80699257487967158</v>
      </c>
      <c r="I49" s="37">
        <f t="shared" si="4"/>
        <v>94649</v>
      </c>
      <c r="J49" s="37">
        <f t="shared" si="5"/>
        <v>76381.040219786039</v>
      </c>
      <c r="K49" s="40">
        <f>SUM(J49:J$119)/C49</f>
        <v>26.485604502992388</v>
      </c>
    </row>
    <row r="50" spans="1:11">
      <c r="A50" s="60">
        <v>45</v>
      </c>
      <c r="C50" s="85">
        <v>94477</v>
      </c>
      <c r="D50" s="28">
        <f t="shared" si="0"/>
        <v>373</v>
      </c>
      <c r="E50" s="31">
        <f>SUMPRODUCT(D50:D$119*$A50:$A$119)/C50+0.5-$A50</f>
        <v>34.022066382963928</v>
      </c>
      <c r="F50" s="33">
        <f t="shared" si="1"/>
        <v>3.948050848354626E-3</v>
      </c>
      <c r="G50" s="32"/>
      <c r="H50" s="40">
        <f>'HRQOL scores'!J$11</f>
        <v>0.79269003448968212</v>
      </c>
      <c r="I50" s="37">
        <f t="shared" si="4"/>
        <v>94290.5</v>
      </c>
      <c r="J50" s="37">
        <f t="shared" si="5"/>
        <v>74743.139697049366</v>
      </c>
      <c r="K50" s="40">
        <f>SUM(J50:J$119)/C50</f>
        <v>25.77357943582517</v>
      </c>
    </row>
    <row r="51" spans="1:11">
      <c r="A51" s="60">
        <v>46</v>
      </c>
      <c r="C51" s="85">
        <v>94104</v>
      </c>
      <c r="D51" s="28">
        <f t="shared" si="0"/>
        <v>405</v>
      </c>
      <c r="E51" s="31">
        <f>SUMPRODUCT(D51:D$119*$A51:$A$119)/C51+0.5-$A51</f>
        <v>33.154937788651736</v>
      </c>
      <c r="F51" s="33">
        <f t="shared" si="1"/>
        <v>4.3037490436113237E-3</v>
      </c>
      <c r="G51" s="32"/>
      <c r="H51" s="40">
        <f>'HRQOL scores'!J$11</f>
        <v>0.79269003448968212</v>
      </c>
      <c r="I51" s="37">
        <f t="shared" si="4"/>
        <v>93901.5</v>
      </c>
      <c r="J51" s="37">
        <f t="shared" si="5"/>
        <v>74434.783273632886</v>
      </c>
      <c r="K51" s="40">
        <f>SUM(J51:J$119)/C51</f>
        <v>25.08147713871255</v>
      </c>
    </row>
    <row r="52" spans="1:11">
      <c r="A52" s="60">
        <v>47</v>
      </c>
      <c r="C52" s="85">
        <v>93699</v>
      </c>
      <c r="D52" s="28">
        <f t="shared" si="0"/>
        <v>438</v>
      </c>
      <c r="E52" s="31">
        <f>SUMPRODUCT(D52:D$119*$A52:$A$119)/C52+0.5-$A52</f>
        <v>32.296083903385124</v>
      </c>
      <c r="F52" s="33">
        <f t="shared" si="1"/>
        <v>4.674542951365543E-3</v>
      </c>
      <c r="G52" s="32"/>
      <c r="H52" s="40">
        <f>'HRQOL scores'!J$11</f>
        <v>0.79269003448968212</v>
      </c>
      <c r="I52" s="37">
        <f t="shared" si="4"/>
        <v>93480</v>
      </c>
      <c r="J52" s="37">
        <f t="shared" si="5"/>
        <v>74100.664424095477</v>
      </c>
      <c r="K52" s="40">
        <f>SUM(J52:J$119)/C52</f>
        <v>24.39548491859863</v>
      </c>
    </row>
    <row r="53" spans="1:11">
      <c r="A53" s="60">
        <v>48</v>
      </c>
      <c r="C53" s="85">
        <v>93261</v>
      </c>
      <c r="D53" s="28">
        <f t="shared" si="0"/>
        <v>473</v>
      </c>
      <c r="E53" s="31">
        <f>SUMPRODUCT(D53:D$119*$A53:$A$119)/C53+0.5-$A53</f>
        <v>31.445414113759057</v>
      </c>
      <c r="F53" s="33">
        <f t="shared" si="1"/>
        <v>5.0717877783853912E-3</v>
      </c>
      <c r="G53" s="32"/>
      <c r="H53" s="40">
        <f>'HRQOL scores'!J$11</f>
        <v>0.79269003448968212</v>
      </c>
      <c r="I53" s="37">
        <f t="shared" si="4"/>
        <v>93024.5</v>
      </c>
      <c r="J53" s="37">
        <f t="shared" si="5"/>
        <v>73739.594113385436</v>
      </c>
      <c r="K53" s="40">
        <f>SUM(J53:J$119)/C53</f>
        <v>23.715506770929732</v>
      </c>
    </row>
    <row r="54" spans="1:11">
      <c r="A54" s="60">
        <v>49</v>
      </c>
      <c r="C54" s="85">
        <v>92788</v>
      </c>
      <c r="D54" s="28">
        <f t="shared" si="0"/>
        <v>509</v>
      </c>
      <c r="E54" s="31">
        <f>SUMPRODUCT(D54:D$119*$A54:$A$119)/C54+0.5-$A54</f>
        <v>30.603162754486391</v>
      </c>
      <c r="F54" s="33">
        <f t="shared" si="1"/>
        <v>5.4856231409233956E-3</v>
      </c>
      <c r="G54" s="32"/>
      <c r="H54" s="40">
        <f>'HRQOL scores'!J$11</f>
        <v>0.79269003448968212</v>
      </c>
      <c r="I54" s="37">
        <f t="shared" si="4"/>
        <v>92533.5</v>
      </c>
      <c r="J54" s="37">
        <f t="shared" si="5"/>
        <v>73350.383306450996</v>
      </c>
      <c r="K54" s="40">
        <f>SUM(J54:J$119)/C54</f>
        <v>23.041689473318666</v>
      </c>
    </row>
    <row r="55" spans="1:11">
      <c r="A55" s="60">
        <v>50</v>
      </c>
      <c r="C55" s="85">
        <v>92279</v>
      </c>
      <c r="D55" s="28">
        <f t="shared" si="0"/>
        <v>550</v>
      </c>
      <c r="E55" s="31">
        <f>SUMPRODUCT(D55:D$119*$A55:$A$119)/C55+0.5-$A55</f>
        <v>29.769208223575063</v>
      </c>
      <c r="F55" s="33">
        <f t="shared" si="1"/>
        <v>5.9601859578018836E-3</v>
      </c>
      <c r="G55" s="32"/>
      <c r="H55" s="40">
        <f>'HRQOL scores'!J$11</f>
        <v>0.79269003448968212</v>
      </c>
      <c r="I55" s="37">
        <f t="shared" si="4"/>
        <v>92004</v>
      </c>
      <c r="J55" s="37">
        <f t="shared" si="5"/>
        <v>72930.653933188718</v>
      </c>
      <c r="K55" s="40">
        <f>SUM(J55:J$119)/C55</f>
        <v>22.373908468273829</v>
      </c>
    </row>
    <row r="56" spans="1:11">
      <c r="A56" s="60">
        <v>51</v>
      </c>
      <c r="C56" s="85">
        <v>91729</v>
      </c>
      <c r="D56" s="28">
        <f t="shared" si="0"/>
        <v>592</v>
      </c>
      <c r="E56" s="31">
        <f>SUMPRODUCT(D56:D$119*$A56:$A$119)/C56+0.5-$A56</f>
        <v>28.94470413569627</v>
      </c>
      <c r="F56" s="33">
        <f t="shared" si="1"/>
        <v>6.4537932387794478E-3</v>
      </c>
      <c r="G56" s="32"/>
      <c r="H56" s="40">
        <f>'HRQOL scores'!J$11</f>
        <v>0.79269003448968212</v>
      </c>
      <c r="I56" s="37">
        <f t="shared" si="4"/>
        <v>91433</v>
      </c>
      <c r="J56" s="37">
        <f t="shared" si="5"/>
        <v>72478.027923495101</v>
      </c>
      <c r="K56" s="40">
        <f>SUM(J56:J$119)/C56</f>
        <v>21.712994206964559</v>
      </c>
    </row>
    <row r="57" spans="1:11">
      <c r="A57" s="60">
        <v>52</v>
      </c>
      <c r="C57" s="85">
        <v>91137</v>
      </c>
      <c r="D57" s="28">
        <f t="shared" si="0"/>
        <v>632</v>
      </c>
      <c r="E57" s="31">
        <f>SUMPRODUCT(D57:D$119*$A57:$A$119)/C57+0.5-$A57</f>
        <v>28.129472833901517</v>
      </c>
      <c r="F57" s="33">
        <f t="shared" si="1"/>
        <v>6.9346149203945709E-3</v>
      </c>
      <c r="G57" s="32"/>
      <c r="H57" s="40">
        <f>'HRQOL scores'!J$11</f>
        <v>0.79269003448968212</v>
      </c>
      <c r="I57" s="37">
        <f t="shared" si="4"/>
        <v>90821</v>
      </c>
      <c r="J57" s="37">
        <f t="shared" si="5"/>
        <v>71992.901622387421</v>
      </c>
      <c r="K57" s="40">
        <f>SUM(J57:J$119)/C57</f>
        <v>21.058771055522534</v>
      </c>
    </row>
    <row r="58" spans="1:11">
      <c r="A58" s="60">
        <v>53</v>
      </c>
      <c r="C58" s="85">
        <v>90505</v>
      </c>
      <c r="D58" s="28">
        <f t="shared" si="0"/>
        <v>664</v>
      </c>
      <c r="E58" s="31">
        <f>SUMPRODUCT(D58:D$119*$A58:$A$119)/C58+0.5-$A58</f>
        <v>27.322410537133678</v>
      </c>
      <c r="F58" s="33">
        <f t="shared" si="1"/>
        <v>7.3366112369482352E-3</v>
      </c>
      <c r="G58" s="32"/>
      <c r="H58" s="40">
        <f>'HRQOL scores'!J$11</f>
        <v>0.79269003448968212</v>
      </c>
      <c r="I58" s="37">
        <f t="shared" si="4"/>
        <v>90173</v>
      </c>
      <c r="J58" s="37">
        <f t="shared" si="5"/>
        <v>71479.238480038111</v>
      </c>
      <c r="K58" s="40">
        <f>SUM(J58:J$119)/C58</f>
        <v>20.410367560518971</v>
      </c>
    </row>
    <row r="59" spans="1:11">
      <c r="A59" s="60">
        <v>54</v>
      </c>
      <c r="C59" s="85">
        <v>89841</v>
      </c>
      <c r="D59" s="28">
        <f t="shared" si="0"/>
        <v>693</v>
      </c>
      <c r="E59" s="31">
        <f>SUMPRODUCT(D59:D$119*$A59:$A$119)/C59+0.5-$A59</f>
        <v>26.520650545555853</v>
      </c>
      <c r="F59" s="33">
        <f t="shared" si="1"/>
        <v>7.7136274084215447E-3</v>
      </c>
      <c r="G59" s="32"/>
      <c r="H59" s="40">
        <f>'HRQOL scores'!J$11</f>
        <v>0.79269003448968212</v>
      </c>
      <c r="I59" s="37">
        <f t="shared" si="4"/>
        <v>89494.5</v>
      </c>
      <c r="J59" s="37">
        <f t="shared" si="5"/>
        <v>70941.398291636855</v>
      </c>
      <c r="K59" s="40">
        <f>SUM(J59:J$119)/C59</f>
        <v>19.765597862721155</v>
      </c>
    </row>
    <row r="60" spans="1:11">
      <c r="A60" s="60">
        <v>55</v>
      </c>
      <c r="C60" s="85">
        <v>89148</v>
      </c>
      <c r="D60" s="28">
        <f t="shared" si="0"/>
        <v>720</v>
      </c>
      <c r="E60" s="31">
        <f>SUMPRODUCT(D60:D$119*$A60:$A$119)/C60+0.5-$A60</f>
        <v>25.722924414044996</v>
      </c>
      <c r="F60" s="33">
        <f t="shared" si="1"/>
        <v>8.0764571274734142E-3</v>
      </c>
      <c r="G60" s="32"/>
      <c r="H60" s="40">
        <f>'HRQOL scores'!J$12</f>
        <v>0.77623322264112438</v>
      </c>
      <c r="I60" s="37">
        <f t="shared" si="4"/>
        <v>88788</v>
      </c>
      <c r="J60" s="37">
        <f t="shared" si="5"/>
        <v>68920.195371860158</v>
      </c>
      <c r="K60" s="40">
        <f>SUM(J60:J$119)/C60</f>
        <v>19.123476458171741</v>
      </c>
    </row>
    <row r="61" spans="1:11">
      <c r="A61" s="60">
        <v>56</v>
      </c>
      <c r="C61" s="85">
        <v>88428</v>
      </c>
      <c r="D61" s="28">
        <f t="shared" si="0"/>
        <v>752</v>
      </c>
      <c r="E61" s="31">
        <f>SUMPRODUCT(D61:D$119*$A61:$A$119)/C61+0.5-$A61</f>
        <v>24.92829494801741</v>
      </c>
      <c r="F61" s="33">
        <f t="shared" si="1"/>
        <v>8.5040937259691501E-3</v>
      </c>
      <c r="G61" s="32"/>
      <c r="H61" s="40">
        <f>'HRQOL scores'!J$12</f>
        <v>0.77623322264112438</v>
      </c>
      <c r="I61" s="37">
        <f t="shared" si="4"/>
        <v>88052</v>
      </c>
      <c r="J61" s="37">
        <f t="shared" si="5"/>
        <v>68348.887719996288</v>
      </c>
      <c r="K61" s="40">
        <f>SUM(J61:J$119)/C61</f>
        <v>18.499790608418536</v>
      </c>
    </row>
    <row r="62" spans="1:11">
      <c r="A62" s="60">
        <v>57</v>
      </c>
      <c r="C62" s="85">
        <v>87676</v>
      </c>
      <c r="D62" s="28">
        <f t="shared" si="0"/>
        <v>792</v>
      </c>
      <c r="E62" s="31">
        <f>SUMPRODUCT(D62:D$119*$A62:$A$119)/C62+0.5-$A62</f>
        <v>24.137817255158566</v>
      </c>
      <c r="F62" s="33">
        <f t="shared" si="1"/>
        <v>9.0332588165518493E-3</v>
      </c>
      <c r="G62" s="32"/>
      <c r="H62" s="40">
        <f>'HRQOL scores'!J$12</f>
        <v>0.77623322264112438</v>
      </c>
      <c r="I62" s="37">
        <f t="shared" si="4"/>
        <v>87280</v>
      </c>
      <c r="J62" s="37">
        <f t="shared" si="5"/>
        <v>67749.635672117336</v>
      </c>
      <c r="K62" s="40">
        <f>SUM(J62:J$119)/C62</f>
        <v>17.878901822633765</v>
      </c>
    </row>
    <row r="63" spans="1:11">
      <c r="A63" s="60">
        <v>58</v>
      </c>
      <c r="C63" s="85">
        <v>86884</v>
      </c>
      <c r="D63" s="28">
        <f t="shared" si="0"/>
        <v>843</v>
      </c>
      <c r="E63" s="31">
        <f>SUMPRODUCT(D63:D$119*$A63:$A$119)/C63+0.5-$A63</f>
        <v>23.353290199153847</v>
      </c>
      <c r="F63" s="33">
        <f t="shared" si="1"/>
        <v>9.7025919616960544E-3</v>
      </c>
      <c r="G63" s="32"/>
      <c r="H63" s="40">
        <f>'HRQOL scores'!J$12</f>
        <v>0.77623322264112438</v>
      </c>
      <c r="I63" s="37">
        <f t="shared" si="4"/>
        <v>86462.5</v>
      </c>
      <c r="J63" s="37">
        <f t="shared" si="5"/>
        <v>67115.065012608218</v>
      </c>
      <c r="K63" s="40">
        <f>SUM(J63:J$119)/C63</f>
        <v>17.262107643859871</v>
      </c>
    </row>
    <row r="64" spans="1:11">
      <c r="A64" s="60">
        <v>59</v>
      </c>
      <c r="C64" s="85">
        <v>86041</v>
      </c>
      <c r="D64" s="28">
        <f t="shared" si="0"/>
        <v>907</v>
      </c>
      <c r="E64" s="31">
        <f>SUMPRODUCT(D64:D$119*$A64:$A$119)/C64+0.5-$A64</f>
        <v>22.577198843147841</v>
      </c>
      <c r="F64" s="33">
        <f t="shared" si="1"/>
        <v>1.0541486035727153E-2</v>
      </c>
      <c r="G64" s="32"/>
      <c r="H64" s="40">
        <f>'HRQOL scores'!J$12</f>
        <v>0.77623322264112438</v>
      </c>
      <c r="I64" s="37">
        <f t="shared" si="4"/>
        <v>85587.5</v>
      </c>
      <c r="J64" s="37">
        <f t="shared" si="5"/>
        <v>66435.860942797226</v>
      </c>
      <c r="K64" s="40">
        <f>SUM(J64:J$119)/C64</f>
        <v>16.65119995718916</v>
      </c>
    </row>
    <row r="65" spans="1:11">
      <c r="A65" s="60">
        <v>60</v>
      </c>
      <c r="C65" s="85">
        <v>85134</v>
      </c>
      <c r="D65" s="28">
        <f t="shared" si="0"/>
        <v>982</v>
      </c>
      <c r="E65" s="31">
        <f>SUMPRODUCT(D65:D$119*$A65:$A$119)/C65+0.5-$A65</f>
        <v>21.812404746203427</v>
      </c>
      <c r="F65" s="33">
        <f t="shared" si="1"/>
        <v>1.1534756971362792E-2</v>
      </c>
      <c r="G65" s="32"/>
      <c r="H65" s="40">
        <f>'HRQOL scores'!J$12</f>
        <v>0.77623322264112438</v>
      </c>
      <c r="I65" s="37">
        <f t="shared" si="4"/>
        <v>84643</v>
      </c>
      <c r="J65" s="37">
        <f t="shared" si="5"/>
        <v>65702.708664012694</v>
      </c>
      <c r="K65" s="40">
        <f>SUM(J65:J$119)/C65</f>
        <v>16.048230255523237</v>
      </c>
    </row>
    <row r="66" spans="1:11">
      <c r="A66" s="60">
        <v>61</v>
      </c>
      <c r="C66" s="85">
        <v>84152</v>
      </c>
      <c r="D66" s="28">
        <f t="shared" si="0"/>
        <v>1064</v>
      </c>
      <c r="E66" s="31">
        <f>SUMPRODUCT(D66:D$119*$A66:$A$119)/C66+0.5-$A66</f>
        <v>21.061106874028937</v>
      </c>
      <c r="F66" s="33">
        <f t="shared" si="1"/>
        <v>1.2643787432265425E-2</v>
      </c>
      <c r="G66" s="32"/>
      <c r="H66" s="40">
        <f>'HRQOL scores'!J$12</f>
        <v>0.77623322264112438</v>
      </c>
      <c r="I66" s="37">
        <f t="shared" si="4"/>
        <v>83620</v>
      </c>
      <c r="J66" s="37">
        <f t="shared" si="5"/>
        <v>64908.622077250817</v>
      </c>
      <c r="K66" s="40">
        <f>SUM(J66:J$119)/C66</f>
        <v>15.454740539852914</v>
      </c>
    </row>
    <row r="67" spans="1:11">
      <c r="A67" s="60">
        <v>62</v>
      </c>
      <c r="C67" s="85">
        <v>83088</v>
      </c>
      <c r="D67" s="28">
        <f t="shared" si="0"/>
        <v>1145</v>
      </c>
      <c r="E67" s="31">
        <f>SUMPRODUCT(D67:D$119*$A67:$A$119)/C67+0.5-$A67</f>
        <v>20.324406239929743</v>
      </c>
      <c r="F67" s="33">
        <f t="shared" si="1"/>
        <v>1.3780569998074331E-2</v>
      </c>
      <c r="G67" s="32"/>
      <c r="H67" s="40">
        <f>'HRQOL scores'!J$12</f>
        <v>0.77623322264112438</v>
      </c>
      <c r="I67" s="37">
        <f t="shared" si="4"/>
        <v>82515.5</v>
      </c>
      <c r="J67" s="37">
        <f t="shared" si="5"/>
        <v>64051.272482843699</v>
      </c>
      <c r="K67" s="40">
        <f>SUM(J67:J$119)/C67</f>
        <v>14.871445982963262</v>
      </c>
    </row>
    <row r="68" spans="1:11">
      <c r="A68" s="60">
        <v>63</v>
      </c>
      <c r="C68" s="85">
        <v>81943</v>
      </c>
      <c r="D68" s="28">
        <f t="shared" si="0"/>
        <v>1218</v>
      </c>
      <c r="E68" s="31">
        <f>SUMPRODUCT(D68:D$119*$A68:$A$119)/C68+0.5-$A68</f>
        <v>19.601415199141883</v>
      </c>
      <c r="F68" s="33">
        <f t="shared" si="1"/>
        <v>1.4863990822889082E-2</v>
      </c>
      <c r="G68" s="32"/>
      <c r="H68" s="40">
        <f>'HRQOL scores'!J$12</f>
        <v>0.77623322264112438</v>
      </c>
      <c r="I68" s="37">
        <f t="shared" si="4"/>
        <v>81334</v>
      </c>
      <c r="J68" s="37">
        <f t="shared" si="5"/>
        <v>63134.15293029321</v>
      </c>
      <c r="K68" s="40">
        <f>SUM(J68:J$119)/C68</f>
        <v>14.297590170601612</v>
      </c>
    </row>
    <row r="69" spans="1:11">
      <c r="A69" s="60">
        <v>64</v>
      </c>
      <c r="C69" s="85">
        <v>80725</v>
      </c>
      <c r="D69" s="28">
        <f t="shared" ref="D69:D119" si="6">C69-C70</f>
        <v>1278</v>
      </c>
      <c r="E69" s="31">
        <f>SUMPRODUCT(D69:D$119*$A69:$A$119)/C69+0.5-$A69</f>
        <v>18.88962236808031</v>
      </c>
      <c r="F69" s="33">
        <f t="shared" ref="F69:F115" si="7">D69/C69</f>
        <v>1.5831526788479405E-2</v>
      </c>
      <c r="G69" s="32"/>
      <c r="H69" s="40">
        <f>'HRQOL scores'!J$12</f>
        <v>0.77623322264112438</v>
      </c>
      <c r="I69" s="37">
        <f t="shared" ref="I69:I100" si="8">(D69*0.5+C70)</f>
        <v>80086</v>
      </c>
      <c r="J69" s="37">
        <f t="shared" ref="J69:J100" si="9">I69*H69</f>
        <v>62165.413868437085</v>
      </c>
      <c r="K69" s="40">
        <f>SUM(J69:J$119)/C69</f>
        <v>13.731226737928955</v>
      </c>
    </row>
    <row r="70" spans="1:11">
      <c r="A70" s="60">
        <v>65</v>
      </c>
      <c r="C70" s="85">
        <v>79447</v>
      </c>
      <c r="D70" s="28">
        <f t="shared" si="6"/>
        <v>1336</v>
      </c>
      <c r="E70" s="31">
        <f>SUMPRODUCT(D70:D$119*$A70:$A$119)/C70+0.5-$A70</f>
        <v>18.185441434708466</v>
      </c>
      <c r="F70" s="33">
        <f t="shared" si="7"/>
        <v>1.681624227472403E-2</v>
      </c>
      <c r="G70" s="32"/>
      <c r="H70" s="40">
        <f>'HRQOL scores'!J$13</f>
        <v>0.76077952081564004</v>
      </c>
      <c r="I70" s="37">
        <f t="shared" si="8"/>
        <v>78779</v>
      </c>
      <c r="J70" s="37">
        <f t="shared" si="9"/>
        <v>59933.449870335309</v>
      </c>
      <c r="K70" s="40">
        <f>SUM(J70:J$119)/C70</f>
        <v>13.16963339774791</v>
      </c>
    </row>
    <row r="71" spans="1:11">
      <c r="A71" s="60">
        <v>66</v>
      </c>
      <c r="C71" s="85">
        <v>78111</v>
      </c>
      <c r="D71" s="28">
        <f t="shared" si="6"/>
        <v>1392</v>
      </c>
      <c r="E71" s="31">
        <f>SUMPRODUCT(D71:D$119*$A71:$A$119)/C71+0.5-$A71</f>
        <v>17.48793083769614</v>
      </c>
      <c r="F71" s="33">
        <f t="shared" si="7"/>
        <v>1.7820793486192726E-2</v>
      </c>
      <c r="G71" s="32"/>
      <c r="H71" s="40">
        <f>'HRQOL scores'!J$13</f>
        <v>0.76077952081564004</v>
      </c>
      <c r="I71" s="37">
        <f t="shared" si="8"/>
        <v>77415</v>
      </c>
      <c r="J71" s="37">
        <f t="shared" si="9"/>
        <v>58895.746603942775</v>
      </c>
      <c r="K71" s="40">
        <f>SUM(J71:J$119)/C71</f>
        <v>12.62759937371872</v>
      </c>
    </row>
    <row r="72" spans="1:11">
      <c r="A72" s="60">
        <v>67</v>
      </c>
      <c r="C72" s="85">
        <v>76719</v>
      </c>
      <c r="D72" s="28">
        <f t="shared" si="6"/>
        <v>1458</v>
      </c>
      <c r="E72" s="31">
        <f>SUMPRODUCT(D72:D$119*$A72:$A$119)/C72+0.5-$A72</f>
        <v>16.796162171864637</v>
      </c>
      <c r="F72" s="33">
        <f t="shared" si="7"/>
        <v>1.9004418722871778E-2</v>
      </c>
      <c r="G72" s="32"/>
      <c r="H72" s="40">
        <f>'HRQOL scores'!J$13</f>
        <v>0.76077952081564004</v>
      </c>
      <c r="I72" s="37">
        <f t="shared" si="8"/>
        <v>75990</v>
      </c>
      <c r="J72" s="37">
        <f t="shared" si="9"/>
        <v>57811.635786780484</v>
      </c>
      <c r="K72" s="40">
        <f>SUM(J72:J$119)/C72</f>
        <v>12.0890348945711</v>
      </c>
    </row>
    <row r="73" spans="1:11">
      <c r="A73" s="60">
        <v>68</v>
      </c>
      <c r="C73" s="85">
        <v>75261</v>
      </c>
      <c r="D73" s="28">
        <f t="shared" si="6"/>
        <v>1538</v>
      </c>
      <c r="E73" s="31">
        <f>SUMPRODUCT(D73:D$119*$A73:$A$119)/C73+0.5-$A73</f>
        <v>16.11186093279764</v>
      </c>
      <c r="F73" s="33">
        <f t="shared" si="7"/>
        <v>2.0435550949362884E-2</v>
      </c>
      <c r="G73" s="32"/>
      <c r="H73" s="40">
        <f>'HRQOL scores'!J$13</f>
        <v>0.76077952081564004</v>
      </c>
      <c r="I73" s="37">
        <f t="shared" si="8"/>
        <v>74492</v>
      </c>
      <c r="J73" s="37">
        <f t="shared" si="9"/>
        <v>56671.988064598656</v>
      </c>
      <c r="K73" s="40">
        <f>SUM(J73:J$119)/C73</f>
        <v>11.555082078232017</v>
      </c>
    </row>
    <row r="74" spans="1:11">
      <c r="A74" s="60">
        <v>69</v>
      </c>
      <c r="C74" s="85">
        <v>73723</v>
      </c>
      <c r="D74" s="28">
        <f t="shared" si="6"/>
        <v>1630</v>
      </c>
      <c r="E74" s="31">
        <f>SUMPRODUCT(D74:D$119*$A74:$A$119)/C74+0.5-$A74</f>
        <v>15.437553621845055</v>
      </c>
      <c r="F74" s="33">
        <f t="shared" si="7"/>
        <v>2.210978934660825E-2</v>
      </c>
      <c r="G74" s="32"/>
      <c r="H74" s="40">
        <f>'HRQOL scores'!J$13</f>
        <v>0.76077952081564004</v>
      </c>
      <c r="I74" s="37">
        <f t="shared" si="8"/>
        <v>72908</v>
      </c>
      <c r="J74" s="37">
        <f t="shared" si="9"/>
        <v>55466.913303626687</v>
      </c>
      <c r="K74" s="40">
        <f>SUM(J74:J$119)/C74</f>
        <v>11.027427590103784</v>
      </c>
    </row>
    <row r="75" spans="1:11">
      <c r="A75" s="60">
        <v>70</v>
      </c>
      <c r="C75" s="85">
        <v>72093</v>
      </c>
      <c r="D75" s="28">
        <f t="shared" si="6"/>
        <v>1728</v>
      </c>
      <c r="E75" s="31">
        <f>SUMPRODUCT(D75:D$119*$A75:$A$119)/C75+0.5-$A75</f>
        <v>14.775286999615531</v>
      </c>
      <c r="F75" s="33">
        <f t="shared" si="7"/>
        <v>2.3969039990012899E-2</v>
      </c>
      <c r="G75" s="32"/>
      <c r="H75" s="40">
        <f>'HRQOL scores'!J$13</f>
        <v>0.76077952081564004</v>
      </c>
      <c r="I75" s="37">
        <f t="shared" si="8"/>
        <v>71229</v>
      </c>
      <c r="J75" s="37">
        <f t="shared" si="9"/>
        <v>54189.564488177224</v>
      </c>
      <c r="K75" s="40">
        <f>SUM(J75:J$119)/C75</f>
        <v>10.507374237742841</v>
      </c>
    </row>
    <row r="76" spans="1:11">
      <c r="A76" s="60">
        <v>71</v>
      </c>
      <c r="C76" s="85">
        <v>70365</v>
      </c>
      <c r="D76" s="28">
        <f t="shared" si="6"/>
        <v>1832</v>
      </c>
      <c r="E76" s="31">
        <f>SUMPRODUCT(D76:D$119*$A76:$A$119)/C76+0.5-$A76</f>
        <v>14.125854695705016</v>
      </c>
      <c r="F76" s="33">
        <f t="shared" si="7"/>
        <v>2.6035671143324095E-2</v>
      </c>
      <c r="G76" s="32"/>
      <c r="H76" s="40">
        <f>'HRQOL scores'!J$13</f>
        <v>0.76077952081564004</v>
      </c>
      <c r="I76" s="37">
        <f t="shared" si="8"/>
        <v>69449</v>
      </c>
      <c r="J76" s="37">
        <f t="shared" si="9"/>
        <v>52835.376941125389</v>
      </c>
      <c r="K76" s="40">
        <f>SUM(J76:J$119)/C76</f>
        <v>9.9952897951171398</v>
      </c>
    </row>
    <row r="77" spans="1:11">
      <c r="A77" s="60">
        <v>72</v>
      </c>
      <c r="C77" s="85">
        <v>68533</v>
      </c>
      <c r="D77" s="28">
        <f t="shared" si="6"/>
        <v>1949</v>
      </c>
      <c r="E77" s="31">
        <f>SUMPRODUCT(D77:D$119*$A77:$A$119)/C77+0.5-$A77</f>
        <v>13.490096240691102</v>
      </c>
      <c r="F77" s="33">
        <f t="shared" si="7"/>
        <v>2.8438854274583047E-2</v>
      </c>
      <c r="G77" s="32"/>
      <c r="H77" s="40">
        <f>'HRQOL scores'!J$13</f>
        <v>0.76077952081564004</v>
      </c>
      <c r="I77" s="37">
        <f t="shared" si="8"/>
        <v>67558.5</v>
      </c>
      <c r="J77" s="37">
        <f t="shared" si="9"/>
        <v>51397.123257023421</v>
      </c>
      <c r="K77" s="40">
        <f>SUM(J77:J$119)/C77</f>
        <v>9.4915323930411901</v>
      </c>
    </row>
    <row r="78" spans="1:11">
      <c r="A78" s="60">
        <v>73</v>
      </c>
      <c r="C78" s="85">
        <v>66584</v>
      </c>
      <c r="D78" s="28">
        <f t="shared" si="6"/>
        <v>2073</v>
      </c>
      <c r="E78" s="31">
        <f>SUMPRODUCT(D78:D$119*$A78:$A$119)/C78+0.5-$A78</f>
        <v>12.870333198114906</v>
      </c>
      <c r="F78" s="33">
        <f t="shared" si="7"/>
        <v>3.1133605671032079E-2</v>
      </c>
      <c r="G78" s="32"/>
      <c r="H78" s="40">
        <f>'HRQOL scores'!J$13</f>
        <v>0.76077952081564004</v>
      </c>
      <c r="I78" s="37">
        <f t="shared" si="8"/>
        <v>65547.5</v>
      </c>
      <c r="J78" s="37">
        <f t="shared" si="9"/>
        <v>49867.195640663165</v>
      </c>
      <c r="K78" s="40">
        <f>SUM(J78:J$119)/C78</f>
        <v>8.997447828836787</v>
      </c>
    </row>
    <row r="79" spans="1:11">
      <c r="A79" s="60">
        <v>74</v>
      </c>
      <c r="C79" s="85">
        <v>64511</v>
      </c>
      <c r="D79" s="28">
        <f t="shared" si="6"/>
        <v>2201</v>
      </c>
      <c r="E79" s="31">
        <f>SUMPRODUCT(D79:D$119*$A79:$A$119)/C79+0.5-$A79</f>
        <v>12.267842161232707</v>
      </c>
      <c r="F79" s="33">
        <f t="shared" si="7"/>
        <v>3.4118212397885629E-2</v>
      </c>
      <c r="G79" s="32"/>
      <c r="H79" s="40">
        <f>'HRQOL scores'!J$13</f>
        <v>0.76077952081564004</v>
      </c>
      <c r="I79" s="37">
        <f t="shared" si="8"/>
        <v>63410.5</v>
      </c>
      <c r="J79" s="37">
        <f t="shared" si="9"/>
        <v>48241.409804680145</v>
      </c>
      <c r="K79" s="40">
        <f>SUM(J79:J$119)/C79</f>
        <v>8.5135693229775615</v>
      </c>
    </row>
    <row r="80" spans="1:11">
      <c r="A80" s="60">
        <v>75</v>
      </c>
      <c r="C80" s="85">
        <v>62310</v>
      </c>
      <c r="D80" s="28">
        <f t="shared" si="6"/>
        <v>2329</v>
      </c>
      <c r="E80" s="31">
        <f>SUMPRODUCT(D80:D$119*$A80:$A$119)/C80+0.5-$A80</f>
        <v>11.68352215797276</v>
      </c>
      <c r="F80" s="33">
        <f t="shared" si="7"/>
        <v>3.7377627989086823E-2</v>
      </c>
      <c r="G80" s="32"/>
      <c r="H80" s="40">
        <f>'HRQOL scores'!J$14</f>
        <v>0.71570452191360001</v>
      </c>
      <c r="I80" s="37">
        <f t="shared" si="8"/>
        <v>61145.5</v>
      </c>
      <c r="J80" s="37">
        <f t="shared" si="9"/>
        <v>43762.11084466803</v>
      </c>
      <c r="K80" s="40">
        <f>SUM(J80:J$119)/C80</f>
        <v>8.0400812195462237</v>
      </c>
    </row>
    <row r="81" spans="1:11">
      <c r="A81" s="60">
        <v>76</v>
      </c>
      <c r="C81" s="85">
        <v>59981</v>
      </c>
      <c r="D81" s="28">
        <f t="shared" si="6"/>
        <v>2447</v>
      </c>
      <c r="E81" s="31">
        <f>SUMPRODUCT(D81:D$119*$A81:$A$119)/C81+0.5-$A81</f>
        <v>11.117766720516215</v>
      </c>
      <c r="F81" s="33">
        <f t="shared" si="7"/>
        <v>4.0796252146513064E-2</v>
      </c>
      <c r="G81" s="32"/>
      <c r="H81" s="40">
        <f>'HRQOL scores'!J$14</f>
        <v>0.71570452191360001</v>
      </c>
      <c r="I81" s="37">
        <f t="shared" si="8"/>
        <v>58757.5</v>
      </c>
      <c r="J81" s="37">
        <f t="shared" si="9"/>
        <v>42053.008446338354</v>
      </c>
      <c r="K81" s="40">
        <f>SUM(J81:J$119)/C81</f>
        <v>7.6226696778189291</v>
      </c>
    </row>
    <row r="82" spans="1:11">
      <c r="A82" s="60">
        <v>77</v>
      </c>
      <c r="C82" s="85">
        <v>57534</v>
      </c>
      <c r="D82" s="28">
        <f t="shared" si="6"/>
        <v>2560</v>
      </c>
      <c r="E82" s="31">
        <f>SUMPRODUCT(D82:D$119*$A82:$A$119)/C82+0.5-$A82</f>
        <v>10.569354914716214</v>
      </c>
      <c r="F82" s="33">
        <f t="shared" si="7"/>
        <v>4.4495428789932907E-2</v>
      </c>
      <c r="G82" s="32"/>
      <c r="H82" s="40">
        <f>'HRQOL scores'!J$14</f>
        <v>0.71570452191360001</v>
      </c>
      <c r="I82" s="37">
        <f t="shared" si="8"/>
        <v>56254</v>
      </c>
      <c r="J82" s="37">
        <f t="shared" si="9"/>
        <v>40261.242175727653</v>
      </c>
      <c r="K82" s="40">
        <f>SUM(J82:J$119)/C82</f>
        <v>7.2159478134480288</v>
      </c>
    </row>
    <row r="83" spans="1:11">
      <c r="A83" s="60">
        <v>78</v>
      </c>
      <c r="C83" s="85">
        <v>54974</v>
      </c>
      <c r="D83" s="28">
        <f t="shared" si="6"/>
        <v>2668</v>
      </c>
      <c r="E83" s="31">
        <f>SUMPRODUCT(D83:D$119*$A83:$A$119)/C83+0.5-$A83</f>
        <v>10.038259280082997</v>
      </c>
      <c r="F83" s="33">
        <f t="shared" si="7"/>
        <v>4.8532033324844473E-2</v>
      </c>
      <c r="G83" s="32"/>
      <c r="H83" s="40">
        <f>'HRQOL scores'!J$14</f>
        <v>0.71570452191360001</v>
      </c>
      <c r="I83" s="37">
        <f t="shared" si="8"/>
        <v>53640</v>
      </c>
      <c r="J83" s="37">
        <f t="shared" si="9"/>
        <v>38390.390555445505</v>
      </c>
      <c r="K83" s="40">
        <f>SUM(J83:J$119)/C83</f>
        <v>6.8196074384834873</v>
      </c>
    </row>
    <row r="84" spans="1:11">
      <c r="A84" s="60">
        <v>79</v>
      </c>
      <c r="C84" s="85">
        <v>52306</v>
      </c>
      <c r="D84" s="28">
        <f t="shared" si="6"/>
        <v>2767</v>
      </c>
      <c r="E84" s="31">
        <f>SUMPRODUCT(D84:D$119*$A84:$A$119)/C84+0.5-$A84</f>
        <v>9.52478235122706</v>
      </c>
      <c r="F84" s="33">
        <f t="shared" si="7"/>
        <v>5.2900240890146444E-2</v>
      </c>
      <c r="G84" s="32"/>
      <c r="H84" s="40">
        <f>'HRQOL scores'!J$14</f>
        <v>0.71570452191360001</v>
      </c>
      <c r="I84" s="37">
        <f t="shared" si="8"/>
        <v>50922.5</v>
      </c>
      <c r="J84" s="37">
        <f t="shared" si="9"/>
        <v>36445.463517145297</v>
      </c>
      <c r="K84" s="40">
        <f>SUM(J84:J$119)/C84</f>
        <v>6.4335011044191042</v>
      </c>
    </row>
    <row r="85" spans="1:11">
      <c r="A85" s="60">
        <v>80</v>
      </c>
      <c r="C85" s="85">
        <v>49539</v>
      </c>
      <c r="D85" s="28">
        <f t="shared" si="6"/>
        <v>2856</v>
      </c>
      <c r="E85" s="31">
        <f>SUMPRODUCT(D85:D$119*$A85:$A$119)/C85+0.5-$A85</f>
        <v>9.0288614155167295</v>
      </c>
      <c r="F85" s="33">
        <f t="shared" si="7"/>
        <v>5.7651547265790588E-2</v>
      </c>
      <c r="G85" s="32"/>
      <c r="H85" s="40">
        <f>'HRQOL scores'!J$14</f>
        <v>0.71570452191360001</v>
      </c>
      <c r="I85" s="37">
        <f t="shared" si="8"/>
        <v>48111</v>
      </c>
      <c r="J85" s="37">
        <f t="shared" si="9"/>
        <v>34433.260253785207</v>
      </c>
      <c r="K85" s="40">
        <f>SUM(J85:J$119)/C85</f>
        <v>6.0571518450231201</v>
      </c>
    </row>
    <row r="86" spans="1:11">
      <c r="A86" s="60">
        <v>81</v>
      </c>
      <c r="C86" s="85">
        <v>46683</v>
      </c>
      <c r="D86" s="28">
        <f t="shared" si="6"/>
        <v>2931</v>
      </c>
      <c r="E86" s="31">
        <f>SUMPRODUCT(D86:D$119*$A86:$A$119)/C86+0.5-$A86</f>
        <v>8.5506451098533347</v>
      </c>
      <c r="F86" s="33">
        <f t="shared" si="7"/>
        <v>6.2785168048325943E-2</v>
      </c>
      <c r="G86" s="32"/>
      <c r="H86" s="40">
        <f>'HRQOL scores'!J$14</f>
        <v>0.71570452191360001</v>
      </c>
      <c r="I86" s="37">
        <f t="shared" si="8"/>
        <v>45217.5</v>
      </c>
      <c r="J86" s="37">
        <f t="shared" si="9"/>
        <v>32362.36921962821</v>
      </c>
      <c r="K86" s="40">
        <f>SUM(J86:J$119)/C86</f>
        <v>5.6901224213699866</v>
      </c>
    </row>
    <row r="87" spans="1:11">
      <c r="A87" s="60">
        <v>82</v>
      </c>
      <c r="C87" s="85">
        <v>43752</v>
      </c>
      <c r="D87" s="28">
        <f t="shared" si="6"/>
        <v>2990</v>
      </c>
      <c r="E87" s="31">
        <f>SUMPRODUCT(D87:D$119*$A87:$A$119)/C87+0.5-$A87</f>
        <v>8.0899676737813877</v>
      </c>
      <c r="F87" s="33">
        <f t="shared" si="7"/>
        <v>6.8339733040775286E-2</v>
      </c>
      <c r="G87" s="32"/>
      <c r="H87" s="40">
        <f>'HRQOL scores'!J$14</f>
        <v>0.71570452191360001</v>
      </c>
      <c r="I87" s="37">
        <f t="shared" si="8"/>
        <v>42257</v>
      </c>
      <c r="J87" s="37">
        <f t="shared" si="9"/>
        <v>30243.525982502997</v>
      </c>
      <c r="K87" s="40">
        <f>SUM(J87:J$119)/C87</f>
        <v>5.3316332002465456</v>
      </c>
    </row>
    <row r="88" spans="1:11">
      <c r="A88" s="60">
        <v>83</v>
      </c>
      <c r="C88" s="85">
        <v>40762</v>
      </c>
      <c r="D88" s="28">
        <f t="shared" si="6"/>
        <v>3032</v>
      </c>
      <c r="E88" s="31">
        <f>SUMPRODUCT(D88:D$119*$A88:$A$119)/C88+0.5-$A88</f>
        <v>7.6467117821324564</v>
      </c>
      <c r="F88" s="33">
        <f t="shared" si="7"/>
        <v>7.4383003778028561E-2</v>
      </c>
      <c r="G88" s="32"/>
      <c r="H88" s="40">
        <f>'HRQOL scores'!J$14</f>
        <v>0.71570452191360001</v>
      </c>
      <c r="I88" s="37">
        <f t="shared" si="8"/>
        <v>39246</v>
      </c>
      <c r="J88" s="37">
        <f t="shared" si="9"/>
        <v>28088.539667021145</v>
      </c>
      <c r="K88" s="40">
        <f>SUM(J88:J$119)/C88</f>
        <v>4.9807686029803229</v>
      </c>
    </row>
    <row r="89" spans="1:11">
      <c r="A89" s="60">
        <v>84</v>
      </c>
      <c r="C89" s="85">
        <v>37730</v>
      </c>
      <c r="D89" s="28">
        <f t="shared" si="6"/>
        <v>3051</v>
      </c>
      <c r="E89" s="31">
        <f>SUMPRODUCT(D89:D$119*$A89:$A$119)/C89+0.5-$A89</f>
        <v>7.2210247989208369</v>
      </c>
      <c r="F89" s="33">
        <f t="shared" si="7"/>
        <v>8.0864033925258413E-2</v>
      </c>
      <c r="G89" s="32"/>
      <c r="H89" s="40">
        <f>'HRQOL scores'!J$14</f>
        <v>0.71570452191360001</v>
      </c>
      <c r="I89" s="37">
        <f t="shared" si="8"/>
        <v>36204.5</v>
      </c>
      <c r="J89" s="37">
        <f t="shared" si="9"/>
        <v>25911.724363620931</v>
      </c>
      <c r="K89" s="40">
        <f>SUM(J89:J$119)/C89</f>
        <v>4.636563745763655</v>
      </c>
    </row>
    <row r="90" spans="1:11">
      <c r="A90" s="60">
        <v>85</v>
      </c>
      <c r="C90" s="85">
        <v>34679</v>
      </c>
      <c r="D90" s="28">
        <f t="shared" si="6"/>
        <v>3048</v>
      </c>
      <c r="E90" s="31">
        <f>SUMPRODUCT(D90:D$119*$A90:$A$119)/C90+0.5-$A90</f>
        <v>6.8123292385386947</v>
      </c>
      <c r="F90" s="33">
        <f t="shared" si="7"/>
        <v>8.7891807722252663E-2</v>
      </c>
      <c r="G90" s="32"/>
      <c r="H90" s="40">
        <f>'HRQOL scores'!J$15</f>
        <v>0.63081112229358993</v>
      </c>
      <c r="I90" s="37">
        <f t="shared" si="8"/>
        <v>33155</v>
      </c>
      <c r="J90" s="37">
        <f t="shared" si="9"/>
        <v>20914.542759643973</v>
      </c>
      <c r="K90" s="40">
        <f>IF(C90=0,0,SUM(J90:J$119)/C90)</f>
        <v>4.2972930523960269</v>
      </c>
    </row>
    <row r="91" spans="1:11">
      <c r="A91" s="60">
        <v>86</v>
      </c>
      <c r="C91" s="85">
        <v>31631</v>
      </c>
      <c r="D91" s="28">
        <f t="shared" si="6"/>
        <v>3020</v>
      </c>
      <c r="E91" s="31">
        <f>SUMPRODUCT(D91:D$119*$A91:$A$119)/C91+0.5-$A91</f>
        <v>6.4205926358092853</v>
      </c>
      <c r="F91" s="33">
        <f t="shared" si="7"/>
        <v>9.5475957130662953E-2</v>
      </c>
      <c r="G91" s="32"/>
      <c r="H91" s="40">
        <f>'HRQOL scores'!J$15</f>
        <v>0.63081112229358993</v>
      </c>
      <c r="I91" s="37">
        <f t="shared" si="8"/>
        <v>30121</v>
      </c>
      <c r="J91" s="37">
        <f t="shared" si="9"/>
        <v>19000.661814605221</v>
      </c>
      <c r="K91" s="40">
        <f>IF(C91=0,0,SUM(J91:J$119)/C91)</f>
        <v>4.0501812463848061</v>
      </c>
    </row>
    <row r="92" spans="1:11">
      <c r="A92" s="60">
        <v>87</v>
      </c>
      <c r="C92" s="85">
        <v>28611</v>
      </c>
      <c r="D92" s="28">
        <f t="shared" si="6"/>
        <v>2964</v>
      </c>
      <c r="E92" s="31">
        <f>SUMPRODUCT(D92:D$119*$A92:$A$119)/C92+0.5-$A92</f>
        <v>6.0455337339933379</v>
      </c>
      <c r="F92" s="33">
        <f t="shared" si="7"/>
        <v>0.10359651882143231</v>
      </c>
      <c r="G92" s="32"/>
      <c r="H92" s="40">
        <f>'HRQOL scores'!J$15</f>
        <v>0.63081112229358993</v>
      </c>
      <c r="I92" s="37">
        <f t="shared" si="8"/>
        <v>27129</v>
      </c>
      <c r="J92" s="37">
        <f t="shared" si="9"/>
        <v>17113.274936702801</v>
      </c>
      <c r="K92" s="40">
        <f>IF(C92=0,0,SUM(J92:J$119)/C92)</f>
        <v>3.8135899196040888</v>
      </c>
    </row>
    <row r="93" spans="1:11">
      <c r="A93" s="60">
        <v>88</v>
      </c>
      <c r="C93" s="85">
        <v>25647</v>
      </c>
      <c r="D93" s="28">
        <f t="shared" si="6"/>
        <v>2882</v>
      </c>
      <c r="E93" s="31">
        <f>SUMPRODUCT(D93:D$119*$A93:$A$119)/C93+0.5-$A93</f>
        <v>5.6864259236278514</v>
      </c>
      <c r="F93" s="33">
        <f t="shared" si="7"/>
        <v>0.11237181736655359</v>
      </c>
      <c r="G93" s="32"/>
      <c r="H93" s="40">
        <f>'HRQOL scores'!J$15</f>
        <v>0.63081112229358993</v>
      </c>
      <c r="I93" s="37">
        <f t="shared" si="8"/>
        <v>24206</v>
      </c>
      <c r="J93" s="37">
        <f t="shared" si="9"/>
        <v>15269.414026238637</v>
      </c>
      <c r="K93" s="40">
        <f>IF(C93=0,0,SUM(J93:J$119)/C93)</f>
        <v>3.587060718723039</v>
      </c>
    </row>
    <row r="94" spans="1:11">
      <c r="A94" s="60">
        <v>89</v>
      </c>
      <c r="C94" s="85">
        <v>22765</v>
      </c>
      <c r="D94" s="28">
        <f t="shared" si="6"/>
        <v>2771</v>
      </c>
      <c r="E94" s="31">
        <f>SUMPRODUCT(D94:D$119*$A94:$A$119)/C94+0.5-$A94</f>
        <v>5.3430162821560856</v>
      </c>
      <c r="F94" s="33">
        <f t="shared" si="7"/>
        <v>0.12172194157698221</v>
      </c>
      <c r="G94" s="32"/>
      <c r="H94" s="40">
        <f>'HRQOL scores'!J$15</f>
        <v>0.63081112229358993</v>
      </c>
      <c r="I94" s="37">
        <f t="shared" si="8"/>
        <v>21379.5</v>
      </c>
      <c r="J94" s="37">
        <f t="shared" si="9"/>
        <v>13486.426389075807</v>
      </c>
      <c r="K94" s="40">
        <f>IF(C94=0,0,SUM(J94:J$119)/C94)</f>
        <v>3.3704340973798002</v>
      </c>
    </row>
    <row r="95" spans="1:11">
      <c r="A95" s="60">
        <v>90</v>
      </c>
      <c r="B95" s="59" t="s">
        <v>30</v>
      </c>
      <c r="C95" s="85">
        <v>19994</v>
      </c>
      <c r="D95" s="28">
        <f t="shared" si="6"/>
        <v>2635</v>
      </c>
      <c r="E95" s="31">
        <f>SUMPRODUCT(D95:D$119*$A95:$A$119)/C95+0.5-$A95</f>
        <v>5.0142175484286611</v>
      </c>
      <c r="F95" s="33">
        <f t="shared" si="7"/>
        <v>0.13178953686105832</v>
      </c>
      <c r="G95" s="32"/>
      <c r="H95" s="40">
        <f>'HRQOL scores'!J$15</f>
        <v>0.63081112229358993</v>
      </c>
      <c r="I95" s="37">
        <f t="shared" si="8"/>
        <v>18676.5</v>
      </c>
      <c r="J95" s="37">
        <f t="shared" si="9"/>
        <v>11781.343925516232</v>
      </c>
      <c r="K95" s="40">
        <f>IF(C95=0,0,SUM(J95:J$119)/C95)</f>
        <v>3.1630241991485128</v>
      </c>
    </row>
    <row r="96" spans="1:11">
      <c r="A96" s="60">
        <v>91</v>
      </c>
      <c r="B96" s="59" t="s">
        <v>31</v>
      </c>
      <c r="C96" s="85">
        <v>17359</v>
      </c>
      <c r="D96" s="28">
        <f t="shared" si="6"/>
        <v>2475</v>
      </c>
      <c r="E96" s="31">
        <f>SUMPRODUCT(D96:D$119*$A96:$A$119)/C96+0.5-$A96</f>
        <v>4.6994507554169473</v>
      </c>
      <c r="F96" s="33">
        <f t="shared" si="7"/>
        <v>0.14257733740422834</v>
      </c>
      <c r="G96" s="32"/>
      <c r="H96" s="40">
        <f>'HRQOL scores'!J$15</f>
        <v>0.63081112229358993</v>
      </c>
      <c r="I96" s="37">
        <f t="shared" si="8"/>
        <v>16121.5</v>
      </c>
      <c r="J96" s="37">
        <f t="shared" si="9"/>
        <v>10169.621508056111</v>
      </c>
      <c r="K96" s="40">
        <f>IF(C96=0,0,SUM(J96:J$119)/C96)</f>
        <v>2.9644658051880373</v>
      </c>
    </row>
    <row r="97" spans="1:11">
      <c r="A97" s="60">
        <v>92</v>
      </c>
      <c r="B97" s="59" t="s">
        <v>19</v>
      </c>
      <c r="C97" s="85">
        <v>14884</v>
      </c>
      <c r="D97" s="28">
        <f t="shared" si="6"/>
        <v>2292</v>
      </c>
      <c r="E97" s="31">
        <f>SUMPRODUCT(D97:D$119*$A97:$A$119)/C97+0.5-$A97</f>
        <v>4.3977603912444749</v>
      </c>
      <c r="F97" s="33">
        <f t="shared" si="7"/>
        <v>0.15399086267132492</v>
      </c>
      <c r="G97" s="32"/>
      <c r="H97" s="40">
        <f>'HRQOL scores'!J$15</f>
        <v>0.63081112229358993</v>
      </c>
      <c r="I97" s="37">
        <f t="shared" si="8"/>
        <v>13738</v>
      </c>
      <c r="J97" s="37">
        <f t="shared" si="9"/>
        <v>8666.0831980693383</v>
      </c>
      <c r="K97" s="40">
        <f>IF(C97=0,0,SUM(J97:J$119)/C97)</f>
        <v>2.7741561679792412</v>
      </c>
    </row>
    <row r="98" spans="1:11">
      <c r="A98" s="60">
        <v>93</v>
      </c>
      <c r="B98" s="72" t="s">
        <v>32</v>
      </c>
      <c r="C98" s="85">
        <v>12592</v>
      </c>
      <c r="D98" s="28">
        <f t="shared" si="6"/>
        <v>2094</v>
      </c>
      <c r="E98" s="31">
        <f>SUMPRODUCT(D98:D$119*$A98:$A$119)/C98+0.5-$A98</f>
        <v>4.107232025355998</v>
      </c>
      <c r="F98" s="33">
        <f t="shared" si="7"/>
        <v>0.16629606099110547</v>
      </c>
      <c r="G98" s="32"/>
      <c r="H98" s="40">
        <f>'HRQOL scores'!J$15</f>
        <v>0.63081112229358993</v>
      </c>
      <c r="I98" s="37">
        <f t="shared" si="8"/>
        <v>11545</v>
      </c>
      <c r="J98" s="37">
        <f t="shared" si="9"/>
        <v>7282.714406879496</v>
      </c>
      <c r="K98" s="40">
        <f>IF(C98=0,0,SUM(J98:J$119)/C98)</f>
        <v>2.5908876434350141</v>
      </c>
    </row>
    <row r="99" spans="1:11">
      <c r="A99" s="60">
        <v>94</v>
      </c>
      <c r="B99" s="72" t="s">
        <v>33</v>
      </c>
      <c r="C99" s="85">
        <v>10498</v>
      </c>
      <c r="D99" s="28">
        <f t="shared" si="6"/>
        <v>1881</v>
      </c>
      <c r="E99" s="31">
        <f>SUMPRODUCT(D99:D$119*$A99:$A$119)/C99+0.5-$A99</f>
        <v>3.8267542068282836</v>
      </c>
      <c r="F99" s="33">
        <f t="shared" si="7"/>
        <v>0.17917698609258906</v>
      </c>
      <c r="G99" s="32"/>
      <c r="H99" s="40">
        <f>'HRQOL scores'!J$15</f>
        <v>0.63081112229358993</v>
      </c>
      <c r="I99" s="37">
        <f t="shared" si="8"/>
        <v>9557.5</v>
      </c>
      <c r="J99" s="37">
        <f t="shared" si="9"/>
        <v>6028.977301320986</v>
      </c>
      <c r="K99" s="40">
        <f>IF(C99=0,0,SUM(J99:J$119)/C99)</f>
        <v>2.4139591159510565</v>
      </c>
    </row>
    <row r="100" spans="1:11">
      <c r="A100" s="60">
        <v>95</v>
      </c>
      <c r="B100" s="72" t="s">
        <v>2</v>
      </c>
      <c r="C100" s="85">
        <v>8617</v>
      </c>
      <c r="D100" s="28">
        <f t="shared" si="6"/>
        <v>1663</v>
      </c>
      <c r="E100" s="31">
        <f>SUMPRODUCT(D100:D$119*$A100:$A$119)/C100+0.5-$A100</f>
        <v>3.5529494793180163</v>
      </c>
      <c r="F100" s="33">
        <f t="shared" si="7"/>
        <v>0.19299059997679008</v>
      </c>
      <c r="G100" s="32"/>
      <c r="H100" s="40">
        <f>'HRQOL scores'!J$15</f>
        <v>0.63081112229358993</v>
      </c>
      <c r="I100" s="37">
        <f t="shared" si="8"/>
        <v>7785.5</v>
      </c>
      <c r="J100" s="37">
        <f t="shared" si="9"/>
        <v>4911.1799926167441</v>
      </c>
      <c r="K100" s="40">
        <f>IF(C100=0,0,SUM(J100:J$119)/C100)</f>
        <v>2.2412400485010107</v>
      </c>
    </row>
    <row r="101" spans="1:11">
      <c r="A101" s="60">
        <v>96</v>
      </c>
      <c r="B101" s="72" t="s">
        <v>45</v>
      </c>
      <c r="C101" s="85">
        <v>6954</v>
      </c>
      <c r="D101" s="28">
        <f t="shared" si="6"/>
        <v>1443</v>
      </c>
      <c r="E101" s="31">
        <f>SUMPRODUCT(D101:D$119*$A101:$A$119)/C101+0.5-$A101</f>
        <v>3.2830407913838542</v>
      </c>
      <c r="F101" s="33">
        <f t="shared" si="7"/>
        <v>0.20750647109577222</v>
      </c>
      <c r="G101" s="32"/>
      <c r="H101" s="40">
        <f>'HRQOL scores'!J$15</f>
        <v>0.63081112229358993</v>
      </c>
      <c r="I101" s="37">
        <f t="shared" ref="I101:I119" si="10">(D101*0.5+C102)</f>
        <v>6232.5</v>
      </c>
      <c r="J101" s="37">
        <f t="shared" ref="J101:J119" si="11">I101*H101</f>
        <v>3931.5303196947993</v>
      </c>
      <c r="K101" s="40">
        <f>IF(C101=0,0,SUM(J101:J$119)/C101)</f>
        <v>2.07097864614847</v>
      </c>
    </row>
    <row r="102" spans="1:11">
      <c r="A102" s="60">
        <v>97</v>
      </c>
      <c r="C102" s="85">
        <v>5511</v>
      </c>
      <c r="D102" s="28">
        <f t="shared" si="6"/>
        <v>1229</v>
      </c>
      <c r="E102" s="31">
        <f>SUMPRODUCT(D102:D$119*$A102:$A$119)/C102+0.5-$A102</f>
        <v>3.0117520710004158</v>
      </c>
      <c r="F102" s="33">
        <f t="shared" si="7"/>
        <v>0.22300852839774996</v>
      </c>
      <c r="G102" s="32"/>
      <c r="H102" s="40">
        <f>'HRQOL scores'!J$15</f>
        <v>0.63081112229358993</v>
      </c>
      <c r="I102" s="37">
        <f t="shared" si="10"/>
        <v>4896.5</v>
      </c>
      <c r="J102" s="37">
        <f t="shared" si="11"/>
        <v>3088.7666603105631</v>
      </c>
      <c r="K102" s="40">
        <f>IF(C102=0,0,SUM(J102:J$119)/C102)</f>
        <v>1.8998467039778015</v>
      </c>
    </row>
    <row r="103" spans="1:11">
      <c r="A103" s="60">
        <v>98</v>
      </c>
      <c r="C103" s="85">
        <v>4282</v>
      </c>
      <c r="D103" s="28">
        <f t="shared" si="6"/>
        <v>1023</v>
      </c>
      <c r="E103" s="31">
        <f>SUMPRODUCT(D103:D$119*$A103:$A$119)/C103+0.5-$A103</f>
        <v>2.7326636299119968</v>
      </c>
      <c r="F103" s="33">
        <f t="shared" si="7"/>
        <v>0.2389070527790752</v>
      </c>
      <c r="G103" s="32"/>
      <c r="H103" s="40">
        <f>'HRQOL scores'!J$15</f>
        <v>0.63081112229358993</v>
      </c>
      <c r="I103" s="37">
        <f t="shared" si="10"/>
        <v>3770.5</v>
      </c>
      <c r="J103" s="37">
        <f t="shared" si="11"/>
        <v>2378.4733366079809</v>
      </c>
      <c r="K103" s="40">
        <f>IF(C103=0,0,SUM(J103:J$119)/C103)</f>
        <v>1.723794611235661</v>
      </c>
    </row>
    <row r="104" spans="1:11">
      <c r="A104" s="60">
        <v>99</v>
      </c>
      <c r="B104" s="28">
        <v>2857</v>
      </c>
      <c r="C104" s="85">
        <v>3259</v>
      </c>
      <c r="D104" s="28">
        <f t="shared" si="6"/>
        <v>999.25936296814871</v>
      </c>
      <c r="E104" s="31">
        <f>SUMPRODUCT(D104:D$119*$A104:$A$119)/C104+0.5-$A104</f>
        <v>2.4334966748337479</v>
      </c>
      <c r="F104" s="33">
        <f t="shared" si="7"/>
        <v>0.30661533076653841</v>
      </c>
      <c r="G104" s="32"/>
      <c r="H104" s="40">
        <f>'HRQOL scores'!J$15</f>
        <v>0.63081112229358993</v>
      </c>
      <c r="I104" s="37">
        <f t="shared" si="10"/>
        <v>2759.3703185159256</v>
      </c>
      <c r="J104" s="37">
        <f t="shared" si="11"/>
        <v>1740.6414874466518</v>
      </c>
      <c r="K104" s="40">
        <f>IF(C104=0,0,SUM(J104:J$119)/C104)</f>
        <v>1.5350767685495916</v>
      </c>
    </row>
    <row r="105" spans="1:11">
      <c r="A105" s="60">
        <v>100</v>
      </c>
      <c r="B105" s="28">
        <v>1981</v>
      </c>
      <c r="C105" s="87">
        <f t="shared" ref="C105:C119" si="12">C104*IF(B105=0,0,(B105/B104))</f>
        <v>2259.7406370318513</v>
      </c>
      <c r="D105" s="28">
        <f t="shared" si="6"/>
        <v>734.61533076653814</v>
      </c>
      <c r="E105" s="31">
        <f>SUMPRODUCT(D105:D$119*$A105:$A$119)/C105+0.5-$A105</f>
        <v>2.288490661282168</v>
      </c>
      <c r="F105" s="33">
        <f t="shared" si="7"/>
        <v>0.32508833922261482</v>
      </c>
      <c r="G105" s="32"/>
      <c r="H105" s="40">
        <f>'HRQOL scores'!J$15</f>
        <v>0.63081112229358993</v>
      </c>
      <c r="I105" s="37">
        <f t="shared" si="10"/>
        <v>1892.4329716485822</v>
      </c>
      <c r="J105" s="37">
        <f t="shared" si="11"/>
        <v>1193.7677667110356</v>
      </c>
      <c r="K105" s="40">
        <f>IF(C105=0,0,SUM(J105:J$119)/C105)</f>
        <v>1.4436053624018121</v>
      </c>
    </row>
    <row r="106" spans="1:11">
      <c r="A106" s="60">
        <v>101</v>
      </c>
      <c r="B106" s="28">
        <v>1337</v>
      </c>
      <c r="C106" s="87">
        <f t="shared" si="12"/>
        <v>1525.1253062653132</v>
      </c>
      <c r="D106" s="28">
        <f t="shared" si="6"/>
        <v>525.8659432971649</v>
      </c>
      <c r="E106" s="31">
        <f>SUMPRODUCT(D106:D$119*$A106:$A$119)/C106+0.5-$A106</f>
        <v>2.1499626028421801</v>
      </c>
      <c r="F106" s="33">
        <f t="shared" si="7"/>
        <v>0.34480179506357522</v>
      </c>
      <c r="G106" s="32"/>
      <c r="H106" s="40">
        <f>'HRQOL scores'!J$15</f>
        <v>0.63081112229358993</v>
      </c>
      <c r="I106" s="37">
        <f t="shared" si="10"/>
        <v>1262.1923346167307</v>
      </c>
      <c r="J106" s="37">
        <f t="shared" si="11"/>
        <v>796.20496314994625</v>
      </c>
      <c r="K106" s="40">
        <f>IF(C106=0,0,SUM(J106:J$119)/C106)</f>
        <v>1.3562203223881257</v>
      </c>
    </row>
    <row r="107" spans="1:11">
      <c r="A107" s="60">
        <v>102</v>
      </c>
      <c r="B107" s="28">
        <v>876</v>
      </c>
      <c r="C107" s="82">
        <f t="shared" si="12"/>
        <v>999.25936296814825</v>
      </c>
      <c r="D107" s="28">
        <f t="shared" si="6"/>
        <v>365.02625131256559</v>
      </c>
      <c r="E107" s="31">
        <f>SUMPRODUCT(D107:D$119*$A107:$A$119)/C107+0.5-$A107</f>
        <v>2.0182648401826384</v>
      </c>
      <c r="F107" s="33">
        <f t="shared" si="7"/>
        <v>0.36529680365296807</v>
      </c>
      <c r="G107" s="32"/>
      <c r="H107" s="40">
        <f>'HRQOL scores'!J$15</f>
        <v>0.63081112229358993</v>
      </c>
      <c r="I107" s="37">
        <f t="shared" si="10"/>
        <v>816.74623731186546</v>
      </c>
      <c r="J107" s="37">
        <f t="shared" si="11"/>
        <v>515.21261058776463</v>
      </c>
      <c r="K107" s="40">
        <f>IF(C107=0,0,SUM(J107:J$119)/C107)</f>
        <v>1.2731439089213097</v>
      </c>
    </row>
    <row r="108" spans="1:11">
      <c r="A108" s="60">
        <v>103</v>
      </c>
      <c r="B108" s="28">
        <v>556</v>
      </c>
      <c r="C108" s="82">
        <f t="shared" si="12"/>
        <v>634.23311165558266</v>
      </c>
      <c r="D108" s="28">
        <f t="shared" si="6"/>
        <v>245.25201260063</v>
      </c>
      <c r="E108" s="31">
        <f>SUMPRODUCT(D108:D$119*$A108:$A$119)/C108+0.5-$A108</f>
        <v>1.8920863309352427</v>
      </c>
      <c r="F108" s="33">
        <f t="shared" si="7"/>
        <v>0.38669064748201443</v>
      </c>
      <c r="G108" s="32"/>
      <c r="H108" s="40">
        <f>'HRQOL scores'!J$15</f>
        <v>0.63081112229358993</v>
      </c>
      <c r="I108" s="37">
        <f t="shared" si="10"/>
        <v>511.60710535526766</v>
      </c>
      <c r="J108" s="37">
        <f t="shared" si="11"/>
        <v>322.72745230253128</v>
      </c>
      <c r="K108" s="40">
        <f>IF(C108=0,0,SUM(J108:J$119)/C108)</f>
        <v>1.1935491018936273</v>
      </c>
    </row>
    <row r="109" spans="1:11">
      <c r="A109" s="60">
        <v>104</v>
      </c>
      <c r="B109" s="28">
        <v>341</v>
      </c>
      <c r="C109" s="82">
        <f t="shared" si="12"/>
        <v>388.98109905495267</v>
      </c>
      <c r="D109" s="28">
        <f t="shared" si="6"/>
        <v>159.6989849492474</v>
      </c>
      <c r="E109" s="31">
        <f>SUMPRODUCT(D109:D$119*$A109:$A$119)/C109+0.5-$A109</f>
        <v>1.7697947214076208</v>
      </c>
      <c r="F109" s="33">
        <f t="shared" si="7"/>
        <v>0.41055718475073305</v>
      </c>
      <c r="G109" s="32"/>
      <c r="H109" s="40">
        <f>'HRQOL scores'!J$15</f>
        <v>0.63081112229358993</v>
      </c>
      <c r="I109" s="37">
        <f t="shared" si="10"/>
        <v>309.13160658032893</v>
      </c>
      <c r="J109" s="37">
        <f t="shared" si="11"/>
        <v>195.00365568335781</v>
      </c>
      <c r="K109" s="40">
        <f>IF(C109=0,0,SUM(J109:J$119)/C109)</f>
        <v>1.1164061944404151</v>
      </c>
    </row>
    <row r="110" spans="1:11">
      <c r="A110" s="60">
        <v>105</v>
      </c>
      <c r="B110" s="28">
        <v>201</v>
      </c>
      <c r="C110" s="82">
        <f t="shared" si="12"/>
        <v>229.28211410570526</v>
      </c>
      <c r="D110" s="28">
        <f t="shared" si="6"/>
        <v>99.241512075603765</v>
      </c>
      <c r="E110" s="31">
        <f>SUMPRODUCT(D110:D$119*$A110:$A$119)/C110+0.5-$A110</f>
        <v>1.6542288557213709</v>
      </c>
      <c r="F110" s="33">
        <f t="shared" si="7"/>
        <v>0.43283582089552236</v>
      </c>
      <c r="G110" s="32"/>
      <c r="H110" s="40">
        <f>'HRQOL scores'!J$15</f>
        <v>0.63081112229358993</v>
      </c>
      <c r="I110" s="37">
        <f t="shared" si="10"/>
        <v>179.66135806790339</v>
      </c>
      <c r="J110" s="37">
        <f t="shared" si="11"/>
        <v>113.33238291560465</v>
      </c>
      <c r="K110" s="40">
        <f>IF(C110=0,0,SUM(J110:J$119)/C110)</f>
        <v>1.043505961008053</v>
      </c>
    </row>
    <row r="111" spans="1:11">
      <c r="A111" s="60">
        <v>106</v>
      </c>
      <c r="B111" s="28">
        <v>114</v>
      </c>
      <c r="C111" s="82">
        <f t="shared" si="12"/>
        <v>130.0406020301015</v>
      </c>
      <c r="D111" s="28">
        <f t="shared" si="6"/>
        <v>60.457472873643681</v>
      </c>
      <c r="E111" s="31">
        <f>SUMPRODUCT(D111:D$119*$A111:$A$119)/C111+0.5-$A111</f>
        <v>1.5350877192982608</v>
      </c>
      <c r="F111" s="33">
        <f t="shared" si="7"/>
        <v>0.46491228070175439</v>
      </c>
      <c r="G111" s="32"/>
      <c r="H111" s="40">
        <f>'HRQOL scores'!J$15</f>
        <v>0.63081112229358993</v>
      </c>
      <c r="I111" s="37">
        <f t="shared" si="10"/>
        <v>99.811865593279663</v>
      </c>
      <c r="J111" s="37">
        <f t="shared" si="11"/>
        <v>62.9624349531137</v>
      </c>
      <c r="K111" s="40">
        <f>IF(C111=0,0,SUM(J111:J$119)/C111)</f>
        <v>0.9683504070296336</v>
      </c>
    </row>
    <row r="112" spans="1:11">
      <c r="A112" s="60">
        <v>107</v>
      </c>
      <c r="B112" s="28">
        <v>61</v>
      </c>
      <c r="C112" s="82">
        <f t="shared" si="12"/>
        <v>69.583129156457815</v>
      </c>
      <c r="D112" s="28">
        <f t="shared" si="6"/>
        <v>34.221211060553024</v>
      </c>
      <c r="E112" s="31">
        <f>SUMPRODUCT(D112:D$119*$A112:$A$119)/C112+0.5-$A112</f>
        <v>1.4344262295082046</v>
      </c>
      <c r="F112" s="33">
        <f t="shared" si="7"/>
        <v>0.49180327868852458</v>
      </c>
      <c r="G112" s="32"/>
      <c r="H112" s="40">
        <f>'HRQOL scores'!J$15</f>
        <v>0.63081112229358993</v>
      </c>
      <c r="I112" s="37">
        <f t="shared" si="10"/>
        <v>52.4725236261813</v>
      </c>
      <c r="J112" s="37">
        <f t="shared" si="11"/>
        <v>33.100251518208339</v>
      </c>
      <c r="K112" s="40">
        <f>IF(C112=0,0,SUM(J112:J$119)/C112)</f>
        <v>0.9048520196834281</v>
      </c>
    </row>
    <row r="113" spans="1:11">
      <c r="A113" s="60">
        <v>108</v>
      </c>
      <c r="B113" s="28">
        <v>31</v>
      </c>
      <c r="C113" s="82">
        <f t="shared" si="12"/>
        <v>35.361918095904791</v>
      </c>
      <c r="D113" s="28">
        <f t="shared" si="6"/>
        <v>18.251312565628279</v>
      </c>
      <c r="E113" s="31">
        <f>SUMPRODUCT(D113:D$119*$A113:$A$119)/C113+0.5-$A113</f>
        <v>1.3387096774193452</v>
      </c>
      <c r="F113" s="33">
        <f t="shared" si="7"/>
        <v>0.5161290322580645</v>
      </c>
      <c r="G113" s="32"/>
      <c r="H113" s="40">
        <f>'HRQOL scores'!J$15</f>
        <v>0.63081112229358993</v>
      </c>
      <c r="I113" s="37">
        <f t="shared" si="10"/>
        <v>26.23626181309065</v>
      </c>
      <c r="J113" s="37">
        <f t="shared" si="11"/>
        <v>16.550125759104169</v>
      </c>
      <c r="K113" s="40">
        <f>IF(C113=0,0,SUM(J113:J$119)/C113)</f>
        <v>0.844472954038193</v>
      </c>
    </row>
    <row r="114" spans="1:11">
      <c r="A114" s="60">
        <v>109</v>
      </c>
      <c r="B114" s="28">
        <v>15</v>
      </c>
      <c r="C114" s="82">
        <f t="shared" si="12"/>
        <v>17.110605530276512</v>
      </c>
      <c r="D114" s="28">
        <f t="shared" si="6"/>
        <v>9.1256562828141394</v>
      </c>
      <c r="E114" s="31">
        <f>SUMPRODUCT(D114:D$119*$A114:$A$119)/C114+0.5-$A114</f>
        <v>1.2333333333333343</v>
      </c>
      <c r="F114" s="33">
        <f t="shared" si="7"/>
        <v>0.53333333333333333</v>
      </c>
      <c r="G114" s="32"/>
      <c r="H114" s="40">
        <f>'HRQOL scores'!J$15</f>
        <v>0.63081112229358993</v>
      </c>
      <c r="I114" s="37">
        <f t="shared" si="10"/>
        <v>12.547777388869441</v>
      </c>
      <c r="J114" s="37">
        <f t="shared" si="11"/>
        <v>7.9152775369628641</v>
      </c>
      <c r="K114" s="40">
        <f>IF(C114=0,0,SUM(J114:J$119)/C114)</f>
        <v>0.77800038416209427</v>
      </c>
    </row>
    <row r="115" spans="1:11">
      <c r="A115" s="60">
        <v>110</v>
      </c>
      <c r="B115" s="28">
        <v>7</v>
      </c>
      <c r="C115" s="82">
        <f t="shared" si="12"/>
        <v>7.9849492474623727</v>
      </c>
      <c r="D115" s="28">
        <f t="shared" si="6"/>
        <v>4.5628281414070706</v>
      </c>
      <c r="E115" s="31">
        <f>SUMPRODUCT(D115:D$119*$A115:$A$119)/C115+0.5-$A115</f>
        <v>1.0714285714285836</v>
      </c>
      <c r="F115" s="33">
        <f t="shared" si="7"/>
        <v>0.57142857142857151</v>
      </c>
      <c r="G115" s="32"/>
      <c r="H115" s="40">
        <f>'HRQOL scores'!J$15</f>
        <v>0.63081112229358993</v>
      </c>
      <c r="I115" s="37">
        <f t="shared" si="10"/>
        <v>5.7035351767588374</v>
      </c>
      <c r="J115" s="37">
        <f t="shared" si="11"/>
        <v>3.597853425892211</v>
      </c>
      <c r="K115" s="40">
        <f>IF(C115=0,0,SUM(J115:J$119)/C115)</f>
        <v>0.67586905960027499</v>
      </c>
    </row>
    <row r="116" spans="1:11">
      <c r="A116" s="60">
        <v>111</v>
      </c>
      <c r="B116" s="28">
        <v>3</v>
      </c>
      <c r="C116" s="82">
        <f t="shared" si="12"/>
        <v>3.4221211060553025</v>
      </c>
      <c r="D116" s="28">
        <f t="shared" si="6"/>
        <v>2.2814140707035353</v>
      </c>
      <c r="E116" s="31">
        <f>IF($C116=0,0,SUMPRODUCT(D116:D$119*$A116:$A$119)/C116+0.5-$A116)</f>
        <v>0.83333333333334281</v>
      </c>
      <c r="F116" s="33">
        <f>IF(D116=0,0,D116/C116)</f>
        <v>0.66666666666666674</v>
      </c>
      <c r="G116" s="32"/>
      <c r="H116" s="40">
        <f>'HRQOL scores'!J$15</f>
        <v>0.63081112229358993</v>
      </c>
      <c r="I116" s="37">
        <f t="shared" si="10"/>
        <v>2.2814140707035353</v>
      </c>
      <c r="J116" s="37">
        <f t="shared" si="11"/>
        <v>1.4391413703568847</v>
      </c>
      <c r="K116" s="40">
        <f>IF(C116=0,0,SUM(J116:J$119)/C116)</f>
        <v>0.52567593524465828</v>
      </c>
    </row>
    <row r="117" spans="1:11">
      <c r="A117" s="60">
        <v>112</v>
      </c>
      <c r="B117" s="28">
        <v>1</v>
      </c>
      <c r="C117" s="82">
        <f t="shared" si="12"/>
        <v>1.1407070353517674</v>
      </c>
      <c r="D117" s="28">
        <f t="shared" si="6"/>
        <v>1.1407070353517674</v>
      </c>
      <c r="E117" s="31">
        <f>IF($C117=0,0,SUMPRODUCT(D117:D$119*$A117:$A$119)/C117+0.5-$A117)</f>
        <v>0.5</v>
      </c>
      <c r="F117" s="33">
        <f>IF(D117=0,0,D117/C117)</f>
        <v>1</v>
      </c>
      <c r="G117" s="32"/>
      <c r="H117" s="40">
        <f>'HRQOL scores'!J$15</f>
        <v>0.63081112229358993</v>
      </c>
      <c r="I117" s="37">
        <f t="shared" si="10"/>
        <v>0.57035351767588371</v>
      </c>
      <c r="J117" s="37">
        <f t="shared" si="11"/>
        <v>0.35978534258922107</v>
      </c>
      <c r="K117" s="40">
        <f>IF(C117=0,0,SUM(J117:J$119)/C117)</f>
        <v>0.31540556114679497</v>
      </c>
    </row>
    <row r="118" spans="1:11">
      <c r="A118" s="60">
        <v>113</v>
      </c>
      <c r="B118" s="28">
        <v>0</v>
      </c>
      <c r="C118" s="82">
        <f t="shared" si="12"/>
        <v>0</v>
      </c>
      <c r="D118" s="28">
        <f t="shared" si="6"/>
        <v>0</v>
      </c>
      <c r="E118" s="31">
        <f>IF($C118=0,0,SUMPRODUCT(D118:D$119*$A118:$A$119)/C118+0.5-$A118)</f>
        <v>0</v>
      </c>
      <c r="F118" s="33">
        <f>IF(D118=0,0,D118/C118)</f>
        <v>0</v>
      </c>
      <c r="G118" s="32"/>
      <c r="H118" s="40">
        <f>'HRQOL scores'!J$15</f>
        <v>0.63081112229358993</v>
      </c>
      <c r="I118" s="37">
        <f t="shared" si="10"/>
        <v>0</v>
      </c>
      <c r="J118" s="37">
        <f t="shared" si="11"/>
        <v>0</v>
      </c>
      <c r="K118" s="40">
        <f>IF(C118=0,0,SUM(J118:J$119)/C118)</f>
        <v>0</v>
      </c>
    </row>
    <row r="119" spans="1:11">
      <c r="A119" s="60">
        <v>114</v>
      </c>
      <c r="B119" s="28">
        <v>0</v>
      </c>
      <c r="C119" s="82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scores'!J$15</f>
        <v>0.63081112229358993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</row>
    <row r="120" spans="1:11">
      <c r="B120" s="28"/>
    </row>
    <row r="121" spans="1:11">
      <c r="E121" s="31">
        <f xml:space="preserve"> AVERAGE(E5:E119)</f>
        <v>29.210824293423645</v>
      </c>
    </row>
    <row r="123" spans="1:11">
      <c r="B123" s="62"/>
    </row>
    <row r="124" spans="1:11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4"/>
  <sheetViews>
    <sheetView workbookViewId="0">
      <selection activeCell="A2" sqref="A2"/>
    </sheetView>
  </sheetViews>
  <sheetFormatPr defaultColWidth="8.85546875" defaultRowHeight="12.75"/>
  <cols>
    <col min="1" max="1" width="9.140625" style="59" customWidth="1"/>
    <col min="2" max="2" width="6.7109375" style="59" customWidth="1"/>
    <col min="3" max="3" width="9.85546875" style="59" customWidth="1"/>
    <col min="4" max="5" width="9.140625" style="59" customWidth="1"/>
    <col min="6" max="6" width="9.140625" style="8" customWidth="1"/>
    <col min="7" max="7" width="5.85546875" style="59" customWidth="1"/>
    <col min="8" max="8" width="13.28515625" style="59" customWidth="1"/>
    <col min="9" max="9" width="8.85546875" style="59"/>
    <col min="10" max="10" width="9.140625" style="59" customWidth="1"/>
    <col min="11" max="11" width="13.42578125" style="67" customWidth="1"/>
    <col min="12" max="12" width="10.42578125" style="60" customWidth="1"/>
    <col min="13" max="13" width="5.42578125" style="59" customWidth="1"/>
    <col min="14" max="61" width="8.42578125" style="59" customWidth="1"/>
    <col min="62" max="63" width="12.140625" style="59" customWidth="1"/>
    <col min="64" max="64" width="9.140625" style="59" customWidth="1"/>
    <col min="65" max="65" width="10" style="59" customWidth="1"/>
    <col min="66" max="66" width="8.42578125" style="59" customWidth="1"/>
    <col min="67" max="68" width="12.140625" style="59" customWidth="1"/>
    <col min="69" max="69" width="9.140625" style="59" customWidth="1"/>
    <col min="70" max="70" width="10" style="59" customWidth="1"/>
    <col min="71" max="71" width="8.42578125" style="59" customWidth="1"/>
    <col min="72" max="73" width="12.140625" style="59" customWidth="1"/>
    <col min="74" max="74" width="9.140625" style="59" customWidth="1"/>
    <col min="75" max="75" width="10" style="59" customWidth="1"/>
    <col min="76" max="76" width="8.42578125" style="59" customWidth="1"/>
    <col min="77" max="78" width="12.140625" style="59" customWidth="1"/>
    <col min="79" max="79" width="9.140625" style="59" customWidth="1"/>
    <col min="80" max="80" width="10" style="59" customWidth="1"/>
    <col min="81" max="81" width="8.42578125" style="59" customWidth="1"/>
    <col min="82" max="83" width="12.140625" style="59" customWidth="1"/>
    <col min="84" max="84" width="9.140625" style="59" customWidth="1"/>
    <col min="85" max="85" width="10" style="59" customWidth="1"/>
    <col min="86" max="86" width="8.42578125" style="59" customWidth="1"/>
    <col min="87" max="88" width="12.140625" style="59" customWidth="1"/>
    <col min="89" max="89" width="9.140625" style="59" customWidth="1"/>
    <col min="90" max="90" width="10" style="59" customWidth="1"/>
    <col min="91" max="91" width="8.42578125" style="59" customWidth="1"/>
    <col min="92" max="93" width="12.140625" style="59" customWidth="1"/>
    <col min="94" max="94" width="9.140625" style="59" customWidth="1"/>
    <col min="95" max="95" width="10" style="59" customWidth="1"/>
    <col min="96" max="96" width="8.42578125" style="59" customWidth="1"/>
    <col min="97" max="98" width="12.140625" style="59" customWidth="1"/>
    <col min="99" max="99" width="9.140625" style="59" customWidth="1"/>
    <col min="100" max="100" width="10" style="59" customWidth="1"/>
    <col min="101" max="101" width="8.42578125" style="59" customWidth="1"/>
    <col min="102" max="103" width="12.140625" style="59" customWidth="1"/>
    <col min="104" max="104" width="9.140625" style="59" customWidth="1"/>
    <col min="105" max="105" width="10" style="59" customWidth="1"/>
    <col min="106" max="106" width="8.42578125" style="59" customWidth="1"/>
    <col min="107" max="108" width="12.140625" style="59" customWidth="1"/>
    <col min="109" max="109" width="9.140625" style="59" customWidth="1"/>
    <col min="110" max="110" width="10" style="59" customWidth="1"/>
    <col min="111" max="111" width="8.42578125" style="59" customWidth="1"/>
    <col min="112" max="113" width="12.140625" style="59" customWidth="1"/>
    <col min="114" max="114" width="9.140625" style="59" customWidth="1"/>
    <col min="115" max="115" width="10" style="59" customWidth="1"/>
    <col min="116" max="116" width="8.42578125" style="59" customWidth="1"/>
    <col min="117" max="118" width="12.140625" style="59" customWidth="1"/>
    <col min="119" max="119" width="9.140625" style="59" customWidth="1"/>
    <col min="120" max="120" width="10" style="59" customWidth="1"/>
    <col min="121" max="124" width="8.42578125" style="59" customWidth="1"/>
    <col min="125" max="125" width="18.140625" style="59" customWidth="1"/>
    <col min="126" max="126" width="8.42578125" style="59" customWidth="1"/>
    <col min="127" max="127" width="12.140625" style="59" customWidth="1"/>
    <col min="128" max="128" width="3.140625" style="59" customWidth="1"/>
    <col min="129" max="129" width="9.140625" style="59" customWidth="1"/>
    <col min="130" max="130" width="7.7109375" style="59" customWidth="1"/>
    <col min="131" max="131" width="10.7109375" style="59" customWidth="1"/>
    <col min="132" max="134" width="9.140625" style="59" customWidth="1"/>
    <col min="135" max="135" width="8.85546875" style="59"/>
    <col min="136" max="136" width="12.140625" style="59" customWidth="1"/>
    <col min="137" max="137" width="2.7109375" style="59" customWidth="1"/>
    <col min="138" max="138" width="9.140625" style="59" customWidth="1"/>
    <col min="139" max="139" width="6.7109375" style="59" customWidth="1"/>
    <col min="140" max="140" width="11.140625" style="59" customWidth="1"/>
    <col min="141" max="143" width="9.140625" style="59" customWidth="1"/>
    <col min="144" max="144" width="10" style="59" customWidth="1"/>
    <col min="145" max="145" width="12.140625" style="59" customWidth="1"/>
    <col min="146" max="146" width="8.85546875" style="59"/>
    <col min="147" max="147" width="9.140625" style="59" customWidth="1"/>
    <col min="148" max="148" width="6.7109375" style="59" customWidth="1"/>
    <col min="149" max="149" width="10.42578125" style="59" customWidth="1"/>
    <col min="150" max="152" width="9.140625" style="59" customWidth="1"/>
    <col min="153" max="153" width="8.85546875" style="59"/>
    <col min="154" max="154" width="12.140625" style="59" customWidth="1"/>
    <col min="155" max="155" width="2.7109375" style="59" customWidth="1"/>
    <col min="156" max="156" width="9.140625" style="59" customWidth="1"/>
    <col min="157" max="157" width="6.7109375" style="59" customWidth="1"/>
    <col min="158" max="158" width="10.42578125" style="59" customWidth="1"/>
    <col min="159" max="161" width="9.140625" style="59" customWidth="1"/>
    <col min="162" max="162" width="10" style="59" customWidth="1"/>
    <col min="163" max="163" width="12.140625" style="59" customWidth="1"/>
    <col min="164" max="164" width="8.85546875" style="59"/>
    <col min="165" max="165" width="9.140625" style="59" customWidth="1"/>
    <col min="166" max="166" width="6.7109375" style="59" customWidth="1"/>
    <col min="167" max="167" width="10.85546875" style="59" customWidth="1"/>
    <col min="168" max="170" width="9.140625" style="59" customWidth="1"/>
    <col min="171" max="171" width="8.85546875" style="59"/>
    <col min="172" max="172" width="12.140625" style="59" customWidth="1"/>
    <col min="173" max="173" width="2.7109375" style="59" customWidth="1"/>
    <col min="174" max="174" width="9.140625" style="59" customWidth="1"/>
    <col min="175" max="175" width="6.7109375" style="59" customWidth="1"/>
    <col min="176" max="176" width="11.42578125" style="59" customWidth="1"/>
    <col min="177" max="179" width="9.140625" style="59" customWidth="1"/>
    <col min="180" max="180" width="10" style="59" customWidth="1"/>
    <col min="181" max="181" width="12.140625" style="59" customWidth="1"/>
    <col min="182" max="16384" width="8.85546875" style="59"/>
  </cols>
  <sheetData>
    <row r="1" spans="1:16">
      <c r="A1" t="s">
        <v>54</v>
      </c>
      <c r="C1" s="62"/>
      <c r="D1" s="9"/>
    </row>
    <row r="2" spans="1:16" s="66" customFormat="1">
      <c r="C2" s="62"/>
      <c r="D2" s="9"/>
      <c r="F2" s="8"/>
      <c r="K2" s="67"/>
      <c r="L2" s="67"/>
    </row>
    <row r="3" spans="1:16">
      <c r="B3" s="66"/>
      <c r="C3" s="67" t="s">
        <v>23</v>
      </c>
      <c r="D3" s="67" t="s">
        <v>23</v>
      </c>
      <c r="E3" s="67" t="s">
        <v>19</v>
      </c>
      <c r="F3" s="33" t="s">
        <v>21</v>
      </c>
      <c r="G3" s="68"/>
      <c r="H3" s="66" t="s">
        <v>26</v>
      </c>
      <c r="I3" s="59" t="s">
        <v>16</v>
      </c>
      <c r="J3" s="34"/>
      <c r="K3" s="67" t="s">
        <v>28</v>
      </c>
      <c r="L3" s="69"/>
      <c r="M3" s="66"/>
      <c r="N3" s="66"/>
      <c r="O3" s="66"/>
      <c r="P3" s="66"/>
    </row>
    <row r="4" spans="1:16">
      <c r="A4" s="60" t="s">
        <v>3</v>
      </c>
      <c r="B4" s="67" t="s">
        <v>18</v>
      </c>
      <c r="C4" s="67" t="s">
        <v>25</v>
      </c>
      <c r="D4" s="67" t="s">
        <v>24</v>
      </c>
      <c r="E4" s="67" t="s">
        <v>20</v>
      </c>
      <c r="F4" s="70" t="s">
        <v>22</v>
      </c>
      <c r="G4" s="66"/>
      <c r="H4" s="71" t="s">
        <v>27</v>
      </c>
      <c r="I4" s="68" t="s">
        <v>17</v>
      </c>
      <c r="J4" s="33"/>
      <c r="K4" s="71" t="s">
        <v>29</v>
      </c>
      <c r="L4" s="67"/>
      <c r="M4" s="66"/>
      <c r="N4" s="66"/>
      <c r="O4" s="66"/>
      <c r="P4" s="66"/>
    </row>
    <row r="5" spans="1:16">
      <c r="A5" s="60">
        <v>0</v>
      </c>
      <c r="C5" s="85">
        <v>100000</v>
      </c>
      <c r="D5" s="28">
        <f t="shared" ref="D5:D68" si="0">C5-C6</f>
        <v>1222.6600000000035</v>
      </c>
      <c r="E5" s="31">
        <f>SUMPRODUCT(D5:D$119*$A5:$A$119)/C5+0.5-$A5</f>
        <v>76.518852798768123</v>
      </c>
      <c r="F5" s="33">
        <f t="shared" ref="F5:F68" si="1">D5/C5</f>
        <v>1.2226600000000035E-2</v>
      </c>
      <c r="G5" s="50"/>
      <c r="H5" s="40">
        <f>'HRQOL scores'!K$6</f>
        <v>0.91715591540490249</v>
      </c>
      <c r="I5" s="37">
        <f t="shared" ref="I5:I36" si="2">(D5*0.5+C6)</f>
        <v>99388.67</v>
      </c>
      <c r="J5" s="37">
        <f t="shared" ref="J5:J36" si="3">I5*H5</f>
        <v>91154.906614725769</v>
      </c>
      <c r="K5" s="40">
        <f>SUM(J5:J$119)/C5</f>
        <v>62.483175183449518</v>
      </c>
      <c r="L5" s="29"/>
      <c r="N5" s="40"/>
      <c r="O5" s="40"/>
      <c r="P5" s="40"/>
    </row>
    <row r="6" spans="1:16">
      <c r="A6" s="60">
        <v>1</v>
      </c>
      <c r="C6" s="85">
        <v>98777.34</v>
      </c>
      <c r="D6" s="28">
        <f t="shared" si="0"/>
        <v>59.879999999990105</v>
      </c>
      <c r="E6" s="31">
        <f>SUMPRODUCT(D6:D$119*$A6:$A$119)/C6+0.5-$A6</f>
        <v>76.459809606907953</v>
      </c>
      <c r="F6" s="33">
        <f t="shared" si="1"/>
        <v>6.0621191054537516E-4</v>
      </c>
      <c r="G6" s="32"/>
      <c r="H6" s="40">
        <f>'HRQOL scores'!K$6</f>
        <v>0.91715591540490249</v>
      </c>
      <c r="I6" s="37">
        <f t="shared" si="2"/>
        <v>98747.4</v>
      </c>
      <c r="J6" s="37">
        <f t="shared" si="3"/>
        <v>90566.762040854068</v>
      </c>
      <c r="K6" s="40">
        <f>SUM(J6:J$119)/C6</f>
        <v>62.333756018639754</v>
      </c>
      <c r="L6" s="29"/>
      <c r="N6" s="40"/>
      <c r="O6" s="40"/>
      <c r="P6" s="40"/>
    </row>
    <row r="7" spans="1:16">
      <c r="A7" s="60">
        <v>2</v>
      </c>
      <c r="C7" s="85">
        <v>98717.46</v>
      </c>
      <c r="D7" s="28">
        <f t="shared" si="0"/>
        <v>47.560000000012224</v>
      </c>
      <c r="E7" s="31">
        <f>SUMPRODUCT(D7:D$119*$A7:$A$119)/C7+0.5-$A7</f>
        <v>75.505885279836122</v>
      </c>
      <c r="F7" s="33">
        <f t="shared" si="1"/>
        <v>4.8177900849568272E-4</v>
      </c>
      <c r="G7" s="32"/>
      <c r="H7" s="40">
        <f>'HRQOL scores'!K$6</f>
        <v>0.91715591540490249</v>
      </c>
      <c r="I7" s="37">
        <f t="shared" si="2"/>
        <v>98693.68</v>
      </c>
      <c r="J7" s="37">
        <f t="shared" si="3"/>
        <v>90517.492425078512</v>
      </c>
      <c r="K7" s="40">
        <f>SUM(J7:J$119)/C7</f>
        <v>61.454132325622744</v>
      </c>
      <c r="L7" s="29"/>
      <c r="N7" s="40"/>
      <c r="O7" s="40"/>
      <c r="P7" s="40"/>
    </row>
    <row r="8" spans="1:16">
      <c r="A8" s="60">
        <v>3</v>
      </c>
      <c r="C8" s="85">
        <v>98669.9</v>
      </c>
      <c r="D8" s="28">
        <f t="shared" si="0"/>
        <v>23.679999999993015</v>
      </c>
      <c r="E8" s="31">
        <f>SUMPRODUCT(D8:D$119*$A8:$A$119)/C8+0.5-$A8</f>
        <v>74.542038958961271</v>
      </c>
      <c r="F8" s="33">
        <f t="shared" si="1"/>
        <v>2.3999213539278966E-4</v>
      </c>
      <c r="G8" s="32"/>
      <c r="H8" s="40">
        <f>'HRQOL scores'!K$6</f>
        <v>0.91715591540490249</v>
      </c>
      <c r="I8" s="37">
        <f t="shared" si="2"/>
        <v>98658.06</v>
      </c>
      <c r="J8" s="37">
        <f t="shared" si="3"/>
        <v>90484.823331371794</v>
      </c>
      <c r="K8" s="40">
        <f>SUM(J8:J$119)/C8</f>
        <v>60.566376952487971</v>
      </c>
      <c r="L8" s="29"/>
      <c r="N8" s="40"/>
      <c r="O8" s="40"/>
      <c r="P8" s="40"/>
    </row>
    <row r="9" spans="1:16">
      <c r="A9" s="60">
        <v>4</v>
      </c>
      <c r="C9" s="85">
        <v>98646.22</v>
      </c>
      <c r="D9" s="28">
        <f t="shared" si="0"/>
        <v>24.369999999995343</v>
      </c>
      <c r="E9" s="31">
        <f>SUMPRODUCT(D9:D$119*$A9:$A$119)/C9+0.5-$A9</f>
        <v>73.559812731565501</v>
      </c>
      <c r="F9" s="33">
        <f t="shared" si="1"/>
        <v>2.4704443819535449E-4</v>
      </c>
      <c r="G9" s="32"/>
      <c r="H9" s="40">
        <f>'HRQOL scores'!K$6</f>
        <v>0.91715591540490249</v>
      </c>
      <c r="I9" s="37">
        <f t="shared" si="2"/>
        <v>98634.035000000003</v>
      </c>
      <c r="J9" s="37">
        <f t="shared" si="3"/>
        <v>90462.7886605042</v>
      </c>
      <c r="K9" s="40">
        <f>SUM(J9:J$119)/C9</f>
        <v>59.663649898930942</v>
      </c>
      <c r="L9" s="29"/>
      <c r="N9" s="40"/>
      <c r="O9" s="40"/>
      <c r="P9" s="40"/>
    </row>
    <row r="10" spans="1:16">
      <c r="A10" s="60">
        <v>5</v>
      </c>
      <c r="C10" s="85">
        <v>98621.85</v>
      </c>
      <c r="D10" s="28">
        <f t="shared" si="0"/>
        <v>21.5</v>
      </c>
      <c r="E10" s="31">
        <f>SUMPRODUCT(D10:D$119*$A10:$A$119)/C10+0.5-$A10</f>
        <v>72.577866211968342</v>
      </c>
      <c r="F10" s="33">
        <f t="shared" si="1"/>
        <v>2.180044280248241E-4</v>
      </c>
      <c r="G10" s="32"/>
      <c r="H10" s="40">
        <f>'HRQOL scores'!K$7</f>
        <v>0.90781865115861748</v>
      </c>
      <c r="I10" s="37">
        <f t="shared" si="2"/>
        <v>98611.1</v>
      </c>
      <c r="J10" s="37">
        <f t="shared" si="3"/>
        <v>89520.995791267545</v>
      </c>
      <c r="K10" s="40">
        <f>SUM(J10:J$119)/C10</f>
        <v>58.761123881497006</v>
      </c>
      <c r="L10" s="29"/>
      <c r="N10" s="40"/>
      <c r="O10" s="40"/>
      <c r="P10" s="40"/>
    </row>
    <row r="11" spans="1:16">
      <c r="A11" s="60">
        <v>6</v>
      </c>
      <c r="C11" s="85">
        <v>98600.35</v>
      </c>
      <c r="D11" s="28">
        <f t="shared" si="0"/>
        <v>18.070000000006985</v>
      </c>
      <c r="E11" s="31">
        <f>SUMPRODUCT(D11:D$119*$A11:$A$119)/C11+0.5-$A11</f>
        <v>71.593582932279759</v>
      </c>
      <c r="F11" s="33">
        <f t="shared" si="1"/>
        <v>1.8326506954597E-4</v>
      </c>
      <c r="G11" s="32"/>
      <c r="H11" s="40">
        <f>'HRQOL scores'!K$7</f>
        <v>0.90781865115861748</v>
      </c>
      <c r="I11" s="37">
        <f t="shared" si="2"/>
        <v>98591.315000000002</v>
      </c>
      <c r="J11" s="37">
        <f t="shared" si="3"/>
        <v>89503.034599254373</v>
      </c>
      <c r="K11" s="40">
        <f>SUM(J11:J$119)/C11</f>
        <v>57.866019233006242</v>
      </c>
      <c r="L11" s="29"/>
      <c r="N11" s="40"/>
      <c r="O11" s="40"/>
      <c r="P11" s="40"/>
    </row>
    <row r="12" spans="1:16">
      <c r="A12" s="60">
        <v>7</v>
      </c>
      <c r="C12" s="85">
        <v>98582.28</v>
      </c>
      <c r="D12" s="28">
        <f t="shared" si="0"/>
        <v>15.649999999994179</v>
      </c>
      <c r="E12" s="31">
        <f>SUMPRODUCT(D12:D$119*$A12:$A$119)/C12+0.5-$A12</f>
        <v>70.606614290892963</v>
      </c>
      <c r="F12" s="33">
        <f t="shared" si="1"/>
        <v>1.5875063956721411E-4</v>
      </c>
      <c r="G12" s="32"/>
      <c r="H12" s="40">
        <f>'HRQOL scores'!K$7</f>
        <v>0.90781865115861748</v>
      </c>
      <c r="I12" s="37">
        <f t="shared" si="2"/>
        <v>98574.455000000002</v>
      </c>
      <c r="J12" s="37">
        <f t="shared" si="3"/>
        <v>89487.728776795833</v>
      </c>
      <c r="K12" s="40">
        <f>SUM(J12:J$119)/C12</f>
        <v>56.968724144764082</v>
      </c>
      <c r="L12" s="29"/>
      <c r="N12" s="40"/>
      <c r="O12" s="40"/>
      <c r="P12" s="40"/>
    </row>
    <row r="13" spans="1:16">
      <c r="A13" s="60">
        <v>8</v>
      </c>
      <c r="C13" s="85">
        <v>98566.63</v>
      </c>
      <c r="D13" s="28">
        <f t="shared" si="0"/>
        <v>14.139999999999418</v>
      </c>
      <c r="E13" s="31">
        <f>SUMPRODUCT(D13:D$119*$A13:$A$119)/C13+0.5-$A13</f>
        <v>69.617745527840526</v>
      </c>
      <c r="F13" s="33">
        <f t="shared" si="1"/>
        <v>1.4345625897932613E-4</v>
      </c>
      <c r="G13" s="32"/>
      <c r="H13" s="40">
        <f>'HRQOL scores'!K$7</f>
        <v>0.90781865115861748</v>
      </c>
      <c r="I13" s="37">
        <f t="shared" si="2"/>
        <v>98559.56</v>
      </c>
      <c r="J13" s="37">
        <f t="shared" si="3"/>
        <v>89474.206817986822</v>
      </c>
      <c r="K13" s="40">
        <f>SUM(J13:J$119)/C13</f>
        <v>56.069878681102288</v>
      </c>
      <c r="L13" s="29"/>
      <c r="N13" s="40"/>
      <c r="O13" s="40"/>
      <c r="P13" s="40"/>
    </row>
    <row r="14" spans="1:16">
      <c r="A14" s="60">
        <v>9</v>
      </c>
      <c r="C14" s="85">
        <v>98552.49</v>
      </c>
      <c r="D14" s="28">
        <f t="shared" si="0"/>
        <v>13.5</v>
      </c>
      <c r="E14" s="31">
        <f>SUMPRODUCT(D14:D$119*$A14:$A$119)/C14+0.5-$A14</f>
        <v>68.627662323669455</v>
      </c>
      <c r="F14" s="33">
        <f t="shared" si="1"/>
        <v>1.3698284031179729E-4</v>
      </c>
      <c r="G14" s="32"/>
      <c r="H14" s="40">
        <f>'HRQOL scores'!K$7</f>
        <v>0.90781865115861748</v>
      </c>
      <c r="I14" s="37">
        <f t="shared" si="2"/>
        <v>98545.74</v>
      </c>
      <c r="J14" s="37">
        <f t="shared" si="3"/>
        <v>89461.660764227825</v>
      </c>
      <c r="K14" s="40">
        <f>SUM(J14:J$119)/C14</f>
        <v>55.170039633571008</v>
      </c>
      <c r="L14" s="29"/>
      <c r="N14" s="40"/>
      <c r="O14" s="40"/>
      <c r="P14" s="40"/>
    </row>
    <row r="15" spans="1:16">
      <c r="A15" s="60">
        <v>10</v>
      </c>
      <c r="C15" s="85">
        <v>98538.99</v>
      </c>
      <c r="D15" s="28">
        <f t="shared" si="0"/>
        <v>13.690000000002328</v>
      </c>
      <c r="E15" s="31">
        <f>SUMPRODUCT(D15:D$119*$A15:$A$119)/C15+0.5-$A15</f>
        <v>67.636995922901292</v>
      </c>
      <c r="F15" s="33">
        <f t="shared" si="1"/>
        <v>1.3892977794883354E-4</v>
      </c>
      <c r="G15" s="32"/>
      <c r="H15" s="40">
        <f>'HRQOL scores'!K$7</f>
        <v>0.90781865115861748</v>
      </c>
      <c r="I15" s="37">
        <f t="shared" si="2"/>
        <v>98532.145000000004</v>
      </c>
      <c r="J15" s="37">
        <f t="shared" si="3"/>
        <v>89449.318969665313</v>
      </c>
      <c r="K15" s="40">
        <f>SUM(J15:J$119)/C15</f>
        <v>54.269717180203308</v>
      </c>
      <c r="L15" s="29"/>
      <c r="N15" s="40"/>
      <c r="O15" s="40"/>
      <c r="P15" s="40"/>
    </row>
    <row r="16" spans="1:16">
      <c r="A16" s="60">
        <v>11</v>
      </c>
      <c r="C16" s="85">
        <v>98525.3</v>
      </c>
      <c r="D16" s="28">
        <f t="shared" si="0"/>
        <v>14.75</v>
      </c>
      <c r="E16" s="31">
        <f>SUMPRODUCT(D16:D$119*$A16:$A$119)/C16+0.5-$A16</f>
        <v>66.646324546860683</v>
      </c>
      <c r="F16" s="33">
        <f t="shared" si="1"/>
        <v>1.4970774004240535E-4</v>
      </c>
      <c r="G16" s="32"/>
      <c r="H16" s="40">
        <f>'HRQOL scores'!K$7</f>
        <v>0.90781865115861748</v>
      </c>
      <c r="I16" s="37">
        <f t="shared" si="2"/>
        <v>98517.925000000003</v>
      </c>
      <c r="J16" s="37">
        <f t="shared" si="3"/>
        <v>89436.409788445846</v>
      </c>
      <c r="K16" s="40">
        <f>SUM(J16:J$119)/C16</f>
        <v>53.36937618614931</v>
      </c>
      <c r="L16" s="29"/>
      <c r="N16" s="40"/>
      <c r="O16" s="40"/>
      <c r="P16" s="40"/>
    </row>
    <row r="17" spans="1:16">
      <c r="A17" s="60">
        <v>12</v>
      </c>
      <c r="C17" s="85">
        <v>98510.55</v>
      </c>
      <c r="D17" s="28">
        <f t="shared" si="0"/>
        <v>16.720000000001164</v>
      </c>
      <c r="E17" s="31">
        <f>SUMPRODUCT(D17:D$119*$A17:$A$119)/C17+0.5-$A17</f>
        <v>65.656228646341049</v>
      </c>
      <c r="F17" s="33">
        <f t="shared" si="1"/>
        <v>1.6972801390309123E-4</v>
      </c>
      <c r="G17" s="32"/>
      <c r="H17" s="40">
        <f>'HRQOL scores'!K$7</f>
        <v>0.90781865115861748</v>
      </c>
      <c r="I17" s="37">
        <f t="shared" si="2"/>
        <v>98502.19</v>
      </c>
      <c r="J17" s="37">
        <f t="shared" si="3"/>
        <v>89422.125261969864</v>
      </c>
      <c r="K17" s="40">
        <f>SUM(J17:J$119)/C17</f>
        <v>52.469480576088252</v>
      </c>
      <c r="L17" s="29"/>
      <c r="N17" s="40"/>
      <c r="O17" s="40"/>
      <c r="P17" s="40"/>
    </row>
    <row r="18" spans="1:16">
      <c r="A18" s="60">
        <v>13</v>
      </c>
      <c r="C18" s="85">
        <v>98493.83</v>
      </c>
      <c r="D18" s="28">
        <f t="shared" si="0"/>
        <v>19.600000000005821</v>
      </c>
      <c r="E18" s="31">
        <f>SUMPRODUCT(D18:D$119*$A18:$A$119)/C18+0.5-$A18</f>
        <v>64.667289360935726</v>
      </c>
      <c r="F18" s="33">
        <f t="shared" si="1"/>
        <v>1.9899723667975771E-4</v>
      </c>
      <c r="G18" s="32"/>
      <c r="H18" s="40">
        <f>'HRQOL scores'!K$7</f>
        <v>0.90781865115861748</v>
      </c>
      <c r="I18" s="37">
        <f t="shared" si="2"/>
        <v>98484.03</v>
      </c>
      <c r="J18" s="37">
        <f t="shared" si="3"/>
        <v>89405.639275264824</v>
      </c>
      <c r="K18" s="40">
        <f>SUM(J18:J$119)/C18</f>
        <v>51.570491923228097</v>
      </c>
      <c r="L18" s="29"/>
      <c r="N18" s="40"/>
      <c r="O18" s="40"/>
      <c r="P18" s="40"/>
    </row>
    <row r="19" spans="1:16">
      <c r="A19" s="60">
        <v>14</v>
      </c>
      <c r="C19" s="85">
        <v>98474.23</v>
      </c>
      <c r="D19" s="28">
        <f t="shared" si="0"/>
        <v>23.25</v>
      </c>
      <c r="E19" s="31">
        <f>SUMPRODUCT(D19:D$119*$A19:$A$119)/C19+0.5-$A19</f>
        <v>63.680061015727787</v>
      </c>
      <c r="F19" s="33">
        <f t="shared" si="1"/>
        <v>2.3610237927222178E-4</v>
      </c>
      <c r="G19" s="32"/>
      <c r="H19" s="40">
        <f>'HRQOL scores'!K$7</f>
        <v>0.90781865115861748</v>
      </c>
      <c r="I19" s="37">
        <f t="shared" si="2"/>
        <v>98462.604999999996</v>
      </c>
      <c r="J19" s="37">
        <f t="shared" si="3"/>
        <v>89386.189260663741</v>
      </c>
      <c r="K19" s="40">
        <f>SUM(J19:J$119)/C19</f>
        <v>50.672847355369385</v>
      </c>
      <c r="L19" s="29"/>
      <c r="N19" s="40"/>
      <c r="O19" s="40"/>
      <c r="P19" s="40"/>
    </row>
    <row r="20" spans="1:16">
      <c r="A20" s="60">
        <v>15</v>
      </c>
      <c r="C20" s="85">
        <v>98450.98</v>
      </c>
      <c r="D20" s="28">
        <f t="shared" si="0"/>
        <v>27.339999999996508</v>
      </c>
      <c r="E20" s="31">
        <f>SUMPRODUCT(D20:D$119*$A20:$A$119)/C20+0.5-$A20</f>
        <v>62.694981501218294</v>
      </c>
      <c r="F20" s="33">
        <f t="shared" si="1"/>
        <v>2.7770165416328522E-4</v>
      </c>
      <c r="G20" s="32"/>
      <c r="H20" s="40">
        <f>'HRQOL scores'!K$8</f>
        <v>0.86946747417570425</v>
      </c>
      <c r="I20" s="37">
        <f t="shared" si="2"/>
        <v>98437.31</v>
      </c>
      <c r="J20" s="37">
        <f t="shared" si="3"/>
        <v>85588.039290350789</v>
      </c>
      <c r="K20" s="40">
        <f>SUM(J20:J$119)/C20</f>
        <v>49.776888315046463</v>
      </c>
      <c r="L20" s="29"/>
      <c r="N20" s="40"/>
      <c r="O20" s="40"/>
      <c r="P20" s="40"/>
    </row>
    <row r="21" spans="1:16">
      <c r="A21" s="60">
        <v>16</v>
      </c>
      <c r="C21" s="85">
        <v>98423.64</v>
      </c>
      <c r="D21" s="28">
        <f t="shared" si="0"/>
        <v>31.710000000006403</v>
      </c>
      <c r="E21" s="31">
        <f>SUMPRODUCT(D21:D$119*$A21:$A$119)/C21+0.5-$A21</f>
        <v>61.712257948159731</v>
      </c>
      <c r="F21" s="33">
        <f t="shared" si="1"/>
        <v>3.2217869609380841E-4</v>
      </c>
      <c r="G21" s="32"/>
      <c r="H21" s="40">
        <f>'HRQOL scores'!K$8</f>
        <v>0.86946747417570425</v>
      </c>
      <c r="I21" s="37">
        <f t="shared" si="2"/>
        <v>98407.785000000003</v>
      </c>
      <c r="J21" s="37">
        <f t="shared" si="3"/>
        <v>85562.368263175755</v>
      </c>
      <c r="K21" s="40">
        <f>SUM(J21:J$119)/C21</f>
        <v>48.921127045052607</v>
      </c>
      <c r="L21" s="29"/>
      <c r="N21" s="40"/>
      <c r="O21" s="40"/>
      <c r="P21" s="40"/>
    </row>
    <row r="22" spans="1:16">
      <c r="A22" s="60">
        <v>17</v>
      </c>
      <c r="C22" s="85">
        <v>98391.93</v>
      </c>
      <c r="D22" s="28">
        <f t="shared" si="0"/>
        <v>36.459999999991851</v>
      </c>
      <c r="E22" s="31">
        <f>SUMPRODUCT(D22:D$119*$A22:$A$119)/C22+0.5-$A22</f>
        <v>60.731985589436178</v>
      </c>
      <c r="F22" s="33">
        <f t="shared" si="1"/>
        <v>3.7055884562882196E-4</v>
      </c>
      <c r="G22" s="32"/>
      <c r="H22" s="40">
        <f>'HRQOL scores'!K$8</f>
        <v>0.86946747417570425</v>
      </c>
      <c r="I22" s="37">
        <f t="shared" si="2"/>
        <v>98373.7</v>
      </c>
      <c r="J22" s="37">
        <f t="shared" si="3"/>
        <v>85532.732464318469</v>
      </c>
      <c r="K22" s="40">
        <f>SUM(J22:J$119)/C22</f>
        <v>48.067285888317741</v>
      </c>
      <c r="L22" s="29"/>
      <c r="N22" s="40"/>
      <c r="O22" s="40"/>
      <c r="P22" s="40"/>
    </row>
    <row r="23" spans="1:16">
      <c r="A23" s="60">
        <v>18</v>
      </c>
      <c r="C23" s="85">
        <v>98355.47</v>
      </c>
      <c r="D23" s="28">
        <f t="shared" si="0"/>
        <v>41.660000000003492</v>
      </c>
      <c r="E23" s="31">
        <f>SUMPRODUCT(D23:D$119*$A23:$A$119)/C23+0.5-$A23</f>
        <v>59.754313358238349</v>
      </c>
      <c r="F23" s="33">
        <f t="shared" si="1"/>
        <v>4.2356566442113989E-4</v>
      </c>
      <c r="G23" s="32"/>
      <c r="H23" s="40">
        <f>'HRQOL scores'!K$8</f>
        <v>0.86946747417570425</v>
      </c>
      <c r="I23" s="37">
        <f t="shared" si="2"/>
        <v>98334.64</v>
      </c>
      <c r="J23" s="37">
        <f t="shared" si="3"/>
        <v>85498.771064777175</v>
      </c>
      <c r="K23" s="40">
        <f>SUM(J23:J$119)/C23</f>
        <v>47.215475620715623</v>
      </c>
      <c r="L23" s="29"/>
      <c r="N23" s="40"/>
      <c r="O23" s="40"/>
      <c r="P23" s="40"/>
    </row>
    <row r="24" spans="1:16">
      <c r="A24" s="60">
        <v>19</v>
      </c>
      <c r="C24" s="85">
        <v>98313.81</v>
      </c>
      <c r="D24" s="28">
        <f t="shared" si="0"/>
        <v>47.319999999992433</v>
      </c>
      <c r="E24" s="31">
        <f>SUMPRODUCT(D24:D$119*$A24:$A$119)/C24+0.5-$A24</f>
        <v>58.779422086040725</v>
      </c>
      <c r="F24" s="33">
        <f t="shared" si="1"/>
        <v>4.8131590058398137E-4</v>
      </c>
      <c r="G24" s="32"/>
      <c r="H24" s="40">
        <f>'HRQOL scores'!K$8</f>
        <v>0.86946747417570425</v>
      </c>
      <c r="I24" s="37">
        <f t="shared" si="2"/>
        <v>98290.15</v>
      </c>
      <c r="J24" s="37">
        <f t="shared" si="3"/>
        <v>85460.088456851096</v>
      </c>
      <c r="K24" s="40">
        <f>SUM(J24:J$119)/C24</f>
        <v>46.365831258947743</v>
      </c>
      <c r="L24" s="29"/>
      <c r="N24" s="40"/>
      <c r="O24" s="40"/>
      <c r="P24" s="40"/>
    </row>
    <row r="25" spans="1:16">
      <c r="A25" s="60">
        <v>20</v>
      </c>
      <c r="C25" s="85">
        <v>98266.49</v>
      </c>
      <c r="D25" s="28">
        <f t="shared" si="0"/>
        <v>53.740000000005239</v>
      </c>
      <c r="E25" s="31">
        <f>SUMPRODUCT(D25:D$119*$A25:$A$119)/C25+0.5-$A25</f>
        <v>57.807486406371197</v>
      </c>
      <c r="F25" s="33">
        <f t="shared" si="1"/>
        <v>5.4688022336002061E-4</v>
      </c>
      <c r="G25" s="32"/>
      <c r="H25" s="40">
        <f>'HRQOL scores'!K$8</f>
        <v>0.86946747417570425</v>
      </c>
      <c r="I25" s="37">
        <f t="shared" si="2"/>
        <v>98239.62</v>
      </c>
      <c r="J25" s="37">
        <f t="shared" si="3"/>
        <v>85416.154265380988</v>
      </c>
      <c r="K25" s="40">
        <f>SUM(J25:J$119)/C25</f>
        <v>45.51848179809209</v>
      </c>
      <c r="L25" s="29"/>
      <c r="N25" s="40"/>
      <c r="O25" s="40"/>
      <c r="P25" s="40"/>
    </row>
    <row r="26" spans="1:16">
      <c r="A26" s="60">
        <v>21</v>
      </c>
      <c r="C26" s="85">
        <v>98212.75</v>
      </c>
      <c r="D26" s="28">
        <f t="shared" si="0"/>
        <v>60.470000000001164</v>
      </c>
      <c r="E26" s="31">
        <f>SUMPRODUCT(D26:D$119*$A26:$A$119)/C26+0.5-$A26</f>
        <v>56.838843886122845</v>
      </c>
      <c r="F26" s="33">
        <f t="shared" si="1"/>
        <v>6.1570417282889606E-4</v>
      </c>
      <c r="G26" s="32"/>
      <c r="H26" s="40">
        <f>'HRQOL scores'!K$8</f>
        <v>0.86946747417570425</v>
      </c>
      <c r="I26" s="37">
        <f t="shared" si="2"/>
        <v>98182.514999999999</v>
      </c>
      <c r="J26" s="37">
        <f t="shared" si="3"/>
        <v>85366.50332526819</v>
      </c>
      <c r="K26" s="40">
        <f>SUM(J26:J$119)/C26</f>
        <v>44.67368322506006</v>
      </c>
      <c r="L26" s="29"/>
      <c r="N26" s="40"/>
      <c r="O26" s="40"/>
      <c r="P26" s="40"/>
    </row>
    <row r="27" spans="1:16">
      <c r="A27" s="60">
        <v>22</v>
      </c>
      <c r="C27" s="85">
        <v>98152.28</v>
      </c>
      <c r="D27" s="28">
        <f t="shared" si="0"/>
        <v>66.529999999998836</v>
      </c>
      <c r="E27" s="31">
        <f>SUMPRODUCT(D27:D$119*$A27:$A$119)/C27+0.5-$A27</f>
        <v>55.873553318138008</v>
      </c>
      <c r="F27" s="33">
        <f t="shared" si="1"/>
        <v>6.7782429506475892E-4</v>
      </c>
      <c r="G27" s="32"/>
      <c r="H27" s="40">
        <f>'HRQOL scores'!K$8</f>
        <v>0.86946747417570425</v>
      </c>
      <c r="I27" s="37">
        <f t="shared" si="2"/>
        <v>98119.014999999999</v>
      </c>
      <c r="J27" s="37">
        <f t="shared" si="3"/>
        <v>85311.292140658043</v>
      </c>
      <c r="K27" s="40">
        <f>SUM(J27:J$119)/C27</f>
        <v>43.831470637633174</v>
      </c>
      <c r="L27" s="29"/>
      <c r="N27" s="40"/>
      <c r="O27" s="40"/>
      <c r="P27" s="40"/>
    </row>
    <row r="28" spans="1:16">
      <c r="A28" s="60">
        <v>23</v>
      </c>
      <c r="C28" s="85">
        <v>98085.75</v>
      </c>
      <c r="D28" s="28">
        <f t="shared" si="0"/>
        <v>71.270000000004075</v>
      </c>
      <c r="E28" s="31">
        <f>SUMPRODUCT(D28:D$119*$A28:$A$119)/C28+0.5-$A28</f>
        <v>54.911112316282555</v>
      </c>
      <c r="F28" s="33">
        <f t="shared" si="1"/>
        <v>7.2660911498361456E-4</v>
      </c>
      <c r="G28" s="32"/>
      <c r="H28" s="40">
        <f>'HRQOL scores'!K$8</f>
        <v>0.86946747417570425</v>
      </c>
      <c r="I28" s="37">
        <f t="shared" si="2"/>
        <v>98050.114999999991</v>
      </c>
      <c r="J28" s="37">
        <f t="shared" si="3"/>
        <v>85251.385831687323</v>
      </c>
      <c r="K28" s="40">
        <f>SUM(J28:J$119)/C28</f>
        <v>42.991438478026538</v>
      </c>
      <c r="L28" s="29"/>
      <c r="N28" s="40"/>
      <c r="O28" s="40"/>
      <c r="P28" s="40"/>
    </row>
    <row r="29" spans="1:16">
      <c r="A29" s="60">
        <v>24</v>
      </c>
      <c r="C29" s="85">
        <v>98014.48</v>
      </c>
      <c r="D29" s="28">
        <f t="shared" si="0"/>
        <v>74.940000000002328</v>
      </c>
      <c r="E29" s="31">
        <f>SUMPRODUCT(D29:D$119*$A29:$A$119)/C29+0.5-$A29</f>
        <v>53.950676674271108</v>
      </c>
      <c r="F29" s="33">
        <f t="shared" si="1"/>
        <v>7.6458090682113842E-4</v>
      </c>
      <c r="G29" s="32"/>
      <c r="H29" s="40">
        <f>'HRQOL scores'!K$8</f>
        <v>0.86946747417570425</v>
      </c>
      <c r="I29" s="37">
        <f t="shared" si="2"/>
        <v>97977.01</v>
      </c>
      <c r="J29" s="37">
        <f t="shared" si="3"/>
        <v>85187.823411987716</v>
      </c>
      <c r="K29" s="40">
        <f>SUM(J29:J$119)/C29</f>
        <v>42.152915578028903</v>
      </c>
      <c r="L29" s="29"/>
      <c r="N29" s="40"/>
      <c r="O29" s="40"/>
      <c r="P29" s="40"/>
    </row>
    <row r="30" spans="1:16">
      <c r="A30" s="60">
        <v>25</v>
      </c>
      <c r="C30" s="85">
        <v>97939.54</v>
      </c>
      <c r="D30" s="28">
        <f t="shared" si="0"/>
        <v>78.69999999999709</v>
      </c>
      <c r="E30" s="31">
        <f>SUMPRODUCT(D30:D$119*$A30:$A$119)/C30+0.5-$A30</f>
        <v>52.991575311430012</v>
      </c>
      <c r="F30" s="33">
        <f t="shared" si="1"/>
        <v>8.035569699428555E-4</v>
      </c>
      <c r="G30" s="32"/>
      <c r="H30" s="40">
        <f>'HRQOL scores'!K$9</f>
        <v>0.82565187165326281</v>
      </c>
      <c r="I30" s="37">
        <f t="shared" si="2"/>
        <v>97900.19</v>
      </c>
      <c r="J30" s="37">
        <f t="shared" si="3"/>
        <v>80831.475108710045</v>
      </c>
      <c r="K30" s="40">
        <f>SUM(J30:J$119)/C30</f>
        <v>41.315369435596843</v>
      </c>
      <c r="L30" s="49"/>
      <c r="N30" s="15"/>
      <c r="O30" s="15"/>
      <c r="P30" s="15"/>
    </row>
    <row r="31" spans="1:16">
      <c r="A31" s="60">
        <v>26</v>
      </c>
      <c r="C31" s="85">
        <v>97860.84</v>
      </c>
      <c r="D31" s="28">
        <f t="shared" si="0"/>
        <v>83.029999999998836</v>
      </c>
      <c r="E31" s="31">
        <f>SUMPRODUCT(D31:D$119*$A31:$A$119)/C31+0.5-$A31</f>
        <v>52.033789203902316</v>
      </c>
      <c r="F31" s="33">
        <f t="shared" si="1"/>
        <v>8.4844969652824191E-4</v>
      </c>
      <c r="G31" s="32"/>
      <c r="H31" s="40">
        <f>'HRQOL scores'!K$9</f>
        <v>0.82565187165326281</v>
      </c>
      <c r="I31" s="37">
        <f t="shared" si="2"/>
        <v>97819.324999999997</v>
      </c>
      <c r="J31" s="37">
        <f t="shared" si="3"/>
        <v>80764.708770108802</v>
      </c>
      <c r="K31" s="40">
        <f>SUM(J31:J$119)/C31</f>
        <v>40.522611520028896</v>
      </c>
      <c r="L31" s="29"/>
      <c r="N31" s="40"/>
      <c r="O31" s="40"/>
      <c r="P31" s="40"/>
    </row>
    <row r="32" spans="1:16">
      <c r="A32" s="60">
        <v>27</v>
      </c>
      <c r="C32" s="85">
        <v>97777.81</v>
      </c>
      <c r="D32" s="28">
        <f t="shared" si="0"/>
        <v>87.459999999991851</v>
      </c>
      <c r="E32" s="31">
        <f>SUMPRODUCT(D32:D$119*$A32:$A$119)/C32+0.5-$A32</f>
        <v>51.077550160683828</v>
      </c>
      <c r="F32" s="33">
        <f t="shared" si="1"/>
        <v>8.944769779563671E-4</v>
      </c>
      <c r="G32" s="32"/>
      <c r="H32" s="40">
        <f>'HRQOL scores'!K$9</f>
        <v>0.82565187165326281</v>
      </c>
      <c r="I32" s="37">
        <f t="shared" si="2"/>
        <v>97734.080000000002</v>
      </c>
      <c r="J32" s="37">
        <f t="shared" si="3"/>
        <v>80694.326076309721</v>
      </c>
      <c r="K32" s="40">
        <f>SUM(J32:J$119)/C32</f>
        <v>39.73101968200757</v>
      </c>
      <c r="L32" s="29"/>
      <c r="N32" s="40"/>
      <c r="O32" s="40"/>
      <c r="P32" s="40"/>
    </row>
    <row r="33" spans="1:16">
      <c r="A33" s="60">
        <v>28</v>
      </c>
      <c r="C33" s="85">
        <v>97690.35</v>
      </c>
      <c r="D33" s="28">
        <f t="shared" si="0"/>
        <v>92.260000000009313</v>
      </c>
      <c r="E33" s="31">
        <f>SUMPRODUCT(D33:D$119*$A33:$A$119)/C33+0.5-$A33</f>
        <v>50.122831117677563</v>
      </c>
      <c r="F33" s="33">
        <f t="shared" si="1"/>
        <v>9.4441262622162073E-4</v>
      </c>
      <c r="G33" s="32"/>
      <c r="H33" s="40">
        <f>'HRQOL scores'!K$9</f>
        <v>0.82565187165326281</v>
      </c>
      <c r="I33" s="37">
        <f t="shared" si="2"/>
        <v>97644.22</v>
      </c>
      <c r="J33" s="37">
        <f t="shared" si="3"/>
        <v>80620.132999122958</v>
      </c>
      <c r="K33" s="40">
        <f>SUM(J33:J$119)/C33</f>
        <v>38.940568515695631</v>
      </c>
      <c r="L33" s="29"/>
      <c r="N33" s="40"/>
      <c r="O33" s="40"/>
      <c r="P33" s="40"/>
    </row>
    <row r="34" spans="1:16">
      <c r="A34" s="60">
        <v>29</v>
      </c>
      <c r="C34" s="85">
        <v>97598.09</v>
      </c>
      <c r="D34" s="28">
        <f t="shared" si="0"/>
        <v>97.720000000001164</v>
      </c>
      <c r="E34" s="31">
        <f>SUMPRODUCT(D34:D$119*$A34:$A$119)/C34+0.5-$A34</f>
        <v>49.169739847130316</v>
      </c>
      <c r="F34" s="33">
        <f t="shared" si="1"/>
        <v>1.0012491023133872E-3</v>
      </c>
      <c r="G34" s="32"/>
      <c r="H34" s="40">
        <f>'HRQOL scores'!K$9</f>
        <v>0.82565187165326281</v>
      </c>
      <c r="I34" s="37">
        <f t="shared" si="2"/>
        <v>97549.23</v>
      </c>
      <c r="J34" s="37">
        <f t="shared" si="3"/>
        <v>80541.70432783461</v>
      </c>
      <c r="K34" s="40">
        <f>SUM(J34:J$119)/C34</f>
        <v>38.151337126558147</v>
      </c>
      <c r="L34" s="29"/>
      <c r="N34" s="40"/>
      <c r="O34" s="40"/>
      <c r="P34" s="40"/>
    </row>
    <row r="35" spans="1:16">
      <c r="A35" s="60">
        <v>30</v>
      </c>
      <c r="C35" s="85">
        <v>97500.37</v>
      </c>
      <c r="D35" s="28">
        <f t="shared" si="0"/>
        <v>104.25999999999476</v>
      </c>
      <c r="E35" s="31">
        <f>SUMPRODUCT(D35:D$119*$A35:$A$119)/C35+0.5-$A35</f>
        <v>48.218519220766154</v>
      </c>
      <c r="F35" s="33">
        <f t="shared" si="1"/>
        <v>1.0693292753657731E-3</v>
      </c>
      <c r="G35" s="32"/>
      <c r="H35" s="40">
        <f>'HRQOL scores'!K$9</f>
        <v>0.82565187165326281</v>
      </c>
      <c r="I35" s="37">
        <f t="shared" si="2"/>
        <v>97448.239999999991</v>
      </c>
      <c r="J35" s="37">
        <f t="shared" si="3"/>
        <v>80458.321745316338</v>
      </c>
      <c r="K35" s="40">
        <f>SUM(J35:J$119)/C35</f>
        <v>37.363508776123922</v>
      </c>
      <c r="L35" s="29"/>
      <c r="N35" s="40"/>
      <c r="O35" s="40"/>
      <c r="P35" s="40"/>
    </row>
    <row r="36" spans="1:16">
      <c r="A36" s="60">
        <v>31</v>
      </c>
      <c r="C36" s="85">
        <v>97396.11</v>
      </c>
      <c r="D36" s="28">
        <f t="shared" si="0"/>
        <v>111.9600000000064</v>
      </c>
      <c r="E36" s="31">
        <f>SUMPRODUCT(D36:D$119*$A36:$A$119)/C36+0.5-$A36</f>
        <v>47.269600653217168</v>
      </c>
      <c r="F36" s="33">
        <f t="shared" si="1"/>
        <v>1.1495325634669228E-3</v>
      </c>
      <c r="G36" s="32"/>
      <c r="H36" s="40">
        <f>'HRQOL scores'!K$9</f>
        <v>0.82565187165326281</v>
      </c>
      <c r="I36" s="37">
        <f t="shared" si="2"/>
        <v>97340.13</v>
      </c>
      <c r="J36" s="37">
        <f t="shared" si="3"/>
        <v>80369.060521471925</v>
      </c>
      <c r="K36" s="40">
        <f>SUM(J36:J$119)/C36</f>
        <v>36.577411648422228</v>
      </c>
      <c r="L36" s="29"/>
      <c r="N36" s="40"/>
      <c r="O36" s="40"/>
      <c r="P36" s="40"/>
    </row>
    <row r="37" spans="1:16">
      <c r="A37" s="60">
        <v>32</v>
      </c>
      <c r="C37" s="85">
        <v>97284.15</v>
      </c>
      <c r="D37" s="28">
        <f t="shared" si="0"/>
        <v>121.2899999999936</v>
      </c>
      <c r="E37" s="31">
        <f>SUMPRODUCT(D37:D$119*$A37:$A$119)/C37+0.5-$A37</f>
        <v>46.323425705799067</v>
      </c>
      <c r="F37" s="33">
        <f t="shared" si="1"/>
        <v>1.2467601351298604E-3</v>
      </c>
      <c r="G37" s="32"/>
      <c r="H37" s="40">
        <f>'HRQOL scores'!K$9</f>
        <v>0.82565187165326281</v>
      </c>
      <c r="I37" s="37">
        <f t="shared" ref="I37:I68" si="4">(D37*0.5+C38)</f>
        <v>97223.505000000005</v>
      </c>
      <c r="J37" s="37">
        <f t="shared" ref="J37:J68" si="5">I37*H37</f>
        <v>80272.768871940352</v>
      </c>
      <c r="K37" s="40">
        <f>SUM(J37:J$119)/C37</f>
        <v>35.793379989479689</v>
      </c>
      <c r="L37" s="29"/>
      <c r="N37" s="40"/>
      <c r="O37" s="40"/>
      <c r="P37" s="40"/>
    </row>
    <row r="38" spans="1:16">
      <c r="A38" s="60">
        <v>33</v>
      </c>
      <c r="C38" s="85">
        <v>97162.86</v>
      </c>
      <c r="D38" s="28">
        <f t="shared" si="0"/>
        <v>130.16999999999825</v>
      </c>
      <c r="E38" s="31">
        <f>SUMPRODUCT(D38:D$119*$A38:$A$119)/C38+0.5-$A38</f>
        <v>45.380627843569158</v>
      </c>
      <c r="F38" s="33">
        <f t="shared" si="1"/>
        <v>1.3397094321842549E-3</v>
      </c>
      <c r="G38" s="32"/>
      <c r="H38" s="40">
        <f>'HRQOL scores'!K$9</f>
        <v>0.82565187165326281</v>
      </c>
      <c r="I38" s="37">
        <f t="shared" si="4"/>
        <v>97097.774999999994</v>
      </c>
      <c r="J38" s="37">
        <f t="shared" si="5"/>
        <v>80168.959662117384</v>
      </c>
      <c r="K38" s="40">
        <f>SUM(J38:J$119)/C38</f>
        <v>35.011894246748192</v>
      </c>
      <c r="L38" s="29"/>
      <c r="N38" s="40"/>
      <c r="O38" s="40"/>
      <c r="P38" s="40"/>
    </row>
    <row r="39" spans="1:16">
      <c r="A39" s="60">
        <v>34</v>
      </c>
      <c r="C39" s="85">
        <v>97032.69</v>
      </c>
      <c r="D39" s="28">
        <f t="shared" si="0"/>
        <v>140.41999999999825</v>
      </c>
      <c r="E39" s="31">
        <f>SUMPRODUCT(D39:D$119*$A39:$A$119)/C39+0.5-$A39</f>
        <v>44.44083550478517</v>
      </c>
      <c r="F39" s="33">
        <f t="shared" si="1"/>
        <v>1.4471411644879498E-3</v>
      </c>
      <c r="G39" s="32"/>
      <c r="H39" s="40">
        <f>'HRQOL scores'!K$9</f>
        <v>0.82565187165326281</v>
      </c>
      <c r="I39" s="37">
        <f t="shared" si="4"/>
        <v>96962.48000000001</v>
      </c>
      <c r="J39" s="37">
        <f t="shared" si="5"/>
        <v>80057.253092142069</v>
      </c>
      <c r="K39" s="40">
        <f>SUM(J39:J$119)/C39</f>
        <v>34.232657255709213</v>
      </c>
      <c r="L39" s="29"/>
      <c r="N39" s="40"/>
      <c r="O39" s="40"/>
      <c r="P39" s="40"/>
    </row>
    <row r="40" spans="1:16">
      <c r="A40" s="60">
        <v>35</v>
      </c>
      <c r="C40" s="85">
        <v>96892.27</v>
      </c>
      <c r="D40" s="28">
        <f t="shared" si="0"/>
        <v>151.16000000000349</v>
      </c>
      <c r="E40" s="31">
        <f>SUMPRODUCT(D40:D$119*$A40:$A$119)/C40+0.5-$A40</f>
        <v>43.504516251676336</v>
      </c>
      <c r="F40" s="33">
        <f t="shared" si="1"/>
        <v>1.5600831727856461E-3</v>
      </c>
      <c r="G40" s="32"/>
      <c r="H40" s="40">
        <f>'HRQOL scores'!K$10</f>
        <v>0.81322462665454398</v>
      </c>
      <c r="I40" s="37">
        <f t="shared" si="4"/>
        <v>96816.69</v>
      </c>
      <c r="J40" s="37">
        <f t="shared" si="5"/>
        <v>78733.716579178727</v>
      </c>
      <c r="K40" s="40">
        <f>SUM(J40:J$119)/C40</f>
        <v>33.456018382863157</v>
      </c>
      <c r="L40" s="29"/>
      <c r="N40" s="40"/>
      <c r="O40" s="40"/>
      <c r="P40" s="40"/>
    </row>
    <row r="41" spans="1:16">
      <c r="A41" s="60">
        <v>36</v>
      </c>
      <c r="C41" s="85">
        <v>96741.11</v>
      </c>
      <c r="D41" s="28">
        <f t="shared" si="0"/>
        <v>163.36000000000058</v>
      </c>
      <c r="E41" s="31">
        <f>SUMPRODUCT(D41:D$119*$A41:$A$119)/C41+0.5-$A41</f>
        <v>42.571711704329331</v>
      </c>
      <c r="F41" s="33">
        <f t="shared" si="1"/>
        <v>1.6886306142238866E-3</v>
      </c>
      <c r="G41" s="32"/>
      <c r="H41" s="40">
        <f>'HRQOL scores'!K$10</f>
        <v>0.81322462665454398</v>
      </c>
      <c r="I41" s="37">
        <f t="shared" si="4"/>
        <v>96659.43</v>
      </c>
      <c r="J41" s="37">
        <f t="shared" si="5"/>
        <v>78605.828874391023</v>
      </c>
      <c r="K41" s="40">
        <f>SUM(J41:J$119)/C41</f>
        <v>32.694434141784832</v>
      </c>
      <c r="L41" s="29"/>
      <c r="N41" s="40"/>
      <c r="O41" s="40"/>
      <c r="P41" s="40"/>
    </row>
    <row r="42" spans="1:16">
      <c r="A42" s="60">
        <v>37</v>
      </c>
      <c r="C42" s="85">
        <v>96577.75</v>
      </c>
      <c r="D42" s="28">
        <f t="shared" si="0"/>
        <v>178.16000000000349</v>
      </c>
      <c r="E42" s="31">
        <f>SUMPRODUCT(D42:D$119*$A42:$A$119)/C42+0.5-$A42</f>
        <v>41.64287545399236</v>
      </c>
      <c r="F42" s="33">
        <f t="shared" si="1"/>
        <v>1.8447313175136456E-3</v>
      </c>
      <c r="G42" s="32"/>
      <c r="H42" s="40">
        <f>'HRQOL scores'!K$10</f>
        <v>0.81322462665454398</v>
      </c>
      <c r="I42" s="37">
        <f t="shared" si="4"/>
        <v>96488.67</v>
      </c>
      <c r="J42" s="37">
        <f t="shared" si="5"/>
        <v>78466.962637143501</v>
      </c>
      <c r="K42" s="40">
        <f>SUM(J42:J$119)/C42</f>
        <v>31.935823943131535</v>
      </c>
      <c r="L42" s="29"/>
      <c r="N42" s="40"/>
      <c r="O42" s="40"/>
      <c r="P42" s="40"/>
    </row>
    <row r="43" spans="1:16">
      <c r="A43" s="60">
        <v>38</v>
      </c>
      <c r="C43" s="85">
        <v>96399.59</v>
      </c>
      <c r="D43" s="28">
        <f t="shared" si="0"/>
        <v>196.09999999999127</v>
      </c>
      <c r="E43" s="31">
        <f>SUMPRODUCT(D43:D$119*$A43:$A$119)/C43+0.5-$A43</f>
        <v>40.718913274183137</v>
      </c>
      <c r="F43" s="33">
        <f t="shared" si="1"/>
        <v>2.0342410170000854E-3</v>
      </c>
      <c r="G43" s="32"/>
      <c r="H43" s="40">
        <f>'HRQOL scores'!K$10</f>
        <v>0.81322462665454398</v>
      </c>
      <c r="I43" s="37">
        <f t="shared" si="4"/>
        <v>96301.540000000008</v>
      </c>
      <c r="J43" s="37">
        <f t="shared" si="5"/>
        <v>78314.783912757644</v>
      </c>
      <c r="K43" s="40">
        <f>SUM(J43:J$119)/C43</f>
        <v>31.18086973385082</v>
      </c>
      <c r="L43" s="29"/>
      <c r="N43" s="40"/>
      <c r="O43" s="40"/>
      <c r="P43" s="40"/>
    </row>
    <row r="44" spans="1:16">
      <c r="A44" s="60">
        <v>39</v>
      </c>
      <c r="C44" s="85">
        <v>96203.49</v>
      </c>
      <c r="D44" s="28">
        <f t="shared" si="0"/>
        <v>216.52999999999884</v>
      </c>
      <c r="E44" s="31">
        <f>SUMPRODUCT(D44:D$119*$A44:$A$119)/C44+0.5-$A44</f>
        <v>39.80089500782988</v>
      </c>
      <c r="F44" s="33">
        <f t="shared" si="1"/>
        <v>2.250749946805452E-3</v>
      </c>
      <c r="G44" s="32"/>
      <c r="H44" s="40">
        <f>'HRQOL scores'!K$10</f>
        <v>0.81322462665454398</v>
      </c>
      <c r="I44" s="37">
        <f t="shared" si="4"/>
        <v>96095.225000000006</v>
      </c>
      <c r="J44" s="37">
        <f t="shared" si="5"/>
        <v>78147.003473909412</v>
      </c>
      <c r="K44" s="40">
        <f>SUM(J44:J$119)/C44</f>
        <v>30.430374971571929</v>
      </c>
      <c r="L44" s="29"/>
      <c r="N44" s="40"/>
      <c r="O44" s="40"/>
      <c r="P44" s="40"/>
    </row>
    <row r="45" spans="1:16">
      <c r="A45" s="60">
        <v>40</v>
      </c>
      <c r="C45" s="85">
        <v>95986.96</v>
      </c>
      <c r="D45" s="28">
        <f t="shared" si="0"/>
        <v>237.47000000000116</v>
      </c>
      <c r="E45" s="31">
        <f>SUMPRODUCT(D45:D$119*$A45:$A$119)/C45+0.5-$A45</f>
        <v>38.889551037732744</v>
      </c>
      <c r="F45" s="33">
        <f t="shared" si="1"/>
        <v>2.4739818825390567E-3</v>
      </c>
      <c r="G45" s="32"/>
      <c r="H45" s="40">
        <f>'HRQOL scores'!K$10</f>
        <v>0.81322462665454398</v>
      </c>
      <c r="I45" s="37">
        <f t="shared" si="4"/>
        <v>95868.225000000006</v>
      </c>
      <c r="J45" s="37">
        <f t="shared" si="5"/>
        <v>77962.401483658818</v>
      </c>
      <c r="K45" s="40">
        <f>SUM(J45:J$119)/C45</f>
        <v>29.684878766865427</v>
      </c>
      <c r="L45" s="29"/>
      <c r="N45" s="40"/>
      <c r="O45" s="40"/>
      <c r="P45" s="40"/>
    </row>
    <row r="46" spans="1:16">
      <c r="A46" s="60">
        <v>41</v>
      </c>
      <c r="C46" s="85">
        <v>95749.49</v>
      </c>
      <c r="D46" s="28">
        <f t="shared" si="0"/>
        <v>258.75</v>
      </c>
      <c r="E46" s="31">
        <f>SUMPRODUCT(D46:D$119*$A46:$A$119)/C46+0.5-$A46</f>
        <v>37.984761640785877</v>
      </c>
      <c r="F46" s="33">
        <f t="shared" si="1"/>
        <v>2.702364263245684E-3</v>
      </c>
      <c r="G46" s="32"/>
      <c r="H46" s="40">
        <f>'HRQOL scores'!K$10</f>
        <v>0.81322462665454398</v>
      </c>
      <c r="I46" s="37">
        <f t="shared" si="4"/>
        <v>95620.115000000005</v>
      </c>
      <c r="J46" s="37">
        <f t="shared" si="5"/>
        <v>77760.632321539568</v>
      </c>
      <c r="K46" s="40">
        <f>SUM(J46:J$119)/C46</f>
        <v>28.944267685564721</v>
      </c>
      <c r="L46" s="29"/>
      <c r="N46" s="40"/>
      <c r="O46" s="40"/>
      <c r="P46" s="40"/>
    </row>
    <row r="47" spans="1:16">
      <c r="A47" s="60">
        <v>42</v>
      </c>
      <c r="C47" s="85">
        <v>95490.74</v>
      </c>
      <c r="D47" s="28">
        <f t="shared" si="0"/>
        <v>282.16000000000349</v>
      </c>
      <c r="E47" s="31">
        <f>SUMPRODUCT(D47:D$119*$A47:$A$119)/C47+0.5-$A47</f>
        <v>37.086333605507832</v>
      </c>
      <c r="F47" s="33">
        <f t="shared" si="1"/>
        <v>2.9548414851534662E-3</v>
      </c>
      <c r="G47" s="32"/>
      <c r="H47" s="40">
        <f>'HRQOL scores'!K$10</f>
        <v>0.81322462665454398</v>
      </c>
      <c r="I47" s="37">
        <f t="shared" si="4"/>
        <v>95349.66</v>
      </c>
      <c r="J47" s="37">
        <f t="shared" si="5"/>
        <v>77540.691655137707</v>
      </c>
      <c r="K47" s="40">
        <f>SUM(J47:J$119)/C47</f>
        <v>28.20837116766257</v>
      </c>
      <c r="L47" s="29"/>
      <c r="N47" s="40"/>
      <c r="O47" s="40"/>
      <c r="P47" s="40"/>
    </row>
    <row r="48" spans="1:16">
      <c r="A48" s="60">
        <v>43</v>
      </c>
      <c r="C48" s="85">
        <v>95208.58</v>
      </c>
      <c r="D48" s="28">
        <f t="shared" si="0"/>
        <v>308.24000000000524</v>
      </c>
      <c r="E48" s="31">
        <f>SUMPRODUCT(D48:D$119*$A48:$A$119)/C48+0.5-$A48</f>
        <v>36.194760807028231</v>
      </c>
      <c r="F48" s="33">
        <f t="shared" si="1"/>
        <v>3.2375233408586204E-3</v>
      </c>
      <c r="G48" s="32"/>
      <c r="H48" s="40">
        <f>'HRQOL scores'!K$10</f>
        <v>0.81322462665454398</v>
      </c>
      <c r="I48" s="37">
        <f t="shared" si="4"/>
        <v>95054.459999999992</v>
      </c>
      <c r="J48" s="37">
        <f t="shared" si="5"/>
        <v>77300.62774534928</v>
      </c>
      <c r="K48" s="40">
        <f>SUM(J48:J$119)/C48</f>
        <v>27.477539790422515</v>
      </c>
      <c r="L48" s="29"/>
      <c r="N48" s="40"/>
      <c r="O48" s="40"/>
      <c r="P48" s="40"/>
    </row>
    <row r="49" spans="1:16">
      <c r="A49" s="60">
        <v>44</v>
      </c>
      <c r="C49" s="85">
        <v>94900.34</v>
      </c>
      <c r="D49" s="28">
        <f t="shared" si="0"/>
        <v>336.44000000000233</v>
      </c>
      <c r="E49" s="31">
        <f>SUMPRODUCT(D49:D$119*$A49:$A$119)/C49+0.5-$A49</f>
        <v>35.310698780181539</v>
      </c>
      <c r="F49" s="33">
        <f t="shared" si="1"/>
        <v>3.5451927780237916E-3</v>
      </c>
      <c r="G49" s="32"/>
      <c r="H49" s="40">
        <f>'HRQOL scores'!K$10</f>
        <v>0.81322462665454398</v>
      </c>
      <c r="I49" s="37">
        <f t="shared" si="4"/>
        <v>94732.12</v>
      </c>
      <c r="J49" s="37">
        <f t="shared" si="5"/>
        <v>77038.49291919345</v>
      </c>
      <c r="K49" s="40">
        <f>SUM(J49:J$119)/C49</f>
        <v>26.75224259042988</v>
      </c>
      <c r="L49" s="29"/>
      <c r="N49" s="40"/>
      <c r="O49" s="40"/>
      <c r="P49" s="40"/>
    </row>
    <row r="50" spans="1:16">
      <c r="A50" s="60">
        <v>45</v>
      </c>
      <c r="C50" s="85">
        <v>94563.9</v>
      </c>
      <c r="D50" s="28">
        <f t="shared" si="0"/>
        <v>365.83999999999651</v>
      </c>
      <c r="E50" s="31">
        <f>SUMPRODUCT(D50:D$119*$A50:$A$119)/C50+0.5-$A50</f>
        <v>34.434548489188913</v>
      </c>
      <c r="F50" s="33">
        <f t="shared" si="1"/>
        <v>3.8687067686505794E-3</v>
      </c>
      <c r="G50" s="32"/>
      <c r="H50" s="40">
        <f>'HRQOL scores'!K$11</f>
        <v>0.79136229317527274</v>
      </c>
      <c r="I50" s="37">
        <f t="shared" si="4"/>
        <v>94380.98</v>
      </c>
      <c r="J50" s="37">
        <f t="shared" si="5"/>
        <v>74689.548764929554</v>
      </c>
      <c r="K50" s="40">
        <f>SUM(J50:J$119)/C50</f>
        <v>26.032750602239147</v>
      </c>
      <c r="L50" s="29"/>
      <c r="N50" s="40"/>
      <c r="O50" s="40"/>
      <c r="P50" s="40"/>
    </row>
    <row r="51" spans="1:16">
      <c r="A51" s="60">
        <v>46</v>
      </c>
      <c r="C51" s="85">
        <v>94198.06</v>
      </c>
      <c r="D51" s="28">
        <f t="shared" si="0"/>
        <v>395.47000000000116</v>
      </c>
      <c r="E51" s="31">
        <f>SUMPRODUCT(D51:D$119*$A51:$A$119)/C51+0.5-$A51</f>
        <v>33.566341173871436</v>
      </c>
      <c r="F51" s="33">
        <f t="shared" si="1"/>
        <v>4.1982817905167171E-3</v>
      </c>
      <c r="G51" s="32"/>
      <c r="H51" s="40">
        <f>'HRQOL scores'!K$11</f>
        <v>0.79136229317527274</v>
      </c>
      <c r="I51" s="37">
        <f t="shared" si="4"/>
        <v>94000.324999999997</v>
      </c>
      <c r="J51" s="37">
        <f t="shared" si="5"/>
        <v>74388.312751220918</v>
      </c>
      <c r="K51" s="40">
        <f>SUM(J51:J$119)/C51</f>
        <v>25.340955810662699</v>
      </c>
      <c r="L51" s="29"/>
      <c r="N51" s="40"/>
      <c r="O51" s="40"/>
      <c r="P51" s="40"/>
    </row>
    <row r="52" spans="1:16">
      <c r="A52" s="60">
        <v>47</v>
      </c>
      <c r="C52" s="85">
        <v>93802.59</v>
      </c>
      <c r="D52" s="28">
        <f t="shared" si="0"/>
        <v>425.70999999999185</v>
      </c>
      <c r="E52" s="31">
        <f>SUMPRODUCT(D52:D$119*$A52:$A$119)/C52+0.5-$A52</f>
        <v>32.705748262140858</v>
      </c>
      <c r="F52" s="33">
        <f t="shared" si="1"/>
        <v>4.5383608277766302E-3</v>
      </c>
      <c r="G52" s="32"/>
      <c r="H52" s="40">
        <f>'HRQOL scores'!K$11</f>
        <v>0.79136229317527274</v>
      </c>
      <c r="I52" s="37">
        <f t="shared" si="4"/>
        <v>93589.735000000001</v>
      </c>
      <c r="J52" s="37">
        <f t="shared" si="5"/>
        <v>74063.387307266079</v>
      </c>
      <c r="K52" s="40">
        <f>SUM(J52:J$119)/C52</f>
        <v>24.654762338214038</v>
      </c>
      <c r="L52" s="29"/>
      <c r="N52" s="40"/>
      <c r="O52" s="40"/>
      <c r="P52" s="40"/>
    </row>
    <row r="53" spans="1:16">
      <c r="A53" s="60">
        <v>48</v>
      </c>
      <c r="C53" s="85">
        <v>93376.88</v>
      </c>
      <c r="D53" s="28">
        <f t="shared" si="0"/>
        <v>456.91000000000349</v>
      </c>
      <c r="E53" s="31">
        <f>SUMPRODUCT(D53:D$119*$A53:$A$119)/C53+0.5-$A53</f>
        <v>31.852575925398355</v>
      </c>
      <c r="F53" s="33">
        <f t="shared" si="1"/>
        <v>4.8931812671402543E-3</v>
      </c>
      <c r="G53" s="32"/>
      <c r="H53" s="40">
        <f>'HRQOL scores'!K$11</f>
        <v>0.79136229317527274</v>
      </c>
      <c r="I53" s="37">
        <f t="shared" si="4"/>
        <v>93148.425000000003</v>
      </c>
      <c r="J53" s="37">
        <f t="shared" si="5"/>
        <v>73714.151213664911</v>
      </c>
      <c r="K53" s="40">
        <f>SUM(J53:J$119)/C53</f>
        <v>23.97399844427942</v>
      </c>
      <c r="L53" s="29"/>
      <c r="N53" s="40"/>
      <c r="O53" s="40"/>
      <c r="P53" s="40"/>
    </row>
    <row r="54" spans="1:16">
      <c r="A54" s="60">
        <v>49</v>
      </c>
      <c r="C54" s="85">
        <v>92919.97</v>
      </c>
      <c r="D54" s="28">
        <f t="shared" si="0"/>
        <v>489.74000000000524</v>
      </c>
      <c r="E54" s="31">
        <f>SUMPRODUCT(D54:D$119*$A54:$A$119)/C54+0.5-$A54</f>
        <v>31.006744135591219</v>
      </c>
      <c r="F54" s="33">
        <f t="shared" si="1"/>
        <v>5.2705570180447241E-3</v>
      </c>
      <c r="G54" s="32"/>
      <c r="H54" s="40">
        <f>'HRQOL scores'!K$11</f>
        <v>0.79136229317527274</v>
      </c>
      <c r="I54" s="37">
        <f t="shared" si="4"/>
        <v>92675.1</v>
      </c>
      <c r="J54" s="37">
        <f t="shared" si="5"/>
        <v>73339.579656247719</v>
      </c>
      <c r="K54" s="40">
        <f>SUM(J54:J$119)/C54</f>
        <v>23.298576448507255</v>
      </c>
      <c r="L54" s="29"/>
      <c r="N54" s="40"/>
      <c r="O54" s="40"/>
      <c r="P54" s="40"/>
    </row>
    <row r="55" spans="1:16">
      <c r="A55" s="60">
        <v>50</v>
      </c>
      <c r="C55" s="85">
        <v>92430.23</v>
      </c>
      <c r="D55" s="28">
        <f t="shared" si="0"/>
        <v>525.05000000000291</v>
      </c>
      <c r="E55" s="31">
        <f>SUMPRODUCT(D55:D$119*$A55:$A$119)/C55+0.5-$A55</f>
        <v>30.168383600006322</v>
      </c>
      <c r="F55" s="33">
        <f t="shared" si="1"/>
        <v>5.6805008491269899E-3</v>
      </c>
      <c r="G55" s="32"/>
      <c r="H55" s="40">
        <f>'HRQOL scores'!K$11</f>
        <v>0.79136229317527274</v>
      </c>
      <c r="I55" s="37">
        <f t="shared" si="4"/>
        <v>92167.704999999987</v>
      </c>
      <c r="J55" s="37">
        <f t="shared" si="5"/>
        <v>72938.046385502035</v>
      </c>
      <c r="K55" s="40">
        <f>SUM(J55:J$119)/C55</f>
        <v>22.628564756159907</v>
      </c>
      <c r="L55" s="29"/>
      <c r="N55" s="40"/>
      <c r="O55" s="40"/>
      <c r="P55" s="40"/>
    </row>
    <row r="56" spans="1:16">
      <c r="A56" s="60">
        <v>51</v>
      </c>
      <c r="C56" s="85">
        <v>91905.18</v>
      </c>
      <c r="D56" s="28">
        <f t="shared" si="0"/>
        <v>562.63999999999942</v>
      </c>
      <c r="E56" s="31">
        <f>SUMPRODUCT(D56:D$119*$A56:$A$119)/C56+0.5-$A56</f>
        <v>29.337877689558013</v>
      </c>
      <c r="F56" s="33">
        <f t="shared" si="1"/>
        <v>6.1219617871375639E-3</v>
      </c>
      <c r="G56" s="32"/>
      <c r="H56" s="40">
        <f>'HRQOL scores'!K$11</f>
        <v>0.79136229317527274</v>
      </c>
      <c r="I56" s="37">
        <f t="shared" si="4"/>
        <v>91623.859999999986</v>
      </c>
      <c r="J56" s="37">
        <f t="shared" si="5"/>
        <v>72507.66795917014</v>
      </c>
      <c r="K56" s="40">
        <f>SUM(J56:J$119)/C56</f>
        <v>21.964217888439499</v>
      </c>
      <c r="L56" s="29"/>
      <c r="N56" s="40"/>
      <c r="O56" s="40"/>
      <c r="P56" s="40"/>
    </row>
    <row r="57" spans="1:16">
      <c r="A57" s="60">
        <v>52</v>
      </c>
      <c r="C57" s="85">
        <v>91342.54</v>
      </c>
      <c r="D57" s="28">
        <f t="shared" si="0"/>
        <v>601.15999999998894</v>
      </c>
      <c r="E57" s="31">
        <f>SUMPRODUCT(D57:D$119*$A57:$A$119)/C57+0.5-$A57</f>
        <v>28.515509530135816</v>
      </c>
      <c r="F57" s="33">
        <f t="shared" si="1"/>
        <v>6.5813803732629834E-3</v>
      </c>
      <c r="G57" s="32"/>
      <c r="H57" s="40">
        <f>'HRQOL scores'!K$11</f>
        <v>0.79136229317527274</v>
      </c>
      <c r="I57" s="37">
        <f t="shared" si="4"/>
        <v>91041.959999999992</v>
      </c>
      <c r="J57" s="37">
        <f t="shared" si="5"/>
        <v>72047.174240771448</v>
      </c>
      <c r="K57" s="40">
        <f>SUM(J57:J$119)/C57</f>
        <v>21.305710686795901</v>
      </c>
      <c r="L57" s="29"/>
      <c r="N57" s="40"/>
      <c r="O57" s="40"/>
      <c r="P57" s="40"/>
    </row>
    <row r="58" spans="1:16">
      <c r="A58" s="60">
        <v>53</v>
      </c>
      <c r="C58" s="85">
        <v>90741.38</v>
      </c>
      <c r="D58" s="28">
        <f t="shared" si="0"/>
        <v>639.07000000000698</v>
      </c>
      <c r="E58" s="31">
        <f>SUMPRODUCT(D58:D$119*$A58:$A$119)/C58+0.5-$A58</f>
        <v>27.701111773667222</v>
      </c>
      <c r="F58" s="33">
        <f t="shared" si="1"/>
        <v>7.0427626293539615E-3</v>
      </c>
      <c r="G58" s="32"/>
      <c r="H58" s="40">
        <f>'HRQOL scores'!K$11</f>
        <v>0.79136229317527274</v>
      </c>
      <c r="I58" s="37">
        <f t="shared" si="4"/>
        <v>90421.845000000001</v>
      </c>
      <c r="J58" s="37">
        <f t="shared" si="5"/>
        <v>71556.438612339072</v>
      </c>
      <c r="K58" s="40">
        <f>SUM(J58:J$119)/C58</f>
        <v>20.652876960834302</v>
      </c>
      <c r="L58" s="29"/>
      <c r="N58" s="40"/>
      <c r="O58" s="40"/>
      <c r="P58" s="40"/>
    </row>
    <row r="59" spans="1:16">
      <c r="A59" s="60">
        <v>54</v>
      </c>
      <c r="C59" s="85">
        <v>90102.31</v>
      </c>
      <c r="D59" s="28">
        <f t="shared" si="0"/>
        <v>676.14999999999418</v>
      </c>
      <c r="E59" s="31">
        <f>SUMPRODUCT(D59:D$119*$A59:$A$119)/C59+0.5-$A59</f>
        <v>26.894041505448783</v>
      </c>
      <c r="F59" s="33">
        <f t="shared" si="1"/>
        <v>7.5042471164168175E-3</v>
      </c>
      <c r="G59" s="32"/>
      <c r="H59" s="40">
        <f>'HRQOL scores'!K$11</f>
        <v>0.79136229317527274</v>
      </c>
      <c r="I59" s="37">
        <f t="shared" si="4"/>
        <v>89764.235000000001</v>
      </c>
      <c r="J59" s="37">
        <f t="shared" si="5"/>
        <v>71036.030854724086</v>
      </c>
      <c r="K59" s="40">
        <f>SUM(J59:J$119)/C59</f>
        <v>20.005193182993548</v>
      </c>
      <c r="L59" s="29"/>
      <c r="N59" s="40"/>
      <c r="O59" s="40"/>
      <c r="P59" s="40"/>
    </row>
    <row r="60" spans="1:16">
      <c r="A60" s="60">
        <v>55</v>
      </c>
      <c r="C60" s="85">
        <v>89426.16</v>
      </c>
      <c r="D60" s="28">
        <f t="shared" si="0"/>
        <v>714.29000000000815</v>
      </c>
      <c r="E60" s="31">
        <f>SUMPRODUCT(D60:D$119*$A60:$A$119)/C60+0.5-$A60</f>
        <v>26.093606500344109</v>
      </c>
      <c r="F60" s="33">
        <f t="shared" si="1"/>
        <v>7.9874837519581313E-3</v>
      </c>
      <c r="G60" s="32"/>
      <c r="H60" s="40">
        <f>'HRQOL scores'!K$12</f>
        <v>0.77922341830875586</v>
      </c>
      <c r="I60" s="37">
        <f t="shared" si="4"/>
        <v>89069.014999999999</v>
      </c>
      <c r="J60" s="37">
        <f t="shared" si="5"/>
        <v>69404.66233369385</v>
      </c>
      <c r="K60" s="40">
        <f>SUM(J60:J$119)/C60</f>
        <v>19.362098148117365</v>
      </c>
      <c r="L60" s="29"/>
      <c r="N60" s="40"/>
      <c r="O60" s="40"/>
      <c r="P60" s="40"/>
    </row>
    <row r="61" spans="1:16">
      <c r="A61" s="60">
        <v>56</v>
      </c>
      <c r="C61" s="85">
        <v>88711.87</v>
      </c>
      <c r="D61" s="28">
        <f t="shared" si="0"/>
        <v>754.41999999999825</v>
      </c>
      <c r="E61" s="31">
        <f>SUMPRODUCT(D61:D$119*$A61:$A$119)/C61+0.5-$A61</f>
        <v>25.299681033404127</v>
      </c>
      <c r="F61" s="33">
        <f t="shared" si="1"/>
        <v>8.5041607171621823E-3</v>
      </c>
      <c r="G61" s="32"/>
      <c r="H61" s="40">
        <f>'HRQOL scores'!K$12</f>
        <v>0.77922341830875586</v>
      </c>
      <c r="I61" s="37">
        <f t="shared" si="4"/>
        <v>88334.66</v>
      </c>
      <c r="J61" s="37">
        <f t="shared" si="5"/>
        <v>68832.435720341731</v>
      </c>
      <c r="K61" s="40">
        <f>SUM(J61:J$119)/C61</f>
        <v>18.735637345887913</v>
      </c>
      <c r="L61" s="29"/>
      <c r="N61" s="40"/>
      <c r="O61" s="40"/>
      <c r="P61" s="40"/>
    </row>
    <row r="62" spans="1:16">
      <c r="A62" s="60">
        <v>57</v>
      </c>
      <c r="C62" s="85">
        <v>87957.45</v>
      </c>
      <c r="D62" s="28">
        <f t="shared" si="0"/>
        <v>796.34999999999127</v>
      </c>
      <c r="E62" s="31">
        <f>SUMPRODUCT(D62:D$119*$A62:$A$119)/C62+0.5-$A62</f>
        <v>24.512390421468709</v>
      </c>
      <c r="F62" s="33">
        <f t="shared" si="1"/>
        <v>9.0538095408631246E-3</v>
      </c>
      <c r="G62" s="32"/>
      <c r="H62" s="40">
        <f>'HRQOL scores'!K$12</f>
        <v>0.77922341830875586</v>
      </c>
      <c r="I62" s="37">
        <f t="shared" si="4"/>
        <v>87559.274999999994</v>
      </c>
      <c r="J62" s="37">
        <f t="shared" si="5"/>
        <v>68228.237570136378</v>
      </c>
      <c r="K62" s="40">
        <f>SUM(J62:J$119)/C62</f>
        <v>18.113769656523829</v>
      </c>
      <c r="L62" s="29"/>
      <c r="N62" s="40"/>
      <c r="O62" s="40"/>
      <c r="P62" s="40"/>
    </row>
    <row r="63" spans="1:16">
      <c r="A63" s="60">
        <v>58</v>
      </c>
      <c r="C63" s="85">
        <v>87161.1</v>
      </c>
      <c r="D63" s="28">
        <f t="shared" si="0"/>
        <v>842.51000000000931</v>
      </c>
      <c r="E63" s="31">
        <f>SUMPRODUCT(D63:D$119*$A63:$A$119)/C63+0.5-$A63</f>
        <v>23.731780345553375</v>
      </c>
      <c r="F63" s="33">
        <f t="shared" si="1"/>
        <v>9.666123993387064E-3</v>
      </c>
      <c r="G63" s="32"/>
      <c r="H63" s="40">
        <f>'HRQOL scores'!K$12</f>
        <v>0.77922341830875586</v>
      </c>
      <c r="I63" s="37">
        <f t="shared" si="4"/>
        <v>86739.845000000001</v>
      </c>
      <c r="J63" s="37">
        <f t="shared" si="5"/>
        <v>67589.718524471653</v>
      </c>
      <c r="K63" s="40">
        <f>SUM(J63:J$119)/C63</f>
        <v>17.496483538012658</v>
      </c>
      <c r="L63" s="29"/>
      <c r="N63" s="40"/>
      <c r="O63" s="40"/>
      <c r="P63" s="40"/>
    </row>
    <row r="64" spans="1:16">
      <c r="A64" s="60">
        <v>59</v>
      </c>
      <c r="C64" s="85">
        <v>86318.59</v>
      </c>
      <c r="D64" s="28">
        <f t="shared" si="0"/>
        <v>895.55000000000291</v>
      </c>
      <c r="E64" s="31">
        <f>SUMPRODUCT(D64:D$119*$A64:$A$119)/C64+0.5-$A64</f>
        <v>22.958533438472685</v>
      </c>
      <c r="F64" s="33">
        <f t="shared" si="1"/>
        <v>1.0374937774122619E-2</v>
      </c>
      <c r="G64" s="32"/>
      <c r="H64" s="40">
        <f>'HRQOL scores'!K$12</f>
        <v>0.77922341830875586</v>
      </c>
      <c r="I64" s="37">
        <f t="shared" si="4"/>
        <v>85870.815000000002</v>
      </c>
      <c r="J64" s="37">
        <f t="shared" si="5"/>
        <v>66912.549997258786</v>
      </c>
      <c r="K64" s="40">
        <f>SUM(J64:J$119)/C64</f>
        <v>16.884231227370645</v>
      </c>
      <c r="L64" s="29"/>
      <c r="N64" s="40"/>
      <c r="O64" s="40"/>
      <c r="P64" s="40"/>
    </row>
    <row r="65" spans="1:16">
      <c r="A65" s="60">
        <v>60</v>
      </c>
      <c r="C65" s="85">
        <v>85423.039999999994</v>
      </c>
      <c r="D65" s="28">
        <f t="shared" si="0"/>
        <v>958.44999999999709</v>
      </c>
      <c r="E65" s="31">
        <f>SUMPRODUCT(D65:D$119*$A65:$A$119)/C65+0.5-$A65</f>
        <v>22.193982090508754</v>
      </c>
      <c r="F65" s="33">
        <f t="shared" si="1"/>
        <v>1.1220040869535867E-2</v>
      </c>
      <c r="G65" s="32"/>
      <c r="H65" s="40">
        <f>'HRQOL scores'!K$12</f>
        <v>0.77922341830875586</v>
      </c>
      <c r="I65" s="37">
        <f t="shared" si="4"/>
        <v>84943.815000000002</v>
      </c>
      <c r="J65" s="37">
        <f t="shared" si="5"/>
        <v>66190.20988848657</v>
      </c>
      <c r="K65" s="40">
        <f>SUM(J65:J$119)/C65</f>
        <v>16.277932543530934</v>
      </c>
      <c r="L65" s="29"/>
      <c r="N65" s="40"/>
      <c r="O65" s="40"/>
      <c r="P65" s="40"/>
    </row>
    <row r="66" spans="1:16">
      <c r="A66" s="60">
        <v>61</v>
      </c>
      <c r="C66" s="85">
        <v>84464.59</v>
      </c>
      <c r="D66" s="28">
        <f t="shared" si="0"/>
        <v>1030.3899999999994</v>
      </c>
      <c r="E66" s="31">
        <f>SUMPRODUCT(D66:D$119*$A66:$A$119)/C66+0.5-$A66</f>
        <v>21.440151486875294</v>
      </c>
      <c r="F66" s="33">
        <f t="shared" si="1"/>
        <v>1.2199076559774924E-2</v>
      </c>
      <c r="G66" s="32"/>
      <c r="H66" s="40">
        <f>'HRQOL scores'!K$12</f>
        <v>0.77922341830875586</v>
      </c>
      <c r="I66" s="37">
        <f t="shared" si="4"/>
        <v>83949.39499999999</v>
      </c>
      <c r="J66" s="37">
        <f t="shared" si="5"/>
        <v>65415.334536851966</v>
      </c>
      <c r="K66" s="40">
        <f>SUM(J66:J$119)/C66</f>
        <v>15.678999600836969</v>
      </c>
      <c r="L66" s="29"/>
      <c r="N66" s="40"/>
      <c r="O66" s="40"/>
      <c r="P66" s="40"/>
    </row>
    <row r="67" spans="1:16">
      <c r="A67" s="60">
        <v>62</v>
      </c>
      <c r="C67" s="85">
        <v>83434.2</v>
      </c>
      <c r="D67" s="28">
        <f t="shared" si="0"/>
        <v>1106.4599999999919</v>
      </c>
      <c r="E67" s="31">
        <f>SUMPRODUCT(D67:D$119*$A67:$A$119)/C67+0.5-$A67</f>
        <v>20.698756743359596</v>
      </c>
      <c r="F67" s="33">
        <f t="shared" si="1"/>
        <v>1.3261468318746892E-2</v>
      </c>
      <c r="G67" s="32"/>
      <c r="H67" s="40">
        <f>'HRQOL scores'!K$12</f>
        <v>0.77922341830875586</v>
      </c>
      <c r="I67" s="37">
        <f t="shared" si="4"/>
        <v>82880.97</v>
      </c>
      <c r="J67" s="37">
        <f t="shared" si="5"/>
        <v>64582.792756145449</v>
      </c>
      <c r="K67" s="40">
        <f>SUM(J67:J$119)/C67</f>
        <v>15.088596023669025</v>
      </c>
      <c r="L67" s="29"/>
      <c r="N67" s="40"/>
      <c r="O67" s="40"/>
      <c r="P67" s="40"/>
    </row>
    <row r="68" spans="1:16">
      <c r="A68" s="60">
        <v>63</v>
      </c>
      <c r="C68" s="85">
        <v>82327.740000000005</v>
      </c>
      <c r="D68" s="28">
        <f t="shared" si="0"/>
        <v>1177.6100000000006</v>
      </c>
      <c r="E68" s="31">
        <f>SUMPRODUCT(D68:D$119*$A68:$A$119)/C68+0.5-$A68</f>
        <v>19.970221943136195</v>
      </c>
      <c r="F68" s="33">
        <f t="shared" si="1"/>
        <v>1.430392720606688E-2</v>
      </c>
      <c r="G68" s="32"/>
      <c r="H68" s="40">
        <f>'HRQOL scores'!K$12</f>
        <v>0.77922341830875586</v>
      </c>
      <c r="I68" s="37">
        <f t="shared" si="4"/>
        <v>81738.934999999998</v>
      </c>
      <c r="J68" s="37">
        <f t="shared" si="5"/>
        <v>63692.892339617203</v>
      </c>
      <c r="K68" s="40">
        <f>SUM(J68:J$119)/C68</f>
        <v>14.506922522127544</v>
      </c>
      <c r="L68" s="29"/>
      <c r="N68" s="40"/>
      <c r="O68" s="40"/>
      <c r="P68" s="40"/>
    </row>
    <row r="69" spans="1:16">
      <c r="A69" s="60">
        <v>64</v>
      </c>
      <c r="C69" s="85">
        <v>81150.13</v>
      </c>
      <c r="D69" s="28">
        <f t="shared" ref="D69:D119" si="6">C69-C70</f>
        <v>1240.6100000000006</v>
      </c>
      <c r="E69" s="31">
        <f>SUMPRODUCT(D69:D$119*$A69:$A$119)/C69+0.5-$A69</f>
        <v>19.252764042113199</v>
      </c>
      <c r="F69" s="33">
        <f t="shared" ref="F69:F115" si="7">D69/C69</f>
        <v>1.5287837493297922E-2</v>
      </c>
      <c r="G69" s="32"/>
      <c r="H69" s="40">
        <f>'HRQOL scores'!K$12</f>
        <v>0.77922341830875586</v>
      </c>
      <c r="I69" s="37">
        <f t="shared" ref="I69:I100" si="8">(D69*0.5+C70)</f>
        <v>80529.825000000012</v>
      </c>
      <c r="J69" s="37">
        <f t="shared" ref="J69:J100" si="9">I69*H69</f>
        <v>62750.725512305915</v>
      </c>
      <c r="K69" s="40">
        <f>SUM(J69:J$119)/C69</f>
        <v>13.932562440284983</v>
      </c>
      <c r="L69" s="29"/>
      <c r="N69" s="40"/>
      <c r="O69" s="40"/>
      <c r="P69" s="40"/>
    </row>
    <row r="70" spans="1:16">
      <c r="A70" s="60">
        <v>65</v>
      </c>
      <c r="C70" s="85">
        <v>79909.52</v>
      </c>
      <c r="D70" s="28">
        <f t="shared" si="6"/>
        <v>1300.9300000000076</v>
      </c>
      <c r="E70" s="31">
        <f>SUMPRODUCT(D70:D$119*$A70:$A$119)/C70+0.5-$A70</f>
        <v>18.543904154058396</v>
      </c>
      <c r="F70" s="33">
        <f t="shared" si="7"/>
        <v>1.6280037722664426E-2</v>
      </c>
      <c r="G70" s="32"/>
      <c r="H70" s="40">
        <f>'HRQOL scores'!K$13</f>
        <v>0.76491994564596011</v>
      </c>
      <c r="I70" s="37">
        <f t="shared" si="8"/>
        <v>79259.054999999993</v>
      </c>
      <c r="J70" s="37">
        <f t="shared" si="9"/>
        <v>60626.832042550159</v>
      </c>
      <c r="K70" s="40">
        <f>SUM(J70:J$119)/C70</f>
        <v>13.363595823750886</v>
      </c>
      <c r="L70" s="29"/>
      <c r="N70" s="40"/>
      <c r="O70" s="40"/>
      <c r="P70" s="40"/>
    </row>
    <row r="71" spans="1:16">
      <c r="A71" s="60">
        <v>66</v>
      </c>
      <c r="C71" s="85">
        <v>78608.59</v>
      </c>
      <c r="D71" s="28">
        <f t="shared" si="6"/>
        <v>1356.0699999999924</v>
      </c>
      <c r="E71" s="31">
        <f>SUMPRODUCT(D71:D$119*$A71:$A$119)/C71+0.5-$A71</f>
        <v>17.842521089321309</v>
      </c>
      <c r="F71" s="33">
        <f t="shared" si="7"/>
        <v>1.7250913672411532E-2</v>
      </c>
      <c r="G71" s="32"/>
      <c r="H71" s="40">
        <f>'HRQOL scores'!K$13</f>
        <v>0.76491994564596011</v>
      </c>
      <c r="I71" s="37">
        <f t="shared" si="8"/>
        <v>77930.554999999993</v>
      </c>
      <c r="J71" s="37">
        <f t="shared" si="9"/>
        <v>59610.6358947595</v>
      </c>
      <c r="K71" s="40">
        <f>SUM(J71:J$119)/C71</f>
        <v>12.81350671354604</v>
      </c>
      <c r="L71" s="29"/>
      <c r="N71" s="40"/>
      <c r="O71" s="40"/>
      <c r="P71" s="40"/>
    </row>
    <row r="72" spans="1:16">
      <c r="A72" s="60">
        <v>67</v>
      </c>
      <c r="C72" s="85">
        <v>77252.52</v>
      </c>
      <c r="D72" s="28">
        <f t="shared" si="6"/>
        <v>1419.3700000000099</v>
      </c>
      <c r="E72" s="31">
        <f>SUMPRODUCT(D72:D$119*$A72:$A$119)/C72+0.5-$A72</f>
        <v>17.146947049453033</v>
      </c>
      <c r="F72" s="33">
        <f t="shared" si="7"/>
        <v>1.8373122326624552E-2</v>
      </c>
      <c r="G72" s="32"/>
      <c r="H72" s="40">
        <f>'HRQOL scores'!K$13</f>
        <v>0.76491994564596011</v>
      </c>
      <c r="I72" s="37">
        <f t="shared" si="8"/>
        <v>76542.834999999992</v>
      </c>
      <c r="J72" s="37">
        <f t="shared" si="9"/>
        <v>58549.141187787689</v>
      </c>
      <c r="K72" s="40">
        <f>SUM(J72:J$119)/C72</f>
        <v>12.266798025651831</v>
      </c>
      <c r="L72" s="29"/>
      <c r="N72" s="40"/>
      <c r="O72" s="40"/>
      <c r="P72" s="40"/>
    </row>
    <row r="73" spans="1:16">
      <c r="A73" s="60">
        <v>68</v>
      </c>
      <c r="C73" s="85">
        <v>75833.149999999994</v>
      </c>
      <c r="D73" s="28">
        <f t="shared" si="6"/>
        <v>1494.0099999999948</v>
      </c>
      <c r="E73" s="31">
        <f>SUMPRODUCT(D73:D$119*$A73:$A$119)/C73+0.5-$A73</f>
        <v>16.458528161850211</v>
      </c>
      <c r="F73" s="33">
        <f t="shared" si="7"/>
        <v>1.9701278398694962E-2</v>
      </c>
      <c r="G73" s="32"/>
      <c r="H73" s="40">
        <f>'HRQOL scores'!K$13</f>
        <v>0.76491994564596011</v>
      </c>
      <c r="I73" s="37">
        <f t="shared" si="8"/>
        <v>75086.14499999999</v>
      </c>
      <c r="J73" s="37">
        <f t="shared" si="9"/>
        <v>57434.889952164674</v>
      </c>
      <c r="K73" s="40">
        <f>SUM(J73:J$119)/C73</f>
        <v>11.724317381314647</v>
      </c>
      <c r="L73" s="29"/>
      <c r="N73" s="40"/>
      <c r="O73" s="40"/>
      <c r="P73" s="40"/>
    </row>
    <row r="74" spans="1:16">
      <c r="A74" s="60">
        <v>69</v>
      </c>
      <c r="C74" s="85">
        <v>74339.14</v>
      </c>
      <c r="D74" s="28">
        <f t="shared" si="6"/>
        <v>1579.5200000000041</v>
      </c>
      <c r="E74" s="31">
        <f>SUMPRODUCT(D74:D$119*$A74:$A$119)/C74+0.5-$A74</f>
        <v>15.779250202205887</v>
      </c>
      <c r="F74" s="33">
        <f t="shared" si="7"/>
        <v>2.1247488200697561E-2</v>
      </c>
      <c r="G74" s="32"/>
      <c r="H74" s="40">
        <f>'HRQOL scores'!K$13</f>
        <v>0.76491994564596011</v>
      </c>
      <c r="I74" s="37">
        <f t="shared" si="8"/>
        <v>73549.38</v>
      </c>
      <c r="J74" s="37">
        <f t="shared" si="9"/>
        <v>56259.387751894072</v>
      </c>
      <c r="K74" s="40">
        <f>SUM(J74:J$119)/C74</f>
        <v>11.187337231405637</v>
      </c>
      <c r="L74" s="29"/>
      <c r="N74" s="40"/>
      <c r="O74" s="40"/>
      <c r="P74" s="40"/>
    </row>
    <row r="75" spans="1:16">
      <c r="A75" s="60">
        <v>70</v>
      </c>
      <c r="C75" s="85">
        <v>72759.62</v>
      </c>
      <c r="D75" s="28">
        <f t="shared" si="6"/>
        <v>1671.9700000000012</v>
      </c>
      <c r="E75" s="31">
        <f>SUMPRODUCT(D75:D$119*$A75:$A$119)/C75+0.5-$A75</f>
        <v>15.110943540892762</v>
      </c>
      <c r="F75" s="33">
        <f t="shared" si="7"/>
        <v>2.2979366852108371E-2</v>
      </c>
      <c r="G75" s="32"/>
      <c r="H75" s="40">
        <f>'HRQOL scores'!K$13</f>
        <v>0.76491994564596011</v>
      </c>
      <c r="I75" s="37">
        <f t="shared" si="8"/>
        <v>71923.634999999995</v>
      </c>
      <c r="J75" s="37">
        <f t="shared" si="9"/>
        <v>55015.822974859868</v>
      </c>
      <c r="K75" s="40">
        <f>SUM(J75:J$119)/C75</f>
        <v>10.65697760544629</v>
      </c>
      <c r="L75" s="29"/>
      <c r="N75" s="40"/>
      <c r="O75" s="40"/>
      <c r="P75" s="40"/>
    </row>
    <row r="76" spans="1:16">
      <c r="A76" s="60">
        <v>71</v>
      </c>
      <c r="C76" s="85">
        <v>71087.649999999994</v>
      </c>
      <c r="D76" s="28">
        <f t="shared" si="6"/>
        <v>1772.1100000000006</v>
      </c>
      <c r="E76" s="31">
        <f>SUMPRODUCT(D76:D$119*$A76:$A$119)/C76+0.5-$A76</f>
        <v>14.454590563576261</v>
      </c>
      <c r="F76" s="33">
        <f t="shared" si="7"/>
        <v>2.4928521339501315E-2</v>
      </c>
      <c r="G76" s="32"/>
      <c r="H76" s="40">
        <f>'HRQOL scores'!K$13</f>
        <v>0.76491994564596011</v>
      </c>
      <c r="I76" s="37">
        <f t="shared" si="8"/>
        <v>70201.595000000001</v>
      </c>
      <c r="J76" s="37">
        <f t="shared" si="9"/>
        <v>53698.600231659708</v>
      </c>
      <c r="K76" s="40">
        <f>SUM(J76:J$119)/C76</f>
        <v>10.133712648342183</v>
      </c>
      <c r="L76" s="29"/>
      <c r="N76" s="40"/>
      <c r="O76" s="40"/>
      <c r="P76" s="40"/>
    </row>
    <row r="77" spans="1:16">
      <c r="A77" s="60">
        <v>72</v>
      </c>
      <c r="C77" s="85">
        <v>69315.539999999994</v>
      </c>
      <c r="D77" s="28">
        <f t="shared" si="6"/>
        <v>1883.5999999999913</v>
      </c>
      <c r="E77" s="31">
        <f>SUMPRODUCT(D77:D$119*$A77:$A$119)/C77+0.5-$A77</f>
        <v>13.811351392152631</v>
      </c>
      <c r="F77" s="33">
        <f t="shared" si="7"/>
        <v>2.7174281553602429E-2</v>
      </c>
      <c r="G77" s="32"/>
      <c r="H77" s="40">
        <f>'HRQOL scores'!K$13</f>
        <v>0.76491994564596011</v>
      </c>
      <c r="I77" s="37">
        <f t="shared" si="8"/>
        <v>68373.739999999991</v>
      </c>
      <c r="J77" s="37">
        <f t="shared" si="9"/>
        <v>52300.437484410999</v>
      </c>
      <c r="K77" s="40">
        <f>SUM(J77:J$119)/C77</f>
        <v>9.6180916676731147</v>
      </c>
      <c r="L77" s="29"/>
      <c r="N77" s="40"/>
      <c r="O77" s="40"/>
      <c r="P77" s="40"/>
    </row>
    <row r="78" spans="1:16">
      <c r="A78" s="60">
        <v>73</v>
      </c>
      <c r="C78" s="85">
        <v>67431.94</v>
      </c>
      <c r="D78" s="28">
        <f t="shared" si="6"/>
        <v>2005.3700000000026</v>
      </c>
      <c r="E78" s="31">
        <f>SUMPRODUCT(D78:D$119*$A78:$A$119)/C78+0.5-$A78</f>
        <v>13.183182033274008</v>
      </c>
      <c r="F78" s="33">
        <f t="shared" si="7"/>
        <v>2.9739171081241359E-2</v>
      </c>
      <c r="G78" s="32"/>
      <c r="H78" s="40">
        <f>'HRQOL scores'!K$13</f>
        <v>0.76491994564596011</v>
      </c>
      <c r="I78" s="37">
        <f t="shared" si="8"/>
        <v>66429.255000000005</v>
      </c>
      <c r="J78" s="37">
        <f t="shared" si="9"/>
        <v>50813.062123901625</v>
      </c>
      <c r="K78" s="40">
        <f>SUM(J78:J$119)/C78</f>
        <v>9.1111538572055224</v>
      </c>
      <c r="L78" s="29"/>
      <c r="N78" s="40"/>
      <c r="O78" s="40"/>
      <c r="P78" s="40"/>
    </row>
    <row r="79" spans="1:16">
      <c r="A79" s="60">
        <v>74</v>
      </c>
      <c r="C79" s="85">
        <v>65426.57</v>
      </c>
      <c r="D79" s="28">
        <f t="shared" si="6"/>
        <v>2133.9599999999991</v>
      </c>
      <c r="E79" s="31">
        <f>SUMPRODUCT(D79:D$119*$A79:$A$119)/C79+0.5-$A79</f>
        <v>12.571930408040814</v>
      </c>
      <c r="F79" s="33">
        <f t="shared" si="7"/>
        <v>3.2616106881348035E-2</v>
      </c>
      <c r="G79" s="32"/>
      <c r="H79" s="40">
        <f>'HRQOL scores'!K$13</f>
        <v>0.76491994564596011</v>
      </c>
      <c r="I79" s="37">
        <f t="shared" si="8"/>
        <v>64359.59</v>
      </c>
      <c r="J79" s="37">
        <f t="shared" si="9"/>
        <v>49229.934084596272</v>
      </c>
      <c r="K79" s="40">
        <f>SUM(J79:J$119)/C79</f>
        <v>8.6137744666417593</v>
      </c>
      <c r="L79" s="29"/>
      <c r="N79" s="40"/>
      <c r="O79" s="40"/>
      <c r="P79" s="40"/>
    </row>
    <row r="80" spans="1:16">
      <c r="A80" s="60">
        <v>75</v>
      </c>
      <c r="C80" s="85">
        <v>63292.61</v>
      </c>
      <c r="D80" s="28">
        <f t="shared" si="6"/>
        <v>2265.9800000000032</v>
      </c>
      <c r="E80" s="31">
        <f>SUMPRODUCT(D80:D$119*$A80:$A$119)/C80+0.5-$A80</f>
        <v>11.978945012329419</v>
      </c>
      <c r="F80" s="33">
        <f t="shared" si="7"/>
        <v>3.5801652041209914E-2</v>
      </c>
      <c r="G80" s="32"/>
      <c r="H80" s="40">
        <f>'HRQOL scores'!K$14</f>
        <v>0.71347600809839995</v>
      </c>
      <c r="I80" s="37">
        <f t="shared" si="8"/>
        <v>62159.619999999995</v>
      </c>
      <c r="J80" s="37">
        <f t="shared" si="9"/>
        <v>44349.397542513463</v>
      </c>
      <c r="K80" s="40">
        <f>SUM(J80:J$119)/C80</f>
        <v>8.1263797467248278</v>
      </c>
      <c r="L80" s="29"/>
      <c r="N80" s="40"/>
      <c r="O80" s="40"/>
      <c r="P80" s="40"/>
    </row>
    <row r="81" spans="1:16">
      <c r="A81" s="60">
        <v>76</v>
      </c>
      <c r="C81" s="85">
        <v>61026.63</v>
      </c>
      <c r="D81" s="28">
        <f t="shared" si="6"/>
        <v>2383.8999999999942</v>
      </c>
      <c r="E81" s="31">
        <f>SUMPRODUCT(D81:D$119*$A81:$A$119)/C81+0.5-$A81</f>
        <v>11.405169757478191</v>
      </c>
      <c r="F81" s="33">
        <f t="shared" si="7"/>
        <v>3.9063274508194114E-2</v>
      </c>
      <c r="G81" s="32"/>
      <c r="H81" s="40">
        <f>'HRQOL scores'!K$14</f>
        <v>0.71347600809839995</v>
      </c>
      <c r="I81" s="37">
        <f t="shared" si="8"/>
        <v>59834.68</v>
      </c>
      <c r="J81" s="37">
        <f t="shared" si="9"/>
        <v>42690.608632245167</v>
      </c>
      <c r="K81" s="40">
        <f>SUM(J81:J$119)/C81</f>
        <v>7.7013983318239898</v>
      </c>
      <c r="L81" s="29"/>
      <c r="N81" s="40"/>
      <c r="O81" s="40"/>
      <c r="P81" s="40"/>
    </row>
    <row r="82" spans="1:16">
      <c r="A82" s="60">
        <v>77</v>
      </c>
      <c r="C82" s="85">
        <v>58642.73</v>
      </c>
      <c r="D82" s="28">
        <f t="shared" si="6"/>
        <v>2498.7000000000044</v>
      </c>
      <c r="E82" s="31">
        <f>SUMPRODUCT(D82:D$119*$A82:$A$119)/C82+0.5-$A82</f>
        <v>10.848478487901403</v>
      </c>
      <c r="F82" s="33">
        <f t="shared" si="7"/>
        <v>4.2608862172685419E-2</v>
      </c>
      <c r="G82" s="32"/>
      <c r="H82" s="40">
        <f>'HRQOL scores'!K$14</f>
        <v>0.71347600809839995</v>
      </c>
      <c r="I82" s="37">
        <f t="shared" si="8"/>
        <v>57393.380000000005</v>
      </c>
      <c r="J82" s="37">
        <f t="shared" si="9"/>
        <v>40948.799653674549</v>
      </c>
      <c r="K82" s="40">
        <f>SUM(J82:J$119)/C82</f>
        <v>7.2864919120681231</v>
      </c>
      <c r="L82" s="29"/>
      <c r="N82" s="40"/>
      <c r="O82" s="40"/>
      <c r="P82" s="40"/>
    </row>
    <row r="83" spans="1:16">
      <c r="A83" s="60">
        <v>78</v>
      </c>
      <c r="C83" s="85">
        <v>56144.03</v>
      </c>
      <c r="D83" s="28">
        <f t="shared" si="6"/>
        <v>2608.510000000002</v>
      </c>
      <c r="E83" s="31">
        <f>SUMPRODUCT(D83:D$119*$A83:$A$119)/C83+0.5-$A83</f>
        <v>10.309039356042135</v>
      </c>
      <c r="F83" s="33">
        <f t="shared" si="7"/>
        <v>4.6461039579809321E-2</v>
      </c>
      <c r="G83" s="32"/>
      <c r="H83" s="40">
        <f>'HRQOL scores'!K$14</f>
        <v>0.71347600809839995</v>
      </c>
      <c r="I83" s="37">
        <f t="shared" si="8"/>
        <v>54839.774999999994</v>
      </c>
      <c r="J83" s="37">
        <f t="shared" si="9"/>
        <v>39126.863752014426</v>
      </c>
      <c r="K83" s="40">
        <f>SUM(J83:J$119)/C83</f>
        <v>6.8814258291205705</v>
      </c>
      <c r="L83" s="29"/>
      <c r="N83" s="40"/>
      <c r="O83" s="40"/>
      <c r="P83" s="40"/>
    </row>
    <row r="84" spans="1:16">
      <c r="A84" s="60">
        <v>79</v>
      </c>
      <c r="C84" s="85">
        <v>53535.519999999997</v>
      </c>
      <c r="D84" s="28">
        <f t="shared" si="6"/>
        <v>2711.1899999999951</v>
      </c>
      <c r="E84" s="31">
        <f>SUMPRODUCT(D84:D$119*$A84:$A$119)/C84+0.5-$A84</f>
        <v>9.7869832940225621</v>
      </c>
      <c r="F84" s="33">
        <f t="shared" si="7"/>
        <v>5.0642825548346128E-2</v>
      </c>
      <c r="G84" s="32"/>
      <c r="H84" s="40">
        <f>'HRQOL scores'!K$14</f>
        <v>0.71347600809839995</v>
      </c>
      <c r="I84" s="37">
        <f t="shared" si="8"/>
        <v>52179.925000000003</v>
      </c>
      <c r="J84" s="37">
        <f t="shared" si="9"/>
        <v>37229.1245918739</v>
      </c>
      <c r="K84" s="40">
        <f>SUM(J84:J$119)/C84</f>
        <v>6.4858642344541666</v>
      </c>
      <c r="L84" s="29"/>
      <c r="N84" s="40"/>
      <c r="O84" s="40"/>
      <c r="P84" s="40"/>
    </row>
    <row r="85" spans="1:16">
      <c r="A85" s="60">
        <v>80</v>
      </c>
      <c r="C85" s="85">
        <v>50824.33</v>
      </c>
      <c r="D85" s="28">
        <f t="shared" si="6"/>
        <v>2804.4400000000023</v>
      </c>
      <c r="E85" s="31">
        <f>SUMPRODUCT(D85:D$119*$A85:$A$119)/C85+0.5-$A85</f>
        <v>9.2823912263439752</v>
      </c>
      <c r="F85" s="33">
        <f t="shared" si="7"/>
        <v>5.5179084505393425E-2</v>
      </c>
      <c r="G85" s="32"/>
      <c r="H85" s="40">
        <f>'HRQOL scores'!K$14</f>
        <v>0.71347600809839995</v>
      </c>
      <c r="I85" s="37">
        <f t="shared" si="8"/>
        <v>49422.11</v>
      </c>
      <c r="J85" s="37">
        <f t="shared" si="9"/>
        <v>35261.489754600014</v>
      </c>
      <c r="K85" s="40">
        <f>SUM(J85:J$119)/C85</f>
        <v>6.0993423789163916</v>
      </c>
      <c r="L85" s="29"/>
      <c r="N85" s="40"/>
      <c r="O85" s="40"/>
      <c r="P85" s="40"/>
    </row>
    <row r="86" spans="1:16">
      <c r="A86" s="60">
        <v>81</v>
      </c>
      <c r="C86" s="85">
        <v>48019.89</v>
      </c>
      <c r="D86" s="28">
        <f t="shared" si="6"/>
        <v>2885.8199999999997</v>
      </c>
      <c r="E86" s="31">
        <f>SUMPRODUCT(D86:D$119*$A86:$A$119)/C86+0.5-$A86</f>
        <v>8.7952972169826182</v>
      </c>
      <c r="F86" s="33">
        <f t="shared" si="7"/>
        <v>6.0096347575973201E-2</v>
      </c>
      <c r="G86" s="32"/>
      <c r="H86" s="40">
        <f>'HRQOL scores'!K$14</f>
        <v>0.71347600809839995</v>
      </c>
      <c r="I86" s="37">
        <f t="shared" si="8"/>
        <v>46576.979999999996</v>
      </c>
      <c r="J86" s="37">
        <f t="shared" si="9"/>
        <v>33231.55775967901</v>
      </c>
      <c r="K86" s="40">
        <f>SUM(J86:J$119)/C86</f>
        <v>5.7212438448824372</v>
      </c>
      <c r="L86" s="29"/>
      <c r="N86" s="40"/>
      <c r="O86" s="40"/>
      <c r="P86" s="40"/>
    </row>
    <row r="87" spans="1:16">
      <c r="A87" s="60">
        <v>82</v>
      </c>
      <c r="C87" s="85">
        <v>45134.07</v>
      </c>
      <c r="D87" s="28">
        <f t="shared" si="6"/>
        <v>2952.7200000000012</v>
      </c>
      <c r="E87" s="31">
        <f>SUMPRODUCT(D87:D$119*$A87:$A$119)/C87+0.5-$A87</f>
        <v>8.325688883737115</v>
      </c>
      <c r="F87" s="33">
        <f t="shared" si="7"/>
        <v>6.5421088769526015E-2</v>
      </c>
      <c r="G87" s="32"/>
      <c r="H87" s="40">
        <f>'HRQOL scores'!K$14</f>
        <v>0.71347600809839995</v>
      </c>
      <c r="I87" s="37">
        <f t="shared" si="8"/>
        <v>43657.71</v>
      </c>
      <c r="J87" s="37">
        <f t="shared" si="9"/>
        <v>31148.728653517595</v>
      </c>
      <c r="K87" s="40">
        <f>SUM(J87:J$119)/C87</f>
        <v>5.3507681078784319</v>
      </c>
      <c r="L87" s="29"/>
      <c r="N87" s="40"/>
      <c r="O87" s="40"/>
      <c r="P87" s="40"/>
    </row>
    <row r="88" spans="1:16">
      <c r="A88" s="60">
        <v>83</v>
      </c>
      <c r="C88" s="85">
        <v>42181.35</v>
      </c>
      <c r="D88" s="28">
        <f t="shared" si="6"/>
        <v>3002.5599999999977</v>
      </c>
      <c r="E88" s="31">
        <f>SUMPRODUCT(D88:D$119*$A88:$A$119)/C88+0.5-$A88</f>
        <v>7.8734918364825575</v>
      </c>
      <c r="F88" s="33">
        <f t="shared" si="7"/>
        <v>7.1182169371060852E-2</v>
      </c>
      <c r="G88" s="32"/>
      <c r="H88" s="40">
        <f>'HRQOL scores'!K$14</f>
        <v>0.71347600809839995</v>
      </c>
      <c r="I88" s="37">
        <f t="shared" si="8"/>
        <v>40680.07</v>
      </c>
      <c r="J88" s="37">
        <f t="shared" si="9"/>
        <v>29024.253952763476</v>
      </c>
      <c r="K88" s="40">
        <f>SUM(J88:J$119)/C88</f>
        <v>4.9868772261019423</v>
      </c>
      <c r="L88" s="29"/>
      <c r="N88" s="40"/>
      <c r="O88" s="40"/>
      <c r="P88" s="40"/>
    </row>
    <row r="89" spans="1:16">
      <c r="A89" s="60">
        <v>84</v>
      </c>
      <c r="C89" s="85">
        <v>39178.79</v>
      </c>
      <c r="D89" s="28">
        <f t="shared" si="6"/>
        <v>3032.760000000002</v>
      </c>
      <c r="E89" s="31">
        <f>SUMPRODUCT(D89:D$119*$A89:$A$119)/C89+0.5-$A89</f>
        <v>7.438576966690718</v>
      </c>
      <c r="F89" s="33">
        <f t="shared" si="7"/>
        <v>7.7408209901326769E-2</v>
      </c>
      <c r="G89" s="32"/>
      <c r="H89" s="40">
        <f>'HRQOL scores'!K$14</f>
        <v>0.71347600809839995</v>
      </c>
      <c r="I89" s="37">
        <f t="shared" si="8"/>
        <v>37662.410000000003</v>
      </c>
      <c r="J89" s="37">
        <f t="shared" si="9"/>
        <v>26871.225942165263</v>
      </c>
      <c r="K89" s="40">
        <f>SUM(J89:J$119)/C89</f>
        <v>4.6282429786236801</v>
      </c>
      <c r="L89" s="29"/>
      <c r="N89" s="40"/>
      <c r="O89" s="40"/>
      <c r="P89" s="40"/>
    </row>
    <row r="90" spans="1:16">
      <c r="A90" s="60">
        <v>85</v>
      </c>
      <c r="C90" s="85">
        <v>36146.03</v>
      </c>
      <c r="D90" s="28">
        <f t="shared" si="6"/>
        <v>3040.9599999999991</v>
      </c>
      <c r="E90" s="31">
        <f>SUMPRODUCT(D90:D$119*$A90:$A$119)/C90+0.5-$A90</f>
        <v>7.0207443217640559</v>
      </c>
      <c r="F90" s="33">
        <f t="shared" si="7"/>
        <v>8.4129847731548926E-2</v>
      </c>
      <c r="G90" s="32"/>
      <c r="H90" s="40">
        <f>'HRQOL scores'!K$15</f>
        <v>0.60864757561362004</v>
      </c>
      <c r="I90" s="37">
        <f t="shared" si="8"/>
        <v>34625.550000000003</v>
      </c>
      <c r="J90" s="37">
        <f t="shared" si="9"/>
        <v>21074.757061788183</v>
      </c>
      <c r="K90" s="40">
        <f>IF(C90=0,0,SUM(J90:J$119)/C90)</f>
        <v>4.2731590104447541</v>
      </c>
      <c r="L90" s="29"/>
      <c r="N90" s="40"/>
      <c r="O90" s="40"/>
      <c r="P90" s="40"/>
    </row>
    <row r="91" spans="1:16">
      <c r="A91" s="60">
        <v>86</v>
      </c>
      <c r="C91" s="85">
        <v>33105.07</v>
      </c>
      <c r="D91" s="28">
        <f t="shared" si="6"/>
        <v>3025.0499999999993</v>
      </c>
      <c r="E91" s="31">
        <f>SUMPRODUCT(D91:D$119*$A91:$A$119)/C91+0.5-$A91</f>
        <v>6.6197257663799718</v>
      </c>
      <c r="F91" s="33">
        <f t="shared" si="7"/>
        <v>9.1377242216977614E-2</v>
      </c>
      <c r="G91" s="32"/>
      <c r="H91" s="40">
        <f>'HRQOL scores'!K$15</f>
        <v>0.60864757561362004</v>
      </c>
      <c r="I91" s="37">
        <f t="shared" si="8"/>
        <v>31592.544999999998</v>
      </c>
      <c r="J91" s="37">
        <f t="shared" si="9"/>
        <v>19228.725921714191</v>
      </c>
      <c r="K91" s="40">
        <f>IF(C91=0,0,SUM(J91:J$119)/C91)</f>
        <v>4.0290800389341648</v>
      </c>
      <c r="L91" s="29"/>
      <c r="N91" s="40"/>
      <c r="O91" s="40"/>
      <c r="P91" s="40"/>
    </row>
    <row r="92" spans="1:16">
      <c r="A92" s="60">
        <v>87</v>
      </c>
      <c r="C92" s="85">
        <v>30080.02</v>
      </c>
      <c r="D92" s="28">
        <f t="shared" si="6"/>
        <v>2983.380000000001</v>
      </c>
      <c r="E92" s="31">
        <f>SUMPRODUCT(D92:D$119*$A92:$A$119)/C92+0.5-$A92</f>
        <v>6.2351667278416869</v>
      </c>
      <c r="F92" s="33">
        <f t="shared" si="7"/>
        <v>9.9181450012333805E-2</v>
      </c>
      <c r="G92" s="32"/>
      <c r="H92" s="40">
        <f>'HRQOL scores'!K$15</f>
        <v>0.60864757561362004</v>
      </c>
      <c r="I92" s="37">
        <f t="shared" si="8"/>
        <v>28588.33</v>
      </c>
      <c r="J92" s="37">
        <f t="shared" si="9"/>
        <v>17400.217745342125</v>
      </c>
      <c r="K92" s="40">
        <f>IF(C92=0,0,SUM(J92:J$119)/C92)</f>
        <v>3.7950191124475321</v>
      </c>
      <c r="L92" s="29"/>
      <c r="N92" s="40"/>
      <c r="O92" s="40"/>
      <c r="P92" s="40"/>
    </row>
    <row r="93" spans="1:16">
      <c r="A93" s="60">
        <v>88</v>
      </c>
      <c r="C93" s="85">
        <v>27096.639999999999</v>
      </c>
      <c r="D93" s="28">
        <f t="shared" si="6"/>
        <v>2914.8600000000006</v>
      </c>
      <c r="E93" s="31">
        <f>SUMPRODUCT(D93:D$119*$A93:$A$119)/C93+0.5-$A93</f>
        <v>5.8666170372714959</v>
      </c>
      <c r="F93" s="33">
        <f t="shared" si="7"/>
        <v>0.10757274702693768</v>
      </c>
      <c r="G93" s="32"/>
      <c r="H93" s="40">
        <f>'HRQOL scores'!K$15</f>
        <v>0.60864757561362004</v>
      </c>
      <c r="I93" s="37">
        <f t="shared" si="8"/>
        <v>25639.21</v>
      </c>
      <c r="J93" s="37">
        <f t="shared" si="9"/>
        <v>15605.243007148483</v>
      </c>
      <c r="K93" s="40">
        <f>IF(C93=0,0,SUM(J93:J$119)/C93)</f>
        <v>3.5707022367888377</v>
      </c>
      <c r="L93" s="29"/>
      <c r="N93" s="40"/>
      <c r="O93" s="40"/>
      <c r="P93" s="40"/>
    </row>
    <row r="94" spans="1:16">
      <c r="A94" s="60">
        <v>89</v>
      </c>
      <c r="C94" s="85">
        <v>24181.78</v>
      </c>
      <c r="D94" s="28">
        <f t="shared" si="6"/>
        <v>2819.1800000000003</v>
      </c>
      <c r="E94" s="31">
        <f>SUMPRODUCT(D94:D$119*$A94:$A$119)/C94+0.5-$A94</f>
        <v>5.5135064448031557</v>
      </c>
      <c r="F94" s="33">
        <f t="shared" si="7"/>
        <v>0.11658281565707737</v>
      </c>
      <c r="G94" s="32"/>
      <c r="H94" s="40">
        <f>'HRQOL scores'!K$15</f>
        <v>0.60864757561362004</v>
      </c>
      <c r="I94" s="37">
        <f t="shared" si="8"/>
        <v>22772.19</v>
      </c>
      <c r="J94" s="37">
        <f t="shared" si="9"/>
        <v>13860.238234912722</v>
      </c>
      <c r="K94" s="40">
        <f>IF(C94=0,0,SUM(J94:J$119)/C94)</f>
        <v>3.3557823307594976</v>
      </c>
      <c r="L94" s="29"/>
      <c r="N94" s="40"/>
      <c r="O94" s="40"/>
      <c r="P94" s="40"/>
    </row>
    <row r="95" spans="1:16">
      <c r="A95" s="60">
        <v>90</v>
      </c>
      <c r="B95" s="66" t="s">
        <v>30</v>
      </c>
      <c r="C95" s="85">
        <v>21362.6</v>
      </c>
      <c r="D95" s="28">
        <f t="shared" si="6"/>
        <v>2696.8199999999997</v>
      </c>
      <c r="E95" s="31">
        <f>SUMPRODUCT(D95:D$119*$A95:$A$119)/C95+0.5-$A95</f>
        <v>5.1751289579363657</v>
      </c>
      <c r="F95" s="33">
        <f t="shared" si="7"/>
        <v>0.12624025165476113</v>
      </c>
      <c r="G95" s="32"/>
      <c r="H95" s="40">
        <f>'HRQOL scores'!K$15</f>
        <v>0.60864757561362004</v>
      </c>
      <c r="I95" s="37">
        <f t="shared" si="8"/>
        <v>20014.189999999999</v>
      </c>
      <c r="J95" s="37">
        <f t="shared" si="9"/>
        <v>12181.588221370357</v>
      </c>
      <c r="K95" s="40">
        <f>IF(C95=0,0,SUM(J95:J$119)/C95)</f>
        <v>3.1498296937358141</v>
      </c>
      <c r="L95" s="29"/>
      <c r="N95" s="40"/>
      <c r="O95" s="40"/>
      <c r="P95" s="40"/>
    </row>
    <row r="96" spans="1:16">
      <c r="A96" s="60">
        <v>91</v>
      </c>
      <c r="B96" s="66" t="s">
        <v>31</v>
      </c>
      <c r="C96" s="85">
        <v>18665.78</v>
      </c>
      <c r="D96" s="28">
        <f t="shared" si="6"/>
        <v>2549.2699999999986</v>
      </c>
      <c r="E96" s="31">
        <f>SUMPRODUCT(D96:D$119*$A96:$A$119)/C96+0.5-$A96</f>
        <v>4.8505886106453318</v>
      </c>
      <c r="F96" s="33">
        <f t="shared" si="7"/>
        <v>0.13657452300412834</v>
      </c>
      <c r="G96" s="32"/>
      <c r="H96" s="40">
        <f>'HRQOL scores'!K$15</f>
        <v>0.60864757561362004</v>
      </c>
      <c r="I96" s="37">
        <f t="shared" si="8"/>
        <v>17391.145</v>
      </c>
      <c r="J96" s="37">
        <f t="shared" si="9"/>
        <v>10585.078241394931</v>
      </c>
      <c r="K96" s="40">
        <f>IF(C96=0,0,SUM(J96:J$119)/C96)</f>
        <v>2.9522989981683256</v>
      </c>
      <c r="L96" s="29"/>
      <c r="N96" s="40"/>
      <c r="O96" s="40"/>
      <c r="P96" s="40"/>
    </row>
    <row r="97" spans="1:16">
      <c r="A97" s="60">
        <v>92</v>
      </c>
      <c r="B97" s="66" t="s">
        <v>19</v>
      </c>
      <c r="C97" s="85">
        <v>16116.51</v>
      </c>
      <c r="D97" s="28">
        <f t="shared" si="6"/>
        <v>2378.9799999999996</v>
      </c>
      <c r="E97" s="31">
        <f>SUMPRODUCT(D97:D$119*$A97:$A$119)/C97+0.5-$A97</f>
        <v>4.5387540402240631</v>
      </c>
      <c r="F97" s="33">
        <f t="shared" si="7"/>
        <v>0.1476113625096252</v>
      </c>
      <c r="G97" s="32"/>
      <c r="H97" s="40">
        <f>'HRQOL scores'!K$15</f>
        <v>0.60864757561362004</v>
      </c>
      <c r="I97" s="37">
        <f t="shared" si="8"/>
        <v>14927.02</v>
      </c>
      <c r="J97" s="37">
        <f t="shared" si="9"/>
        <v>9085.2945341360191</v>
      </c>
      <c r="K97" s="40">
        <f>IF(C97=0,0,SUM(J97:J$119)/C97)</f>
        <v>2.7625016428889029</v>
      </c>
      <c r="L97" s="29"/>
      <c r="N97" s="40"/>
      <c r="O97" s="40"/>
      <c r="P97" s="40"/>
    </row>
    <row r="98" spans="1:16">
      <c r="A98" s="60">
        <v>93</v>
      </c>
      <c r="B98" s="72" t="s">
        <v>32</v>
      </c>
      <c r="C98" s="85">
        <v>13737.53</v>
      </c>
      <c r="D98" s="28">
        <f t="shared" si="6"/>
        <v>2189.4300000000003</v>
      </c>
      <c r="E98" s="31">
        <f>SUMPRODUCT(D98:D$119*$A98:$A$119)/C98+0.5-$A98</f>
        <v>4.2381603444586773</v>
      </c>
      <c r="F98" s="33">
        <f t="shared" si="7"/>
        <v>0.15937581210013738</v>
      </c>
      <c r="G98" s="32"/>
      <c r="H98" s="40">
        <f>'HRQOL scores'!K$15</f>
        <v>0.60864757561362004</v>
      </c>
      <c r="I98" s="37">
        <f t="shared" si="8"/>
        <v>12642.815000000001</v>
      </c>
      <c r="J98" s="37">
        <f t="shared" si="9"/>
        <v>7695.0186986815097</v>
      </c>
      <c r="K98" s="40">
        <f>IF(C98=0,0,SUM(J98:J$119)/C98)</f>
        <v>2.5795460187165671</v>
      </c>
      <c r="L98" s="29"/>
      <c r="N98" s="40"/>
      <c r="O98" s="40"/>
      <c r="P98" s="40"/>
    </row>
    <row r="99" spans="1:16">
      <c r="A99" s="60">
        <v>94</v>
      </c>
      <c r="B99" s="72" t="s">
        <v>33</v>
      </c>
      <c r="C99" s="85">
        <v>11548.1</v>
      </c>
      <c r="D99" s="28">
        <f t="shared" si="6"/>
        <v>1984.987000000001</v>
      </c>
      <c r="E99" s="31">
        <f>SUMPRODUCT(D99:D$119*$A99:$A$119)/C99+0.5-$A99</f>
        <v>3.9468864901422478</v>
      </c>
      <c r="F99" s="33">
        <f t="shared" si="7"/>
        <v>0.17188862237077968</v>
      </c>
      <c r="G99" s="32"/>
      <c r="H99" s="40">
        <f>'HRQOL scores'!K$15</f>
        <v>0.60864757561362004</v>
      </c>
      <c r="I99" s="37">
        <f t="shared" si="8"/>
        <v>10555.6065</v>
      </c>
      <c r="J99" s="37">
        <f t="shared" si="9"/>
        <v>6424.6443053563689</v>
      </c>
      <c r="K99" s="40">
        <f>IF(C99=0,0,SUM(J99:J$119)/C99)</f>
        <v>2.4022628934472241</v>
      </c>
      <c r="L99" s="29"/>
      <c r="N99" s="40"/>
      <c r="O99" s="40"/>
      <c r="P99" s="40"/>
    </row>
    <row r="100" spans="1:16">
      <c r="A100" s="60">
        <v>95</v>
      </c>
      <c r="B100" s="72" t="s">
        <v>2</v>
      </c>
      <c r="C100" s="85">
        <v>9563.1129999999994</v>
      </c>
      <c r="D100" s="28">
        <f t="shared" si="6"/>
        <v>1770.7779999999993</v>
      </c>
      <c r="E100" s="31">
        <f>SUMPRODUCT(D100:D$119*$A100:$A$119)/C100+0.5-$A100</f>
        <v>3.6623464949971378</v>
      </c>
      <c r="F100" s="33">
        <f t="shared" si="7"/>
        <v>0.18516752860705499</v>
      </c>
      <c r="G100" s="32"/>
      <c r="H100" s="40">
        <f>'HRQOL scores'!K$15</f>
        <v>0.60864757561362004</v>
      </c>
      <c r="I100" s="37">
        <f t="shared" si="8"/>
        <v>8677.7240000000002</v>
      </c>
      <c r="J100" s="37">
        <f t="shared" si="9"/>
        <v>5281.6756744441254</v>
      </c>
      <c r="K100" s="40">
        <f>IF(C100=0,0,SUM(J100:J$119)/C100)</f>
        <v>2.2290783152370492</v>
      </c>
      <c r="L100" s="29"/>
      <c r="N100" s="40"/>
      <c r="O100" s="40"/>
      <c r="P100" s="40"/>
    </row>
    <row r="101" spans="1:16">
      <c r="A101" s="60">
        <v>96</v>
      </c>
      <c r="B101" s="72" t="s">
        <v>44</v>
      </c>
      <c r="C101" s="85">
        <v>7792.335</v>
      </c>
      <c r="D101" s="28">
        <f t="shared" si="6"/>
        <v>1552.4319999999998</v>
      </c>
      <c r="E101" s="31">
        <f>SUMPRODUCT(D101:D$119*$A101:$A$119)/C101+0.5-$A101</f>
        <v>3.3809775088996474</v>
      </c>
      <c r="F101" s="33">
        <f t="shared" si="7"/>
        <v>0.19922552097670337</v>
      </c>
      <c r="G101" s="32"/>
      <c r="H101" s="40">
        <f>'HRQOL scores'!K$15</f>
        <v>0.60864757561362004</v>
      </c>
      <c r="I101" s="37">
        <f t="shared" ref="I101:I119" si="10">(D101*0.5+C102)</f>
        <v>7016.1190000000006</v>
      </c>
      <c r="J101" s="37">
        <f t="shared" ref="J101:J119" si="11">I101*H101</f>
        <v>4270.3438195666567</v>
      </c>
      <c r="K101" s="40">
        <f>IF(C101=0,0,SUM(J101:J$119)/C101)</f>
        <v>2.0578237639959513</v>
      </c>
      <c r="L101" s="29"/>
      <c r="N101" s="40"/>
      <c r="O101" s="40"/>
      <c r="P101" s="40"/>
    </row>
    <row r="102" spans="1:16">
      <c r="A102" s="60">
        <v>97</v>
      </c>
      <c r="C102" s="85">
        <v>6239.9030000000002</v>
      </c>
      <c r="D102" s="28">
        <f t="shared" si="6"/>
        <v>1335.777</v>
      </c>
      <c r="E102" s="31">
        <f>SUMPRODUCT(D102:D$119*$A102:$A$119)/C102+0.5-$A102</f>
        <v>3.0977389194690375</v>
      </c>
      <c r="F102" s="33">
        <f t="shared" si="7"/>
        <v>0.21407015461618553</v>
      </c>
      <c r="G102" s="32"/>
      <c r="H102" s="40">
        <f>'HRQOL scores'!K$15</f>
        <v>0.60864757561362004</v>
      </c>
      <c r="I102" s="37">
        <f t="shared" si="10"/>
        <v>5572.0145000000002</v>
      </c>
      <c r="J102" s="37">
        <f t="shared" si="11"/>
        <v>3391.3931167089372</v>
      </c>
      <c r="K102" s="40">
        <f>IF(C102=0,0,SUM(J102:J$119)/C102)</f>
        <v>1.8854312832187832</v>
      </c>
      <c r="L102" s="29"/>
      <c r="N102" s="40"/>
      <c r="O102" s="40"/>
      <c r="P102" s="40"/>
    </row>
    <row r="103" spans="1:16">
      <c r="A103" s="60">
        <v>98</v>
      </c>
      <c r="B103" s="9"/>
      <c r="C103" s="85">
        <v>4904.1260000000002</v>
      </c>
      <c r="D103" s="28">
        <f t="shared" si="6"/>
        <v>1126.4970000000003</v>
      </c>
      <c r="E103" s="31">
        <f>SUMPRODUCT(D103:D$119*$A103:$A$119)/C103+0.5-$A103</f>
        <v>2.8053063638274409</v>
      </c>
      <c r="F103" s="33">
        <f t="shared" si="7"/>
        <v>0.22970392685669175</v>
      </c>
      <c r="G103" s="32"/>
      <c r="H103" s="40">
        <f>'HRQOL scores'!K$15</f>
        <v>0.60864757561362004</v>
      </c>
      <c r="I103" s="37">
        <f t="shared" si="10"/>
        <v>4340.8775000000005</v>
      </c>
      <c r="J103" s="37">
        <f t="shared" si="11"/>
        <v>2642.0645664107124</v>
      </c>
      <c r="K103" s="40">
        <f>IF(C103=0,0,SUM(J103:J$119)/C103)</f>
        <v>1.7074429171970293</v>
      </c>
      <c r="L103" s="29"/>
      <c r="N103" s="40"/>
      <c r="O103" s="40"/>
      <c r="P103" s="40"/>
    </row>
    <row r="104" spans="1:16">
      <c r="A104" s="60">
        <v>99</v>
      </c>
      <c r="B104" s="28">
        <v>3174</v>
      </c>
      <c r="C104" s="85">
        <v>3777.6289999999999</v>
      </c>
      <c r="D104" s="28">
        <f t="shared" si="6"/>
        <v>1131.8604848771265</v>
      </c>
      <c r="E104" s="31">
        <f>SUMPRODUCT(D104:D$119*$A104:$A$119)/C104+0.5-$A104</f>
        <v>2.4927536231884062</v>
      </c>
      <c r="F104" s="33">
        <f t="shared" si="7"/>
        <v>0.29962192816635158</v>
      </c>
      <c r="G104" s="32"/>
      <c r="H104" s="40">
        <f>'HRQOL scores'!K$15</f>
        <v>0.60864757561362004</v>
      </c>
      <c r="I104" s="37">
        <f t="shared" si="10"/>
        <v>3211.6987575614367</v>
      </c>
      <c r="J104" s="37">
        <f t="shared" si="11"/>
        <v>1954.7926623910441</v>
      </c>
      <c r="K104" s="40">
        <f>IF(C104=0,0,SUM(J104:J$119)/C104)</f>
        <v>1.5172084493556903</v>
      </c>
      <c r="L104" s="29"/>
      <c r="N104" s="40"/>
      <c r="O104" s="40"/>
      <c r="P104" s="40"/>
    </row>
    <row r="105" spans="1:16">
      <c r="A105" s="60">
        <v>100</v>
      </c>
      <c r="B105" s="28">
        <v>2223</v>
      </c>
      <c r="C105" s="82">
        <f t="shared" ref="C105:C119" si="12">C104*IF(B105=0,0,(B105/B104))</f>
        <v>2645.7685151228734</v>
      </c>
      <c r="D105" s="28">
        <f t="shared" si="6"/>
        <v>841.45674322621289</v>
      </c>
      <c r="E105" s="31">
        <f>SUMPRODUCT(D105:D$119*$A105:$A$119)/C105+0.5-$A105</f>
        <v>2.3452541610436271</v>
      </c>
      <c r="F105" s="33">
        <f t="shared" si="7"/>
        <v>0.31803868645973904</v>
      </c>
      <c r="G105" s="32"/>
      <c r="H105" s="40">
        <f>'HRQOL scores'!K$15</f>
        <v>0.60864757561362004</v>
      </c>
      <c r="I105" s="37">
        <f t="shared" si="10"/>
        <v>2225.0401435097669</v>
      </c>
      <c r="J105" s="37">
        <f t="shared" si="11"/>
        <v>1354.2652889902008</v>
      </c>
      <c r="K105" s="40">
        <f>IF(C105=0,0,SUM(J105:J$119)/C105)</f>
        <v>1.4274332593169627</v>
      </c>
      <c r="L105" s="29"/>
      <c r="N105" s="40"/>
      <c r="O105" s="40"/>
      <c r="P105" s="40"/>
    </row>
    <row r="106" spans="1:16">
      <c r="A106" s="60">
        <v>101</v>
      </c>
      <c r="B106" s="28">
        <v>1516</v>
      </c>
      <c r="C106" s="82">
        <f t="shared" si="12"/>
        <v>1804.3117718966605</v>
      </c>
      <c r="D106" s="28">
        <f t="shared" si="6"/>
        <v>606.99142722117222</v>
      </c>
      <c r="E106" s="31">
        <f>SUMPRODUCT(D106:D$119*$A106:$A$119)/C106+0.5-$A106</f>
        <v>2.2058047493403734</v>
      </c>
      <c r="F106" s="33">
        <f t="shared" si="7"/>
        <v>0.33641160949868082</v>
      </c>
      <c r="G106" s="32"/>
      <c r="H106" s="40">
        <f>'HRQOL scores'!K$15</f>
        <v>0.60864757561362004</v>
      </c>
      <c r="I106" s="37">
        <f t="shared" si="10"/>
        <v>1500.8160582860744</v>
      </c>
      <c r="J106" s="37">
        <f t="shared" si="11"/>
        <v>913.46805531780865</v>
      </c>
      <c r="K106" s="40">
        <f>IF(C106=0,0,SUM(J106:J$119)/C106)</f>
        <v>1.3425577129630244</v>
      </c>
      <c r="L106" s="29"/>
      <c r="N106" s="40"/>
      <c r="O106" s="40"/>
      <c r="P106" s="40"/>
    </row>
    <row r="107" spans="1:16">
      <c r="A107" s="60">
        <v>102</v>
      </c>
      <c r="B107" s="28">
        <v>1006</v>
      </c>
      <c r="C107" s="82">
        <f t="shared" si="12"/>
        <v>1197.3203446754883</v>
      </c>
      <c r="D107" s="28">
        <f t="shared" si="6"/>
        <v>427.27435759294258</v>
      </c>
      <c r="E107" s="31">
        <f>SUMPRODUCT(D107:D$119*$A107:$A$119)/C107+0.5-$A107</f>
        <v>2.0705765407554537</v>
      </c>
      <c r="F107" s="33">
        <f t="shared" si="7"/>
        <v>0.35685884691848901</v>
      </c>
      <c r="G107" s="32"/>
      <c r="H107" s="40">
        <f>'HRQOL scores'!K$15</f>
        <v>0.60864757561362004</v>
      </c>
      <c r="I107" s="37">
        <f t="shared" si="10"/>
        <v>983.683165879017</v>
      </c>
      <c r="J107" s="37">
        <f t="shared" si="11"/>
        <v>598.71637408419417</v>
      </c>
      <c r="K107" s="40">
        <f>IF(C107=0,0,SUM(J107:J$119)/C107)</f>
        <v>1.2602513916532512</v>
      </c>
      <c r="L107" s="29"/>
      <c r="N107" s="40"/>
      <c r="O107" s="40"/>
      <c r="P107" s="40"/>
    </row>
    <row r="108" spans="1:16">
      <c r="A108" s="60">
        <v>103</v>
      </c>
      <c r="B108" s="28">
        <v>647</v>
      </c>
      <c r="C108" s="82">
        <f t="shared" si="12"/>
        <v>770.04598708254571</v>
      </c>
      <c r="D108" s="28">
        <f t="shared" si="6"/>
        <v>291.59392091997478</v>
      </c>
      <c r="E108" s="31">
        <f>SUMPRODUCT(D108:D$119*$A108:$A$119)/C108+0.5-$A108</f>
        <v>1.9420401854713845</v>
      </c>
      <c r="F108" s="33">
        <f t="shared" si="7"/>
        <v>0.37867078825347755</v>
      </c>
      <c r="G108" s="32"/>
      <c r="H108" s="40">
        <f>'HRQOL scores'!K$15</f>
        <v>0.60864757561362004</v>
      </c>
      <c r="I108" s="37">
        <f t="shared" si="10"/>
        <v>624.24902662255829</v>
      </c>
      <c r="J108" s="37">
        <f t="shared" si="11"/>
        <v>379.94765663298227</v>
      </c>
      <c r="K108" s="40">
        <f>IF(C108=0,0,SUM(J108:J$119)/C108)</f>
        <v>1.1820180506313966</v>
      </c>
      <c r="L108" s="29"/>
      <c r="N108" s="40"/>
      <c r="O108" s="40"/>
      <c r="P108" s="40"/>
    </row>
    <row r="109" spans="1:16">
      <c r="A109" s="60">
        <v>104</v>
      </c>
      <c r="B109" s="28">
        <v>402</v>
      </c>
      <c r="C109" s="82">
        <f t="shared" si="12"/>
        <v>478.45206616257093</v>
      </c>
      <c r="D109" s="28">
        <f t="shared" si="6"/>
        <v>191.61886231884063</v>
      </c>
      <c r="E109" s="31">
        <f>SUMPRODUCT(D109:D$119*$A109:$A$119)/C109+0.5-$A109</f>
        <v>1.8208955223880707</v>
      </c>
      <c r="F109" s="33">
        <f t="shared" si="7"/>
        <v>0.40049751243781101</v>
      </c>
      <c r="G109" s="32"/>
      <c r="H109" s="40">
        <f>'HRQOL scores'!K$15</f>
        <v>0.60864757561362004</v>
      </c>
      <c r="I109" s="37">
        <f t="shared" si="10"/>
        <v>382.64263500315064</v>
      </c>
      <c r="J109" s="37">
        <f t="shared" si="11"/>
        <v>232.89451212107494</v>
      </c>
      <c r="K109" s="40">
        <f>IF(C109=0,0,SUM(J109:J$119)/C109)</f>
        <v>1.1082836451471885</v>
      </c>
      <c r="L109" s="29"/>
      <c r="N109" s="40"/>
      <c r="O109" s="40"/>
      <c r="P109" s="40"/>
    </row>
    <row r="110" spans="1:16">
      <c r="A110" s="60">
        <v>105</v>
      </c>
      <c r="B110" s="28">
        <v>241</v>
      </c>
      <c r="C110" s="82">
        <f t="shared" si="12"/>
        <v>286.8332038437303</v>
      </c>
      <c r="D110" s="28">
        <f t="shared" si="6"/>
        <v>122.58846471329554</v>
      </c>
      <c r="E110" s="31">
        <f>SUMPRODUCT(D110:D$119*$A110:$A$119)/C110+0.5-$A110</f>
        <v>1.7033195020746916</v>
      </c>
      <c r="F110" s="33">
        <f t="shared" si="7"/>
        <v>0.42738589211618261</v>
      </c>
      <c r="G110" s="32"/>
      <c r="H110" s="40">
        <f>'HRQOL scores'!K$15</f>
        <v>0.60864757561362004</v>
      </c>
      <c r="I110" s="37">
        <f t="shared" si="10"/>
        <v>225.53897148708253</v>
      </c>
      <c r="J110" s="37">
        <f t="shared" si="11"/>
        <v>137.27374820200217</v>
      </c>
      <c r="K110" s="40">
        <f>IF(C110=0,0,SUM(J110:J$119)/C110)</f>
        <v>1.0367212854331576</v>
      </c>
      <c r="L110" s="29"/>
      <c r="N110" s="40"/>
      <c r="O110" s="40"/>
      <c r="P110" s="40"/>
    </row>
    <row r="111" spans="1:16">
      <c r="A111" s="60">
        <v>106</v>
      </c>
      <c r="B111" s="28">
        <v>138</v>
      </c>
      <c r="C111" s="82">
        <f t="shared" si="12"/>
        <v>164.24473913043477</v>
      </c>
      <c r="D111" s="28">
        <f t="shared" si="6"/>
        <v>73.791114681789537</v>
      </c>
      <c r="E111" s="31">
        <f>SUMPRODUCT(D111:D$119*$A111:$A$119)/C111+0.5-$A111</f>
        <v>1.6014492753623415</v>
      </c>
      <c r="F111" s="33">
        <f t="shared" si="7"/>
        <v>0.44927536231884063</v>
      </c>
      <c r="G111" s="32"/>
      <c r="H111" s="40">
        <f>'HRQOL scores'!K$15</f>
        <v>0.60864757561362004</v>
      </c>
      <c r="I111" s="37">
        <f t="shared" si="10"/>
        <v>127.34918178954</v>
      </c>
      <c r="J111" s="37">
        <f t="shared" si="11"/>
        <v>77.510770752581692</v>
      </c>
      <c r="K111" s="40">
        <f>IF(C111=0,0,SUM(J111:J$119)/C111)</f>
        <v>0.97471821891746413</v>
      </c>
      <c r="L111" s="29"/>
      <c r="N111" s="40"/>
      <c r="O111" s="40"/>
      <c r="P111" s="40"/>
    </row>
    <row r="112" spans="1:16">
      <c r="A112" s="60">
        <v>107</v>
      </c>
      <c r="B112" s="28">
        <v>76</v>
      </c>
      <c r="C112" s="82">
        <f t="shared" si="12"/>
        <v>90.453624448645229</v>
      </c>
      <c r="D112" s="28">
        <f t="shared" si="6"/>
        <v>42.846453686200377</v>
      </c>
      <c r="E112" s="31">
        <f>SUMPRODUCT(D112:D$119*$A112:$A$119)/C112+0.5-$A112</f>
        <v>1.4999999999999858</v>
      </c>
      <c r="F112" s="33">
        <f t="shared" si="7"/>
        <v>0.47368421052631587</v>
      </c>
      <c r="G112" s="32"/>
      <c r="H112" s="40">
        <f>'HRQOL scores'!K$15</f>
        <v>0.60864757561362004</v>
      </c>
      <c r="I112" s="37">
        <f t="shared" si="10"/>
        <v>69.030397605545033</v>
      </c>
      <c r="J112" s="37">
        <f t="shared" si="11"/>
        <v>42.015184146259223</v>
      </c>
      <c r="K112" s="40">
        <f>IF(C112=0,0,SUM(J112:J$119)/C112)</f>
        <v>0.91297136342042973</v>
      </c>
      <c r="L112" s="29"/>
      <c r="N112" s="40"/>
      <c r="O112" s="40"/>
      <c r="P112" s="40"/>
    </row>
    <row r="113" spans="1:16">
      <c r="A113" s="60">
        <v>108</v>
      </c>
      <c r="B113" s="28">
        <v>40</v>
      </c>
      <c r="C113" s="82">
        <f t="shared" si="12"/>
        <v>47.607170762444852</v>
      </c>
      <c r="D113" s="28">
        <f t="shared" si="6"/>
        <v>23.803585381222426</v>
      </c>
      <c r="E113" s="31">
        <f>SUMPRODUCT(D113:D$119*$A113:$A$119)/C113+0.5-$A113</f>
        <v>1.4000000000000057</v>
      </c>
      <c r="F113" s="33">
        <f t="shared" si="7"/>
        <v>0.5</v>
      </c>
      <c r="G113" s="32"/>
      <c r="H113" s="40">
        <f>'HRQOL scores'!K$15</f>
        <v>0.60864757561362004</v>
      </c>
      <c r="I113" s="37">
        <f t="shared" si="10"/>
        <v>35.705378071833636</v>
      </c>
      <c r="J113" s="37">
        <f t="shared" si="11"/>
        <v>21.731991799789252</v>
      </c>
      <c r="K113" s="40">
        <f>IF(C113=0,0,SUM(J113:J$119)/C113)</f>
        <v>0.85210660585906783</v>
      </c>
      <c r="L113" s="29"/>
      <c r="N113" s="40"/>
      <c r="O113" s="40"/>
      <c r="P113" s="40"/>
    </row>
    <row r="114" spans="1:16">
      <c r="A114" s="60">
        <v>109</v>
      </c>
      <c r="B114" s="28">
        <v>20</v>
      </c>
      <c r="C114" s="82">
        <f t="shared" si="12"/>
        <v>23.803585381222426</v>
      </c>
      <c r="D114" s="28">
        <f t="shared" si="6"/>
        <v>13.091971959672334</v>
      </c>
      <c r="E114" s="31">
        <f>SUMPRODUCT(D114:D$119*$A114:$A$119)/C114+0.5-$A114</f>
        <v>1.2999999999999829</v>
      </c>
      <c r="F114" s="33">
        <f t="shared" si="7"/>
        <v>0.54999999999999993</v>
      </c>
      <c r="G114" s="32"/>
      <c r="H114" s="40">
        <f>'HRQOL scores'!K$15</f>
        <v>0.60864757561362004</v>
      </c>
      <c r="I114" s="37">
        <f t="shared" si="10"/>
        <v>17.257599401386258</v>
      </c>
      <c r="J114" s="37">
        <f t="shared" si="11"/>
        <v>10.503796036564806</v>
      </c>
      <c r="K114" s="40">
        <f>IF(C114=0,0,SUM(J114:J$119)/C114)</f>
        <v>0.79124184829770594</v>
      </c>
      <c r="L114" s="29"/>
      <c r="N114" s="40"/>
      <c r="O114" s="40"/>
      <c r="P114" s="40"/>
    </row>
    <row r="115" spans="1:16">
      <c r="A115" s="60">
        <v>110</v>
      </c>
      <c r="B115" s="28">
        <v>9</v>
      </c>
      <c r="C115" s="82">
        <f t="shared" si="12"/>
        <v>10.711613421550092</v>
      </c>
      <c r="D115" s="28">
        <f t="shared" si="6"/>
        <v>5.9508963453056074</v>
      </c>
      <c r="E115" s="31">
        <f>SUMPRODUCT(D115:D$119*$A115:$A$119)/C115+0.5-$A115</f>
        <v>1.2777777777777715</v>
      </c>
      <c r="F115" s="33">
        <f t="shared" si="7"/>
        <v>0.55555555555555558</v>
      </c>
      <c r="G115" s="32"/>
      <c r="H115" s="40">
        <f>'HRQOL scores'!K$15</f>
        <v>0.60864757561362004</v>
      </c>
      <c r="I115" s="37">
        <f t="shared" si="10"/>
        <v>7.7361652488972883</v>
      </c>
      <c r="J115" s="37">
        <f t="shared" si="11"/>
        <v>4.7085982232876722</v>
      </c>
      <c r="K115" s="40">
        <f>IF(C115=0,0,SUM(J115:J$119)/C115)</f>
        <v>0.7777163466174033</v>
      </c>
      <c r="L115" s="29"/>
      <c r="N115" s="40"/>
      <c r="O115" s="40"/>
      <c r="P115" s="40"/>
    </row>
    <row r="116" spans="1:16">
      <c r="A116" s="60">
        <v>111</v>
      </c>
      <c r="B116" s="28">
        <v>4</v>
      </c>
      <c r="C116" s="82">
        <f t="shared" si="12"/>
        <v>4.760717076244485</v>
      </c>
      <c r="D116" s="28">
        <f t="shared" si="6"/>
        <v>2.3803585381222425</v>
      </c>
      <c r="E116" s="31">
        <f>IF($C116=0,0,SUMPRODUCT(D116:D$119*$A116:$A$119)/C116+0.5-$A116)</f>
        <v>1.2499999999999858</v>
      </c>
      <c r="F116" s="33">
        <f>IF(D116=0,0,D116/C116)</f>
        <v>0.5</v>
      </c>
      <c r="G116" s="32"/>
      <c r="H116" s="40">
        <f>'HRQOL scores'!K$15</f>
        <v>0.60864757561362004</v>
      </c>
      <c r="I116" s="37">
        <f t="shared" si="10"/>
        <v>3.5705378071833636</v>
      </c>
      <c r="J116" s="37">
        <f t="shared" si="11"/>
        <v>2.1731991799789254</v>
      </c>
      <c r="K116" s="40">
        <f>IF(C116=0,0,SUM(J116:J$119)/C116)</f>
        <v>0.76080946951702499</v>
      </c>
      <c r="L116" s="29"/>
      <c r="N116" s="40"/>
      <c r="O116" s="40"/>
      <c r="P116" s="40"/>
    </row>
    <row r="117" spans="1:16">
      <c r="A117" s="60">
        <v>112</v>
      </c>
      <c r="B117" s="28">
        <v>2</v>
      </c>
      <c r="C117" s="82">
        <f t="shared" si="12"/>
        <v>2.3803585381222425</v>
      </c>
      <c r="D117" s="28">
        <f t="shared" si="6"/>
        <v>1.1901792690611213</v>
      </c>
      <c r="E117" s="31">
        <f>IF($C117=0,0,SUMPRODUCT(D117:D$119*$A117:$A$119)/C117+0.5-$A117)</f>
        <v>1</v>
      </c>
      <c r="F117" s="33">
        <f>IF(D117=0,0,D117/C117)</f>
        <v>0.5</v>
      </c>
      <c r="G117" s="32"/>
      <c r="H117" s="40">
        <f>'HRQOL scores'!K$15</f>
        <v>0.60864757561362004</v>
      </c>
      <c r="I117" s="37">
        <f t="shared" si="10"/>
        <v>1.7852689035916818</v>
      </c>
      <c r="J117" s="37">
        <f t="shared" si="11"/>
        <v>1.0865995899894627</v>
      </c>
      <c r="K117" s="40">
        <f>IF(C117=0,0,SUM(J117:J$119)/C117)</f>
        <v>0.60864757561362004</v>
      </c>
      <c r="L117" s="29"/>
      <c r="N117" s="40"/>
      <c r="O117" s="40"/>
      <c r="P117" s="40"/>
    </row>
    <row r="118" spans="1:16">
      <c r="A118" s="60">
        <v>113</v>
      </c>
      <c r="B118" s="28">
        <v>1</v>
      </c>
      <c r="C118" s="82">
        <f t="shared" si="12"/>
        <v>1.1901792690611213</v>
      </c>
      <c r="D118" s="28">
        <f t="shared" si="6"/>
        <v>1.1901792690611213</v>
      </c>
      <c r="E118" s="31">
        <f>IF($C118=0,0,SUMPRODUCT(D118:D$119*$A118:$A$119)/C118+0.5-$A118)</f>
        <v>0.5</v>
      </c>
      <c r="F118" s="33">
        <f>IF(D118=0,0,D118/C118)</f>
        <v>1</v>
      </c>
      <c r="G118" s="32"/>
      <c r="H118" s="40">
        <f>'HRQOL scores'!K$15</f>
        <v>0.60864757561362004</v>
      </c>
      <c r="I118" s="37">
        <f t="shared" si="10"/>
        <v>0.59508963453056063</v>
      </c>
      <c r="J118" s="37">
        <f t="shared" si="11"/>
        <v>0.3621998633298209</v>
      </c>
      <c r="K118" s="40">
        <f>IF(C118=0,0,SUM(J118:J$119)/C118)</f>
        <v>0.30432378780681002</v>
      </c>
      <c r="L118" s="29"/>
      <c r="N118" s="40"/>
      <c r="O118" s="40"/>
      <c r="P118" s="40"/>
    </row>
    <row r="119" spans="1:16">
      <c r="A119" s="60">
        <v>114</v>
      </c>
      <c r="B119" s="28">
        <v>0</v>
      </c>
      <c r="C119" s="82">
        <f t="shared" si="12"/>
        <v>0</v>
      </c>
      <c r="D119" s="28">
        <f t="shared" si="6"/>
        <v>0</v>
      </c>
      <c r="E119" s="31">
        <f>IF($C119=0,0,SUMPRODUCT(D119:D$119*$A119:$A$119)/C119+0.5-$A119)</f>
        <v>0</v>
      </c>
      <c r="F119" s="33">
        <f>IF(C119=0,0,D119/C119)</f>
        <v>0</v>
      </c>
      <c r="G119" s="32"/>
      <c r="H119" s="40">
        <f>'HRQOL scores'!K$15</f>
        <v>0.60864757561362004</v>
      </c>
      <c r="I119" s="37">
        <f t="shared" si="10"/>
        <v>0</v>
      </c>
      <c r="J119" s="37">
        <f t="shared" si="11"/>
        <v>0</v>
      </c>
      <c r="K119" s="40">
        <f>IF(C119=0,0,SUM(J119:J$119)/C119)</f>
        <v>0</v>
      </c>
      <c r="L119" s="29"/>
      <c r="N119" s="40"/>
      <c r="O119" s="40"/>
      <c r="P119" s="40"/>
    </row>
    <row r="120" spans="1:16">
      <c r="A120" s="60">
        <v>115</v>
      </c>
      <c r="B120" s="28"/>
    </row>
    <row r="121" spans="1:16">
      <c r="A121" s="60">
        <v>116</v>
      </c>
      <c r="E121" s="31">
        <f xml:space="preserve"> AVERAGE(E5:E119)</f>
        <v>29.533290395661634</v>
      </c>
    </row>
    <row r="123" spans="1:16">
      <c r="B123" s="62"/>
    </row>
    <row r="124" spans="1:16">
      <c r="A124" s="61"/>
      <c r="B124" s="62"/>
    </row>
  </sheetData>
  <pageMargins left="0.17" right="0.18" top="1" bottom="1" header="0.5" footer="0.5"/>
  <pageSetup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Life Table 1987</vt:lpstr>
      <vt:lpstr>Life Table 1994</vt:lpstr>
      <vt:lpstr>Life Table 2000</vt:lpstr>
      <vt:lpstr>Life Table 2001</vt:lpstr>
      <vt:lpstr>Life Table 2002</vt:lpstr>
      <vt:lpstr>Life Table 2003</vt:lpstr>
      <vt:lpstr>Life Table 2004</vt:lpstr>
      <vt:lpstr>Life Table 2005</vt:lpstr>
      <vt:lpstr>Life Table 2006</vt:lpstr>
      <vt:lpstr>Life Table 2007</vt:lpstr>
      <vt:lpstr>Life Table 2008</vt:lpstr>
      <vt:lpstr>summary</vt:lpstr>
      <vt:lpstr>HRQOL scores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Cutler</dc:creator>
  <cp:lastModifiedBy>Debbie Burke</cp:lastModifiedBy>
  <cp:lastPrinted>2010-03-22T19:13:17Z</cp:lastPrinted>
  <dcterms:created xsi:type="dcterms:W3CDTF">2004-06-09T14:15:47Z</dcterms:created>
  <dcterms:modified xsi:type="dcterms:W3CDTF">2022-09-29T17:07:01Z</dcterms:modified>
</cp:coreProperties>
</file>