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9\SI2019\SI Staff\"/>
    </mc:Choice>
  </mc:AlternateContent>
  <bookViews>
    <workbookView xWindow="0" yWindow="0" windowWidth="18315" windowHeight="12060"/>
  </bookViews>
  <sheets>
    <sheet name="Sheet1" sheetId="1" r:id="rId1"/>
    <sheet name="Sheet2" sheetId="2" r:id="rId2"/>
  </sheets>
  <definedNames>
    <definedName name="_xlnm._FilterDatabase" localSheetId="0" hidden="1">Sheet1!$B$5:$B$111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G13" i="2"/>
  <c r="D6" i="2"/>
  <c r="E6" i="2" s="1"/>
  <c r="I98" i="1" l="1"/>
  <c r="D98" i="1" s="1"/>
  <c r="C109" i="1"/>
  <c r="I2" i="2" s="1"/>
  <c r="G106" i="1"/>
  <c r="D106" i="1" s="1"/>
  <c r="H105" i="1"/>
  <c r="D105" i="1" s="1"/>
  <c r="R103" i="1"/>
  <c r="D103" i="1" s="1"/>
  <c r="T104" i="1"/>
  <c r="D104" i="1" s="1"/>
  <c r="H102" i="1"/>
  <c r="G102" i="1"/>
  <c r="P101" i="1"/>
  <c r="M101" i="1"/>
  <c r="H100" i="1"/>
  <c r="G100" i="1"/>
  <c r="M99" i="1"/>
  <c r="R99" i="1"/>
  <c r="M96" i="1"/>
  <c r="D96" i="1" s="1"/>
  <c r="O95" i="1"/>
  <c r="Q95" i="1"/>
  <c r="K94" i="1"/>
  <c r="H94" i="1"/>
  <c r="G94" i="1"/>
  <c r="P87" i="1"/>
  <c r="G87" i="1"/>
  <c r="G80" i="1"/>
  <c r="R80" i="1"/>
  <c r="G69" i="1"/>
  <c r="H69" i="1"/>
  <c r="T69" i="1"/>
  <c r="O65" i="1"/>
  <c r="K65" i="1"/>
  <c r="G65" i="1"/>
  <c r="G63" i="1"/>
  <c r="D63" i="1" s="1"/>
  <c r="I109" i="1" l="1"/>
  <c r="D95" i="1"/>
  <c r="D99" i="1"/>
  <c r="D100" i="1"/>
  <c r="R17" i="1" s="1"/>
  <c r="D102" i="1"/>
  <c r="F18" i="1" s="1"/>
  <c r="D18" i="1" s="1"/>
  <c r="D87" i="1"/>
  <c r="D94" i="1"/>
  <c r="Q29" i="1" s="1"/>
  <c r="D29" i="1" s="1"/>
  <c r="D69" i="1"/>
  <c r="D80" i="1"/>
  <c r="F34" i="1" s="1"/>
  <c r="D34" i="1" s="1"/>
  <c r="D65" i="1"/>
  <c r="F41" i="1" s="1"/>
  <c r="D41" i="1" s="1"/>
  <c r="D101" i="1"/>
  <c r="H59" i="1"/>
  <c r="G59" i="1"/>
  <c r="F59" i="1"/>
  <c r="Q42" i="1"/>
  <c r="H42" i="1"/>
  <c r="G42" i="1"/>
  <c r="F39" i="1"/>
  <c r="D39" i="1" s="1"/>
  <c r="H37" i="1"/>
  <c r="G37" i="1"/>
  <c r="F36" i="1"/>
  <c r="D36" i="1" s="1"/>
  <c r="H35" i="1"/>
  <c r="G35" i="1"/>
  <c r="F32" i="1"/>
  <c r="D32" i="1" s="1"/>
  <c r="V31" i="1"/>
  <c r="M28" i="1"/>
  <c r="D28" i="1" s="1"/>
  <c r="F27" i="1"/>
  <c r="D27" i="1" s="1"/>
  <c r="U24" i="1"/>
  <c r="D24" i="1" s="1"/>
  <c r="G23" i="1"/>
  <c r="D23" i="1" s="1"/>
  <c r="S19" i="1"/>
  <c r="H19" i="1"/>
  <c r="G19" i="1"/>
  <c r="Q17" i="1"/>
  <c r="P17" i="1"/>
  <c r="G12" i="1"/>
  <c r="H12" i="1"/>
  <c r="G9" i="1"/>
  <c r="D9" i="1" s="1"/>
  <c r="H8" i="1"/>
  <c r="D8" i="1" s="1"/>
  <c r="P7" i="1"/>
  <c r="D7" i="1" s="1"/>
  <c r="O6" i="1"/>
  <c r="F6" i="1"/>
  <c r="F5" i="1"/>
  <c r="G21" i="1"/>
  <c r="D21" i="1" s="1"/>
  <c r="F20" i="1"/>
  <c r="D20" i="1" s="1"/>
  <c r="D5" i="1" l="1"/>
  <c r="F15" i="1"/>
  <c r="D15" i="1" s="1"/>
  <c r="F25" i="1"/>
  <c r="D25" i="1" s="1"/>
  <c r="E25" i="1" s="1"/>
  <c r="K33" i="1"/>
  <c r="D33" i="1" s="1"/>
  <c r="E33" i="1" s="1"/>
  <c r="G14" i="1"/>
  <c r="F76" i="1"/>
  <c r="D76" i="1" s="1"/>
  <c r="U68" i="1"/>
  <c r="T79" i="1"/>
  <c r="V66" i="1"/>
  <c r="F74" i="1"/>
  <c r="D74" i="1" s="1"/>
  <c r="F70" i="1"/>
  <c r="D70" i="1" s="1"/>
  <c r="E70" i="1" s="1"/>
  <c r="F68" i="1"/>
  <c r="F93" i="1"/>
  <c r="N93" i="1"/>
  <c r="N109" i="1" s="1"/>
  <c r="K88" i="1"/>
  <c r="D88" i="1" s="1"/>
  <c r="E88" i="1" s="1"/>
  <c r="O97" i="1"/>
  <c r="D97" i="1" s="1"/>
  <c r="E97" i="1" s="1"/>
  <c r="Q88" i="1"/>
  <c r="O16" i="1"/>
  <c r="D16" i="1" s="1"/>
  <c r="R22" i="1"/>
  <c r="D22" i="1" s="1"/>
  <c r="E22" i="1" s="1"/>
  <c r="K26" i="1"/>
  <c r="D26" i="1" s="1"/>
  <c r="E26" i="1" s="1"/>
  <c r="F30" i="1"/>
  <c r="D30" i="1" s="1"/>
  <c r="D17" i="1"/>
  <c r="D19" i="1"/>
  <c r="D35" i="1"/>
  <c r="D12" i="1"/>
  <c r="D37" i="1"/>
  <c r="E37" i="1" s="1"/>
  <c r="V109" i="1"/>
  <c r="D31" i="1"/>
  <c r="E31" i="1" s="1"/>
  <c r="D6" i="1"/>
  <c r="E6" i="1" s="1"/>
  <c r="D42" i="1"/>
  <c r="D59" i="1"/>
  <c r="P109" i="1"/>
  <c r="E5" i="1"/>
  <c r="E9" i="1"/>
  <c r="E17" i="1"/>
  <c r="E41" i="1"/>
  <c r="E65" i="1"/>
  <c r="E105" i="1"/>
  <c r="E28" i="1"/>
  <c r="E80" i="1"/>
  <c r="E100" i="1"/>
  <c r="E18" i="1"/>
  <c r="E34" i="1"/>
  <c r="E74" i="1"/>
  <c r="E98" i="1"/>
  <c r="E106" i="1"/>
  <c r="E103" i="1"/>
  <c r="E16" i="1"/>
  <c r="E24" i="1"/>
  <c r="E36" i="1"/>
  <c r="E96" i="1"/>
  <c r="E104" i="1"/>
  <c r="E7" i="1"/>
  <c r="E87" i="1"/>
  <c r="E8" i="1"/>
  <c r="E76" i="1"/>
  <c r="E21" i="1"/>
  <c r="E29" i="1"/>
  <c r="E69" i="1"/>
  <c r="E101" i="1"/>
  <c r="E27" i="1"/>
  <c r="E95" i="1"/>
  <c r="E12" i="1"/>
  <c r="E15" i="1"/>
  <c r="E39" i="1"/>
  <c r="E63" i="1"/>
  <c r="E32" i="1"/>
  <c r="E102" i="1"/>
  <c r="E20" i="1"/>
  <c r="E30" i="1"/>
  <c r="E94" i="1"/>
  <c r="E23" i="1"/>
  <c r="E99" i="1"/>
  <c r="D68" i="1" l="1"/>
  <c r="E68" i="1" s="1"/>
  <c r="K109" i="1"/>
  <c r="D93" i="1"/>
  <c r="E93" i="1" s="1"/>
  <c r="Q10" i="1"/>
  <c r="E42" i="1"/>
  <c r="R57" i="1"/>
  <c r="H56" i="1"/>
  <c r="D56" i="1" s="1"/>
  <c r="E56" i="1" s="1"/>
  <c r="Q60" i="1"/>
  <c r="D60" i="1" s="1"/>
  <c r="E60" i="1" s="1"/>
  <c r="F58" i="1"/>
  <c r="D58" i="1" s="1"/>
  <c r="E58" i="1" s="1"/>
  <c r="O51" i="1"/>
  <c r="F44" i="1"/>
  <c r="D44" i="1" s="1"/>
  <c r="E44" i="1" s="1"/>
  <c r="F62" i="1"/>
  <c r="D62" i="1" s="1"/>
  <c r="E62" i="1" s="1"/>
  <c r="F51" i="1"/>
  <c r="L78" i="1"/>
  <c r="F83" i="1"/>
  <c r="D83" i="1" s="1"/>
  <c r="E83" i="1" s="1"/>
  <c r="O73" i="1"/>
  <c r="F79" i="1"/>
  <c r="D79" i="1" s="1"/>
  <c r="E79" i="1" s="1"/>
  <c r="J78" i="1"/>
  <c r="D78" i="1" s="1"/>
  <c r="E78" i="1" s="1"/>
  <c r="U82" i="1"/>
  <c r="D82" i="1" s="1"/>
  <c r="E82" i="1" s="1"/>
  <c r="O75" i="1"/>
  <c r="D75" i="1" s="1"/>
  <c r="E75" i="1" s="1"/>
  <c r="F71" i="1"/>
  <c r="D71" i="1" s="1"/>
  <c r="E71" i="1" s="1"/>
  <c r="F81" i="1"/>
  <c r="D81" i="1" s="1"/>
  <c r="E81" i="1" s="1"/>
  <c r="T86" i="1"/>
  <c r="F77" i="1"/>
  <c r="D77" i="1" s="1"/>
  <c r="E77" i="1" s="1"/>
  <c r="F73" i="1"/>
  <c r="H14" i="1"/>
  <c r="F91" i="1"/>
  <c r="D91" i="1" s="1"/>
  <c r="E91" i="1" s="1"/>
  <c r="F86" i="1"/>
  <c r="S84" i="1"/>
  <c r="H90" i="1"/>
  <c r="D90" i="1" s="1"/>
  <c r="E90" i="1" s="1"/>
  <c r="S85" i="1"/>
  <c r="D85" i="1" s="1"/>
  <c r="E85" i="1" s="1"/>
  <c r="O89" i="1"/>
  <c r="D89" i="1" s="1"/>
  <c r="E89" i="1" s="1"/>
  <c r="U92" i="1"/>
  <c r="D92" i="1" s="1"/>
  <c r="E92" i="1" s="1"/>
  <c r="R84" i="1"/>
  <c r="D84" i="1" s="1"/>
  <c r="E84" i="1" s="1"/>
  <c r="E35" i="1"/>
  <c r="F67" i="1"/>
  <c r="D67" i="1" s="1"/>
  <c r="E67" i="1" s="1"/>
  <c r="U66" i="1"/>
  <c r="H64" i="1"/>
  <c r="D64" i="1" s="1"/>
  <c r="E64" i="1" s="1"/>
  <c r="T61" i="1"/>
  <c r="T109" i="1" s="1"/>
  <c r="G11" i="1"/>
  <c r="F61" i="1"/>
  <c r="E19" i="1"/>
  <c r="E59" i="1"/>
  <c r="L38" i="1"/>
  <c r="L109" i="1" s="1"/>
  <c r="J38" i="1"/>
  <c r="F53" i="1"/>
  <c r="D53" i="1" s="1"/>
  <c r="E53" i="1" s="1"/>
  <c r="F50" i="1"/>
  <c r="D50" i="1" s="1"/>
  <c r="E50" i="1" s="1"/>
  <c r="F45" i="1"/>
  <c r="D45" i="1" s="1"/>
  <c r="E45" i="1" s="1"/>
  <c r="M57" i="1"/>
  <c r="F47" i="1"/>
  <c r="D47" i="1" s="1"/>
  <c r="E47" i="1" s="1"/>
  <c r="F43" i="1"/>
  <c r="D43" i="1" s="1"/>
  <c r="E43" i="1" s="1"/>
  <c r="F52" i="1"/>
  <c r="D52" i="1" s="1"/>
  <c r="E52" i="1" s="1"/>
  <c r="F49" i="1"/>
  <c r="D49" i="1" s="1"/>
  <c r="E49" i="1" s="1"/>
  <c r="F46" i="1"/>
  <c r="D46" i="1" s="1"/>
  <c r="E46" i="1" s="1"/>
  <c r="M40" i="1"/>
  <c r="M109" i="1" s="1"/>
  <c r="F55" i="1"/>
  <c r="D55" i="1" s="1"/>
  <c r="E55" i="1" s="1"/>
  <c r="F48" i="1"/>
  <c r="D48" i="1" s="1"/>
  <c r="E48" i="1" s="1"/>
  <c r="F40" i="1"/>
  <c r="F54" i="1"/>
  <c r="D54" i="1" s="1"/>
  <c r="E54" i="1" s="1"/>
  <c r="D57" i="1" l="1"/>
  <c r="E57" i="1" s="1"/>
  <c r="D73" i="1"/>
  <c r="E73" i="1" s="1"/>
  <c r="D40" i="1"/>
  <c r="E40" i="1" s="1"/>
  <c r="H109" i="1"/>
  <c r="O109" i="1"/>
  <c r="R109" i="1"/>
  <c r="D14" i="1"/>
  <c r="E14" i="1" s="1"/>
  <c r="D61" i="1"/>
  <c r="E61" i="1" s="1"/>
  <c r="D66" i="1"/>
  <c r="E66" i="1" s="1"/>
  <c r="U109" i="1"/>
  <c r="S109" i="1"/>
  <c r="D51" i="1"/>
  <c r="E51" i="1" s="1"/>
  <c r="D10" i="1"/>
  <c r="Q109" i="1"/>
  <c r="D11" i="1"/>
  <c r="E11" i="1" s="1"/>
  <c r="G109" i="1"/>
  <c r="D86" i="1"/>
  <c r="E86" i="1" s="1"/>
  <c r="J109" i="1"/>
  <c r="D38" i="1"/>
  <c r="E38" i="1" s="1"/>
  <c r="F13" i="1"/>
  <c r="F109" i="1" s="1"/>
  <c r="W109" i="1" l="1"/>
  <c r="E10" i="1"/>
  <c r="D13" i="1"/>
  <c r="E13" i="1" s="1"/>
  <c r="D109" i="1" l="1"/>
</calcChain>
</file>

<file path=xl/sharedStrings.xml><?xml version="1.0" encoding="utf-8"?>
<sst xmlns="http://schemas.openxmlformats.org/spreadsheetml/2006/main" count="130" uniqueCount="124">
  <si>
    <t xml:space="preserve"> Eric Budish</t>
  </si>
  <si>
    <t xml:space="preserve"> 308 David Molitor</t>
  </si>
  <si>
    <t xml:space="preserve"> 310 Charles C. Brown</t>
  </si>
  <si>
    <t xml:space="preserve"> 312 Thomas J. Holmes</t>
  </si>
  <si>
    <t xml:space="preserve"> 327 Benjamin Lockwood</t>
  </si>
  <si>
    <t xml:space="preserve"> 327 Jeffrey Lin</t>
  </si>
  <si>
    <t xml:space="preserve"> 330 John N. Friedman</t>
  </si>
  <si>
    <t xml:space="preserve"> 336 Donald R. Davis</t>
  </si>
  <si>
    <t xml:space="preserve"> 338 Abby E. Alpert</t>
  </si>
  <si>
    <t xml:space="preserve"> 339 Judd Kessler</t>
  </si>
  <si>
    <t xml:space="preserve"> 340 Jesse M. Gregory</t>
  </si>
  <si>
    <t xml:space="preserve"> 404 H. Spencer Banzhaf</t>
  </si>
  <si>
    <t xml:space="preserve"> 408 Jonathan Meer</t>
  </si>
  <si>
    <t xml:space="preserve"> 410 Emilia Simeonova</t>
  </si>
  <si>
    <t xml:space="preserve"> 430 Hugh Macartney</t>
  </si>
  <si>
    <t xml:space="preserve"> 434 Tatyana Deryugina</t>
  </si>
  <si>
    <t xml:space="preserve"> 436 Rajeev Dehejia</t>
  </si>
  <si>
    <t xml:space="preserve"> 438 Gilles Duranton</t>
  </si>
  <si>
    <t>Date</t>
  </si>
  <si>
    <t>Description</t>
  </si>
  <si>
    <t>Charge</t>
  </si>
  <si>
    <t xml:space="preserve"> 439 Joseph Gyourko</t>
  </si>
  <si>
    <t xml:space="preserve">440 Ingrid Haegele </t>
  </si>
  <si>
    <t>524 Alan Barreca</t>
  </si>
  <si>
    <t xml:space="preserve"> 536 Fernando V. Ferreira</t>
  </si>
  <si>
    <t>638 Jeffrey Clemens</t>
  </si>
  <si>
    <t>641 Emily Oster</t>
  </si>
  <si>
    <t xml:space="preserve">706 Leila Agha </t>
  </si>
  <si>
    <t>708 Tomasz Piskorski</t>
  </si>
  <si>
    <t>726 Morris M. Kleiner</t>
  </si>
  <si>
    <t xml:space="preserve">730 Todd M. Sinai </t>
  </si>
  <si>
    <t xml:space="preserve">736 Chantal Smith </t>
  </si>
  <si>
    <t>739 Esteban Rossi-Hansberg</t>
  </si>
  <si>
    <t>740 Wilbert H. Van Der Klaauw</t>
  </si>
  <si>
    <t>512 Charles T. Clotfelter</t>
  </si>
  <si>
    <t xml:space="preserve">534 Nicola Bianchi </t>
  </si>
  <si>
    <t>539 Susan Helper</t>
  </si>
  <si>
    <t>612 Alexander M. Gelber</t>
  </si>
  <si>
    <t xml:space="preserve">624 Laurence C. Baker </t>
  </si>
  <si>
    <t>626 Matthew Turner</t>
  </si>
  <si>
    <t xml:space="preserve">630 Richard Akresh </t>
  </si>
  <si>
    <t xml:space="preserve">708 Anne Piehl </t>
  </si>
  <si>
    <t xml:space="preserve"> 741 Lars Lefgren</t>
  </si>
  <si>
    <t xml:space="preserve"> 802 David Albouy</t>
  </si>
  <si>
    <t xml:space="preserve"> 810 Donghoon Lee</t>
  </si>
  <si>
    <t xml:space="preserve"> 812 Joshua Gottlieb</t>
  </si>
  <si>
    <t xml:space="preserve"> 826 Kasey Buckles</t>
  </si>
  <si>
    <t xml:space="preserve"> 832 Maisy Wong</t>
  </si>
  <si>
    <t xml:space="preserve"> 9004 NBER - Real</t>
  </si>
  <si>
    <t xml:space="preserve"> Akshaya Jha</t>
  </si>
  <si>
    <t xml:space="preserve"> 302 Judson Boomhower</t>
  </si>
  <si>
    <t>314 Derek Lemoine</t>
  </si>
  <si>
    <t xml:space="preserve"> 327 Benjamin Lockwood </t>
  </si>
  <si>
    <t>330 John N. Friedman</t>
  </si>
  <si>
    <t xml:space="preserve"> 332 Mark R. Jacobsen</t>
  </si>
  <si>
    <t xml:space="preserve"> 336 Meredith Fowlie </t>
  </si>
  <si>
    <t>337 Matthew Kotchen</t>
  </si>
  <si>
    <t xml:space="preserve"> 339 Nick Kuminoff </t>
  </si>
  <si>
    <t xml:space="preserve"> 412 Arthur Van Benthem</t>
  </si>
  <si>
    <t>416 William A. Pizer</t>
  </si>
  <si>
    <t xml:space="preserve"> 419 Douglas Almond</t>
  </si>
  <si>
    <t xml:space="preserve"> 424 Nicholas Sanders</t>
  </si>
  <si>
    <t xml:space="preserve"> 436 Charles D. Kolstad</t>
  </si>
  <si>
    <t xml:space="preserve"> 437 Catherine Hausman</t>
  </si>
  <si>
    <t xml:space="preserve"> 438 Shanjun Li </t>
  </si>
  <si>
    <t>441 Taryn Dinkelman</t>
  </si>
  <si>
    <t xml:space="preserve"> 502 Steve Cicala</t>
  </si>
  <si>
    <t xml:space="preserve"> 512 Wayne Gray</t>
  </si>
  <si>
    <t>514 Steven L. Puller</t>
  </si>
  <si>
    <t>534 Hendrik Wolff</t>
  </si>
  <si>
    <t xml:space="preserve"> 536 Erin T. Mansur </t>
  </si>
  <si>
    <t xml:space="preserve"> 538 Geoffrey Heal</t>
  </si>
  <si>
    <t>541 Paulina Oliva</t>
  </si>
  <si>
    <t xml:space="preserve"> 607 Kenneth Gillingham</t>
  </si>
  <si>
    <t xml:space="preserve"> 610 Lint Barrage </t>
  </si>
  <si>
    <t xml:space="preserve">612 Alexander M. Gelber </t>
  </si>
  <si>
    <t>630 Corbett A. Grainger</t>
  </si>
  <si>
    <t xml:space="preserve">632 Michael Anderson </t>
  </si>
  <si>
    <t xml:space="preserve"> 634 Erich Muehlegger</t>
  </si>
  <si>
    <t xml:space="preserve">638 Jeffrey Clemens </t>
  </si>
  <si>
    <t xml:space="preserve"> 639 Arik Levinson</t>
  </si>
  <si>
    <t xml:space="preserve"> 640 Amir Jina </t>
  </si>
  <si>
    <t>440 Ingrid Haegele</t>
  </si>
  <si>
    <t>EEE</t>
  </si>
  <si>
    <t>URB</t>
  </si>
  <si>
    <t>REAL</t>
  </si>
  <si>
    <t>Sum</t>
  </si>
  <si>
    <t>308 David Molitor</t>
  </si>
  <si>
    <t>737 Oeindrila Dube</t>
  </si>
  <si>
    <t xml:space="preserve"> 810 David Popp</t>
  </si>
  <si>
    <t xml:space="preserve"> 641 Solomon M. Hsiang</t>
  </si>
  <si>
    <t xml:space="preserve"> 710 Ignacia Mercadal</t>
  </si>
  <si>
    <t xml:space="preserve"> 732 Gautam Gowrisankaran</t>
  </si>
  <si>
    <t xml:space="preserve"> 734 Kyle C. Meng</t>
  </si>
  <si>
    <t xml:space="preserve"> 736 Antonio Bento</t>
  </si>
  <si>
    <t xml:space="preserve"> 739 V. Kerry Smith</t>
  </si>
  <si>
    <t xml:space="preserve"> 740 Paige Weber</t>
  </si>
  <si>
    <t xml:space="preserve"> 801 Meredith Fowlie</t>
  </si>
  <si>
    <t xml:space="preserve"> 808 Nicholas Ryan </t>
  </si>
  <si>
    <t xml:space="preserve"> 812 Joshua D. Gottlieb</t>
  </si>
  <si>
    <t xml:space="preserve"> 826 Reed Walker</t>
  </si>
  <si>
    <t xml:space="preserve"> 830 Michael Greenstone</t>
  </si>
  <si>
    <t xml:space="preserve"> 832 Stephanie M. Weber</t>
  </si>
  <si>
    <t xml:space="preserve"> 741 Jesse M. Gregory</t>
  </si>
  <si>
    <t xml:space="preserve">9008 Nber Eee 2019 </t>
  </si>
  <si>
    <t xml:space="preserve"> 9008 Nber Eee 2019</t>
  </si>
  <si>
    <t>AG</t>
  </si>
  <si>
    <t>LS</t>
  </si>
  <si>
    <t>HC</t>
  </si>
  <si>
    <t>QC</t>
  </si>
  <si>
    <t>CRI</t>
  </si>
  <si>
    <t>PE</t>
  </si>
  <si>
    <t>ED</t>
  </si>
  <si>
    <t>PPL</t>
  </si>
  <si>
    <t>CH</t>
  </si>
  <si>
    <t>PESS</t>
  </si>
  <si>
    <t>DEV</t>
  </si>
  <si>
    <t>HE</t>
  </si>
  <si>
    <t>AG**</t>
  </si>
  <si>
    <t>LS**</t>
  </si>
  <si>
    <t>LE</t>
  </si>
  <si>
    <t>Week 3 General Account</t>
  </si>
  <si>
    <t>Attrition REAL/URB</t>
  </si>
  <si>
    <t>Attrition EEE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</si>
</sst>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44" fontId="0" fillId="0" borderId="0" xfId="1" applyFont="1"/>
    <xf numFmtId="0" fontId="0" fillId="0" borderId="0" xfId="0" applyNumberFormat="1"/>
    <xf numFmtId="44" fontId="0" fillId="0" borderId="0" xfId="0" applyNumberFormat="1"/>
    <xf numFmtId="44" fontId="2" fillId="0" borderId="0" xfId="0" applyNumberFormat="1" applyFont="1"/>
    <xf numFmtId="0" fontId="0" fillId="2" borderId="0" xfId="0" applyFill="1"/>
    <xf numFmtId="0" fontId="0" fillId="0" borderId="0" xfId="0" applyFill="1"/>
  </cellXfs>
  <cellStyles count="2">
    <cellStyle name="Currency" xfId="1" builtinId="4"/>
    <cellStyle name="Normal" xfId="0" builtinId="0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numFmt numFmtId="19" formatCode="m/d/yyyy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4:W109" totalsRowCount="1">
  <sortState ref="A5:W108">
    <sortCondition ref="B5"/>
  </sortState>
  <tableColumns count="23">
    <tableColumn id="1" name="Date" dataDxfId="35" totalsRowDxfId="34"/>
    <tableColumn id="2" name="Description"/>
    <tableColumn id="3" name="Charge" totalsRowFunction="custom" totalsRowDxfId="33" dataCellStyle="Currency">
      <totalsRowFormula>SUBTOTAL(109,C5:C108)</totalsRowFormula>
    </tableColumn>
    <tableColumn id="4" name="Sum" totalsRowFunction="custom" totalsRowDxfId="32" dataCellStyle="Currency">
      <calculatedColumnFormula>SUM(F5:AV5)</calculatedColumnFormula>
      <totalsRowFormula>SUM(Table1[Sum])</totalsRowFormula>
    </tableColumn>
    <tableColumn id="12" name="QC" dataDxfId="31">
      <calculatedColumnFormula>C5-D5</calculatedColumnFormula>
    </tableColumn>
    <tableColumn id="5" name="EEE" totalsRowFunction="sum" totalsRowDxfId="30"/>
    <tableColumn id="6" name="REAL" totalsRowFunction="sum" totalsRowDxfId="29"/>
    <tableColumn id="7" name="URB" totalsRowFunction="sum" dataDxfId="28" totalsRowDxfId="27"/>
    <tableColumn id="23" name="LE" totalsRowFunction="sum" totalsRowDxfId="26"/>
    <tableColumn id="21" name="AG**" totalsRowFunction="sum" totalsRowDxfId="25"/>
    <tableColumn id="8" name="AG" totalsRowFunction="sum" dataDxfId="24" totalsRowDxfId="23"/>
    <tableColumn id="22" name="LS**" totalsRowFunction="sum" totalsRowDxfId="22"/>
    <tableColumn id="9" name="LS" totalsRowFunction="sum" dataDxfId="21" totalsRowDxfId="20"/>
    <tableColumn id="20" name="HE" totalsRowFunction="sum" dataDxfId="19" totalsRowDxfId="18"/>
    <tableColumn id="10" name="HC" totalsRowFunction="sum" dataDxfId="17" totalsRowDxfId="16"/>
    <tableColumn id="13" name="CRI" totalsRowFunction="sum" dataDxfId="15" totalsRowDxfId="14"/>
    <tableColumn id="14" name="PE" totalsRowFunction="sum" dataDxfId="13" totalsRowDxfId="12"/>
    <tableColumn id="15" name="ED" totalsRowFunction="sum" dataDxfId="11" totalsRowDxfId="10"/>
    <tableColumn id="16" name="PPL" totalsRowFunction="sum" dataDxfId="9" totalsRowDxfId="8"/>
    <tableColumn id="19" name="DEV" totalsRowFunction="sum" dataDxfId="7" totalsRowDxfId="6"/>
    <tableColumn id="17" name="CH" totalsRowFunction="sum" dataDxfId="5" totalsRowDxfId="4"/>
    <tableColumn id="18" name="PESS" totalsRowFunction="sum" dataDxfId="3" totalsRowDxfId="2"/>
    <tableColumn id="24" name="Week 3 General Account" totalsRowFunction="custom" dataDxfId="1" totalsRowDxfId="0">
      <totalsRowFormula>SUM(Table1[[#Totals],[EEE]:[PESS]])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0"/>
  <sheetViews>
    <sheetView tabSelected="1" topLeftCell="A75" workbookViewId="0">
      <selection activeCell="A112" sqref="A112:XFD139"/>
    </sheetView>
  </sheetViews>
  <sheetFormatPr defaultRowHeight="15" x14ac:dyDescent="0.25"/>
  <cols>
    <col min="1" max="1" width="9.7109375" customWidth="1"/>
    <col min="2" max="2" width="24" customWidth="1"/>
    <col min="3" max="3" width="13.28515625" customWidth="1"/>
    <col min="4" max="4" width="11.5703125" bestFit="1" customWidth="1"/>
    <col min="5" max="5" width="12.28515625" bestFit="1" customWidth="1"/>
    <col min="6" max="6" width="13.5703125" customWidth="1"/>
    <col min="7" max="7" width="12.42578125" customWidth="1"/>
    <col min="8" max="8" width="11.140625" customWidth="1"/>
    <col min="9" max="9" width="11.5703125" bestFit="1" customWidth="1"/>
    <col min="10" max="11" width="10.5703125" bestFit="1" customWidth="1"/>
    <col min="12" max="12" width="10.5703125" customWidth="1"/>
    <col min="13" max="21" width="10.5703125" bestFit="1" customWidth="1"/>
    <col min="23" max="23" width="23.28515625" bestFit="1" customWidth="1"/>
  </cols>
  <sheetData>
    <row r="1" spans="1:23" x14ac:dyDescent="0.25">
      <c r="D1">
        <v>330.76</v>
      </c>
    </row>
    <row r="2" spans="1:23" x14ac:dyDescent="0.25">
      <c r="D2">
        <v>661.52</v>
      </c>
    </row>
    <row r="3" spans="1:23" x14ac:dyDescent="0.25">
      <c r="D3">
        <v>992.28</v>
      </c>
    </row>
    <row r="4" spans="1:23" x14ac:dyDescent="0.25">
      <c r="A4" t="s">
        <v>18</v>
      </c>
      <c r="B4" t="s">
        <v>19</v>
      </c>
      <c r="C4" s="2" t="s">
        <v>20</v>
      </c>
      <c r="D4" t="s">
        <v>86</v>
      </c>
      <c r="E4" t="s">
        <v>109</v>
      </c>
      <c r="F4" t="s">
        <v>83</v>
      </c>
      <c r="G4" t="s">
        <v>85</v>
      </c>
      <c r="H4" t="s">
        <v>84</v>
      </c>
      <c r="I4" t="s">
        <v>120</v>
      </c>
      <c r="J4" t="s">
        <v>118</v>
      </c>
      <c r="K4" t="s">
        <v>106</v>
      </c>
      <c r="L4" t="s">
        <v>119</v>
      </c>
      <c r="M4" t="s">
        <v>107</v>
      </c>
      <c r="N4" t="s">
        <v>117</v>
      </c>
      <c r="O4" t="s">
        <v>108</v>
      </c>
      <c r="P4" t="s">
        <v>110</v>
      </c>
      <c r="Q4" t="s">
        <v>111</v>
      </c>
      <c r="R4" t="s">
        <v>112</v>
      </c>
      <c r="S4" t="s">
        <v>113</v>
      </c>
      <c r="T4" t="s">
        <v>116</v>
      </c>
      <c r="U4" t="s">
        <v>114</v>
      </c>
      <c r="V4" t="s">
        <v>115</v>
      </c>
      <c r="W4" t="s">
        <v>121</v>
      </c>
    </row>
    <row r="5" spans="1:23" x14ac:dyDescent="0.25">
      <c r="A5" s="1">
        <v>43668</v>
      </c>
      <c r="B5" t="s">
        <v>50</v>
      </c>
      <c r="C5" s="2">
        <v>661.52</v>
      </c>
      <c r="D5" s="2">
        <f>SUM(F5:AV5)</f>
        <v>661.52</v>
      </c>
      <c r="E5" s="4">
        <f>C5-D5</f>
        <v>0</v>
      </c>
      <c r="F5">
        <f>D2</f>
        <v>661.52</v>
      </c>
      <c r="O5" s="3"/>
      <c r="P5" s="3"/>
      <c r="Q5" s="3"/>
      <c r="R5" s="3"/>
      <c r="S5" s="3"/>
      <c r="T5" s="3"/>
      <c r="U5" s="3"/>
      <c r="V5" s="3"/>
      <c r="W5" s="3"/>
    </row>
    <row r="6" spans="1:23" x14ac:dyDescent="0.25">
      <c r="A6" s="1">
        <v>43671</v>
      </c>
      <c r="B6" t="s">
        <v>1</v>
      </c>
      <c r="C6" s="2">
        <v>992.28</v>
      </c>
      <c r="D6" s="2">
        <f>SUM(F6:AV6)</f>
        <v>992.28</v>
      </c>
      <c r="E6" s="4">
        <f>C6-D6</f>
        <v>0</v>
      </c>
      <c r="F6">
        <f>D2</f>
        <v>661.52</v>
      </c>
      <c r="O6" s="3">
        <f>D1</f>
        <v>330.76</v>
      </c>
      <c r="P6" s="3"/>
      <c r="Q6" s="3"/>
      <c r="R6" s="3"/>
      <c r="S6" s="3"/>
      <c r="T6" s="3"/>
      <c r="U6" s="3"/>
      <c r="V6" s="3"/>
      <c r="W6" s="3"/>
    </row>
    <row r="7" spans="1:23" x14ac:dyDescent="0.25">
      <c r="A7" s="1">
        <v>43671</v>
      </c>
      <c r="B7" t="s">
        <v>2</v>
      </c>
      <c r="C7" s="2">
        <v>661.52</v>
      </c>
      <c r="D7" s="2">
        <f>SUM(F7:AV7)</f>
        <v>661.52</v>
      </c>
      <c r="E7" s="4">
        <f>C7-D7</f>
        <v>0</v>
      </c>
      <c r="O7" s="3"/>
      <c r="P7" s="3">
        <f>D2</f>
        <v>661.52</v>
      </c>
      <c r="Q7" s="3"/>
      <c r="R7" s="3"/>
      <c r="S7" s="3"/>
      <c r="T7" s="3"/>
      <c r="U7" s="3"/>
      <c r="V7" s="3"/>
      <c r="W7" s="3"/>
    </row>
    <row r="8" spans="1:23" x14ac:dyDescent="0.25">
      <c r="A8" s="1">
        <v>43671</v>
      </c>
      <c r="B8" t="s">
        <v>3</v>
      </c>
      <c r="C8" s="2">
        <v>661.52</v>
      </c>
      <c r="D8" s="2">
        <f>SUM(F8:AV8)</f>
        <v>661.52</v>
      </c>
      <c r="E8" s="4">
        <f>C8-D8</f>
        <v>0</v>
      </c>
      <c r="H8">
        <f>D2</f>
        <v>661.52</v>
      </c>
      <c r="O8" s="3"/>
      <c r="P8" s="3"/>
      <c r="Q8" s="3"/>
      <c r="R8" s="3"/>
      <c r="S8" s="3"/>
      <c r="T8" s="3"/>
      <c r="U8" s="3"/>
      <c r="V8" s="3"/>
      <c r="W8" s="3"/>
    </row>
    <row r="9" spans="1:23" x14ac:dyDescent="0.25">
      <c r="A9" s="1">
        <v>43669</v>
      </c>
      <c r="B9" t="s">
        <v>4</v>
      </c>
      <c r="C9" s="2">
        <v>330.76</v>
      </c>
      <c r="D9" s="2">
        <f>SUM(F9:AV9)</f>
        <v>330.76</v>
      </c>
      <c r="E9" s="4">
        <f>C9-D9</f>
        <v>0</v>
      </c>
      <c r="G9">
        <f>D1</f>
        <v>330.76</v>
      </c>
      <c r="O9" s="3"/>
      <c r="P9" s="3"/>
      <c r="Q9" s="3"/>
      <c r="R9" s="3"/>
      <c r="S9" s="3"/>
      <c r="T9" s="3"/>
      <c r="U9" s="3"/>
      <c r="V9" s="3"/>
      <c r="W9" s="3"/>
    </row>
    <row r="10" spans="1:23" x14ac:dyDescent="0.25">
      <c r="A10" s="1">
        <v>43668</v>
      </c>
      <c r="B10" t="s">
        <v>52</v>
      </c>
      <c r="C10" s="2">
        <v>330.76</v>
      </c>
      <c r="D10" s="2">
        <f>SUM(F10:AV10)</f>
        <v>330.76</v>
      </c>
      <c r="E10" s="4">
        <f>C10-D10</f>
        <v>0</v>
      </c>
      <c r="O10" s="3"/>
      <c r="P10" s="3"/>
      <c r="Q10" s="3">
        <f>D1</f>
        <v>330.76</v>
      </c>
      <c r="R10" s="3"/>
      <c r="S10" s="3"/>
      <c r="T10" s="3"/>
      <c r="U10" s="3"/>
      <c r="V10" s="3"/>
      <c r="W10" s="3"/>
    </row>
    <row r="11" spans="1:23" x14ac:dyDescent="0.25">
      <c r="A11" s="1">
        <v>43671</v>
      </c>
      <c r="B11" t="s">
        <v>5</v>
      </c>
      <c r="C11" s="2">
        <v>661.52</v>
      </c>
      <c r="D11" s="2">
        <f>SUM(F11:AV11)</f>
        <v>661.52</v>
      </c>
      <c r="E11" s="4">
        <f>C11-D11</f>
        <v>0</v>
      </c>
      <c r="G11">
        <f>D2</f>
        <v>661.52</v>
      </c>
      <c r="O11" s="3"/>
      <c r="P11" s="3"/>
      <c r="Q11" s="3"/>
      <c r="R11" s="3"/>
      <c r="S11" s="3"/>
      <c r="T11" s="3"/>
      <c r="U11" s="3"/>
      <c r="V11" s="3"/>
      <c r="W11" s="3"/>
    </row>
    <row r="12" spans="1:23" x14ac:dyDescent="0.25">
      <c r="A12" s="1">
        <v>43670</v>
      </c>
      <c r="B12" t="s">
        <v>6</v>
      </c>
      <c r="C12" s="2">
        <v>661.52</v>
      </c>
      <c r="D12" s="2">
        <f>SUM(F12:AV12)</f>
        <v>661.52</v>
      </c>
      <c r="E12" s="4">
        <f>C12-D12</f>
        <v>0</v>
      </c>
      <c r="G12">
        <f>D1</f>
        <v>330.76</v>
      </c>
      <c r="H12">
        <f>D1</f>
        <v>330.76</v>
      </c>
      <c r="O12" s="3"/>
      <c r="P12" s="3"/>
      <c r="Q12" s="3"/>
      <c r="R12" s="3"/>
      <c r="S12" s="3"/>
      <c r="T12" s="3"/>
      <c r="U12" s="3"/>
      <c r="V12" s="3"/>
      <c r="W12" s="3"/>
    </row>
    <row r="13" spans="1:23" x14ac:dyDescent="0.25">
      <c r="A13" s="1">
        <v>43668</v>
      </c>
      <c r="B13" t="s">
        <v>54</v>
      </c>
      <c r="C13" s="2">
        <v>661.52</v>
      </c>
      <c r="D13" s="2">
        <f>SUM(F13:AV13)</f>
        <v>661.52</v>
      </c>
      <c r="E13" s="4">
        <f>C13-D13</f>
        <v>0</v>
      </c>
      <c r="F13">
        <f>D2</f>
        <v>661.52</v>
      </c>
      <c r="O13" s="3"/>
      <c r="P13" s="3"/>
      <c r="Q13" s="3"/>
      <c r="R13" s="3"/>
      <c r="S13" s="3"/>
      <c r="T13" s="3"/>
      <c r="U13" s="3"/>
      <c r="V13" s="3"/>
      <c r="W13" s="3"/>
    </row>
    <row r="14" spans="1:23" x14ac:dyDescent="0.25">
      <c r="A14" s="1">
        <v>43671</v>
      </c>
      <c r="B14" t="s">
        <v>7</v>
      </c>
      <c r="C14" s="2">
        <v>992.28</v>
      </c>
      <c r="D14" s="2">
        <f>SUM(F14:AV14)</f>
        <v>992.28</v>
      </c>
      <c r="E14" s="4">
        <f>C14-D14</f>
        <v>0</v>
      </c>
      <c r="G14">
        <f>D2</f>
        <v>661.52</v>
      </c>
      <c r="H14">
        <f>D1</f>
        <v>330.76</v>
      </c>
      <c r="O14" s="3"/>
      <c r="P14" s="3"/>
      <c r="Q14" s="3"/>
      <c r="R14" s="3"/>
      <c r="S14" s="3"/>
      <c r="T14" s="3"/>
      <c r="U14" s="3"/>
      <c r="V14" s="3"/>
      <c r="W14" s="3"/>
    </row>
    <row r="15" spans="1:23" x14ac:dyDescent="0.25">
      <c r="A15" s="1">
        <v>43668</v>
      </c>
      <c r="B15" t="s">
        <v>55</v>
      </c>
      <c r="C15" s="2">
        <v>330.76</v>
      </c>
      <c r="D15" s="2">
        <f>SUM(F15:AV15)</f>
        <v>330.76</v>
      </c>
      <c r="E15" s="4">
        <f>C15-D15</f>
        <v>0</v>
      </c>
      <c r="F15">
        <f>D1</f>
        <v>330.76</v>
      </c>
      <c r="O15" s="3"/>
      <c r="P15" s="3"/>
      <c r="Q15" s="3"/>
      <c r="R15" s="3"/>
      <c r="S15" s="3"/>
      <c r="T15" s="3"/>
      <c r="U15" s="3"/>
      <c r="V15" s="3"/>
      <c r="W15" s="3"/>
    </row>
    <row r="16" spans="1:23" x14ac:dyDescent="0.25">
      <c r="A16" s="1">
        <v>43671</v>
      </c>
      <c r="B16" t="s">
        <v>8</v>
      </c>
      <c r="C16" s="2">
        <v>661.52</v>
      </c>
      <c r="D16" s="2">
        <f>SUM(F16:AV16)</f>
        <v>661.52</v>
      </c>
      <c r="E16" s="4">
        <f>C16-D16</f>
        <v>0</v>
      </c>
      <c r="O16" s="3">
        <f>D2</f>
        <v>661.52</v>
      </c>
      <c r="P16" s="3"/>
      <c r="Q16" s="3"/>
      <c r="R16" s="3"/>
      <c r="S16" s="3"/>
      <c r="T16" s="3"/>
      <c r="U16" s="3"/>
      <c r="V16" s="3"/>
      <c r="W16" s="3"/>
    </row>
    <row r="17" spans="1:23" x14ac:dyDescent="0.25">
      <c r="A17" s="1">
        <v>43671</v>
      </c>
      <c r="B17" t="s">
        <v>9</v>
      </c>
      <c r="C17" s="2">
        <v>992.28</v>
      </c>
      <c r="D17" s="2">
        <f>SUM(F17:AV17)</f>
        <v>992.28</v>
      </c>
      <c r="E17" s="4">
        <f>C17-D17</f>
        <v>0</v>
      </c>
      <c r="O17" s="3"/>
      <c r="P17" s="3">
        <f>D1</f>
        <v>330.76</v>
      </c>
      <c r="Q17" s="3">
        <f>D1</f>
        <v>330.76</v>
      </c>
      <c r="R17" s="3">
        <f>D1</f>
        <v>330.76</v>
      </c>
      <c r="S17" s="3"/>
      <c r="T17" s="3"/>
      <c r="U17" s="3"/>
      <c r="V17" s="3"/>
      <c r="W17" s="3"/>
    </row>
    <row r="18" spans="1:23" x14ac:dyDescent="0.25">
      <c r="A18" s="1">
        <v>43668</v>
      </c>
      <c r="B18" t="s">
        <v>57</v>
      </c>
      <c r="C18" s="2">
        <v>661.52</v>
      </c>
      <c r="D18" s="2">
        <f>SUM(F18:AV18)</f>
        <v>661.52</v>
      </c>
      <c r="E18" s="4">
        <f>C18-D18</f>
        <v>0</v>
      </c>
      <c r="F18">
        <f>D2</f>
        <v>661.52</v>
      </c>
      <c r="O18" s="3"/>
      <c r="P18" s="3"/>
      <c r="Q18" s="3"/>
      <c r="R18" s="3"/>
      <c r="S18" s="3"/>
      <c r="T18" s="3"/>
      <c r="U18" s="3"/>
      <c r="V18" s="3"/>
      <c r="W18" s="3"/>
    </row>
    <row r="19" spans="1:23" x14ac:dyDescent="0.25">
      <c r="A19" s="1">
        <v>43671</v>
      </c>
      <c r="B19" t="s">
        <v>10</v>
      </c>
      <c r="C19" s="2">
        <v>992.28</v>
      </c>
      <c r="D19" s="2">
        <f>SUM(F19:AV19)</f>
        <v>992.28</v>
      </c>
      <c r="E19" s="4">
        <f>C19-D19</f>
        <v>0</v>
      </c>
      <c r="G19">
        <f>D1</f>
        <v>330.76</v>
      </c>
      <c r="H19">
        <f>D1</f>
        <v>330.76</v>
      </c>
      <c r="O19" s="3"/>
      <c r="P19" s="3"/>
      <c r="Q19" s="3"/>
      <c r="R19" s="3"/>
      <c r="S19" s="3">
        <f>D1</f>
        <v>330.76</v>
      </c>
      <c r="T19" s="3"/>
      <c r="U19" s="3"/>
      <c r="V19" s="3"/>
      <c r="W19" s="3"/>
    </row>
    <row r="20" spans="1:23" x14ac:dyDescent="0.25">
      <c r="A20" s="1">
        <v>43668</v>
      </c>
      <c r="B20" s="7" t="s">
        <v>11</v>
      </c>
      <c r="C20" s="2">
        <v>661.52</v>
      </c>
      <c r="D20" s="2">
        <f>SUM(F20:AV20)</f>
        <v>661.52</v>
      </c>
      <c r="E20" s="4">
        <f>C20-D20</f>
        <v>0</v>
      </c>
      <c r="F20">
        <f>D2</f>
        <v>661.52</v>
      </c>
      <c r="O20" s="3"/>
      <c r="P20" s="3"/>
      <c r="Q20" s="3"/>
      <c r="R20" s="3"/>
      <c r="S20" s="3"/>
      <c r="T20" s="3"/>
      <c r="U20" s="3"/>
      <c r="V20" s="3"/>
      <c r="W20" s="3"/>
    </row>
    <row r="21" spans="1:23" x14ac:dyDescent="0.25">
      <c r="A21" s="1">
        <v>43669</v>
      </c>
      <c r="B21" s="7" t="s">
        <v>11</v>
      </c>
      <c r="C21" s="2">
        <v>330.76</v>
      </c>
      <c r="D21" s="2">
        <f>SUM(F21:AV21)</f>
        <v>330.76</v>
      </c>
      <c r="E21" s="4">
        <f>C21-D21</f>
        <v>0</v>
      </c>
      <c r="G21">
        <f>D1</f>
        <v>330.76</v>
      </c>
      <c r="O21" s="3"/>
      <c r="P21" s="3"/>
      <c r="Q21" s="3"/>
      <c r="R21" s="3"/>
      <c r="S21" s="3"/>
      <c r="T21" s="3"/>
      <c r="U21" s="3"/>
      <c r="V21" s="3"/>
      <c r="W21" s="3"/>
    </row>
    <row r="22" spans="1:23" x14ac:dyDescent="0.25">
      <c r="A22" s="1">
        <v>43668</v>
      </c>
      <c r="B22" t="s">
        <v>12</v>
      </c>
      <c r="C22" s="2">
        <v>330.76</v>
      </c>
      <c r="D22" s="2">
        <f>SUM(F22:AV22)</f>
        <v>330.76</v>
      </c>
      <c r="E22" s="4">
        <f>C22-D22</f>
        <v>0</v>
      </c>
      <c r="O22" s="3"/>
      <c r="P22" s="3"/>
      <c r="Q22" s="3"/>
      <c r="R22" s="3">
        <f>D1</f>
        <v>330.76</v>
      </c>
      <c r="S22" s="3"/>
      <c r="T22" s="3"/>
      <c r="U22" s="3"/>
      <c r="V22" s="3"/>
      <c r="W22" s="3"/>
    </row>
    <row r="23" spans="1:23" x14ac:dyDescent="0.25">
      <c r="A23" s="1">
        <v>43670</v>
      </c>
      <c r="B23" t="s">
        <v>12</v>
      </c>
      <c r="C23" s="2">
        <v>661.52</v>
      </c>
      <c r="D23" s="2">
        <f>SUM(F23:AV23)</f>
        <v>661.52</v>
      </c>
      <c r="E23" s="4">
        <f>C23-D23</f>
        <v>0</v>
      </c>
      <c r="G23">
        <f>D2</f>
        <v>661.52</v>
      </c>
      <c r="O23" s="3"/>
      <c r="P23" s="3"/>
      <c r="Q23" s="3"/>
      <c r="R23" s="3"/>
      <c r="S23" s="3"/>
      <c r="T23" s="3"/>
      <c r="U23" s="3"/>
      <c r="V23" s="3"/>
      <c r="W23" s="3"/>
    </row>
    <row r="24" spans="1:23" x14ac:dyDescent="0.25">
      <c r="A24" s="1">
        <v>43670</v>
      </c>
      <c r="B24" t="s">
        <v>13</v>
      </c>
      <c r="C24" s="2">
        <v>330.76</v>
      </c>
      <c r="D24" s="2">
        <f>SUM(F24:AV24)</f>
        <v>330.76</v>
      </c>
      <c r="E24" s="4">
        <f>C24-D24</f>
        <v>0</v>
      </c>
      <c r="O24" s="3"/>
      <c r="P24" s="3"/>
      <c r="Q24" s="3"/>
      <c r="R24" s="3"/>
      <c r="S24" s="3"/>
      <c r="T24" s="3"/>
      <c r="U24" s="3">
        <f>D1</f>
        <v>330.76</v>
      </c>
      <c r="V24" s="3"/>
      <c r="W24" s="3"/>
    </row>
    <row r="25" spans="1:23" x14ac:dyDescent="0.25">
      <c r="A25" s="1">
        <v>43668</v>
      </c>
      <c r="B25" t="s">
        <v>58</v>
      </c>
      <c r="C25" s="2">
        <v>661.52</v>
      </c>
      <c r="D25" s="2">
        <f>SUM(F25:AV25)</f>
        <v>661.52</v>
      </c>
      <c r="E25" s="4">
        <f>C25-D25</f>
        <v>0</v>
      </c>
      <c r="F25">
        <f>D2</f>
        <v>661.52</v>
      </c>
      <c r="O25" s="3"/>
      <c r="P25" s="3"/>
      <c r="Q25" s="3"/>
      <c r="R25" s="3"/>
      <c r="S25" s="3"/>
      <c r="T25" s="3"/>
      <c r="U25" s="3"/>
      <c r="V25" s="3"/>
      <c r="W25" s="3"/>
    </row>
    <row r="26" spans="1:23" x14ac:dyDescent="0.25">
      <c r="A26" s="1">
        <v>43668</v>
      </c>
      <c r="B26" t="s">
        <v>60</v>
      </c>
      <c r="C26" s="2">
        <v>661.52</v>
      </c>
      <c r="D26" s="2">
        <f>SUM(F26:AV26)</f>
        <v>661.52</v>
      </c>
      <c r="E26" s="4">
        <f>C26-D26</f>
        <v>0</v>
      </c>
      <c r="K26">
        <f>D2</f>
        <v>661.52</v>
      </c>
      <c r="O26" s="3"/>
      <c r="P26" s="3"/>
      <c r="Q26" s="3"/>
      <c r="R26" s="3"/>
      <c r="S26" s="3"/>
      <c r="T26" s="3"/>
      <c r="U26" s="3"/>
      <c r="V26" s="3"/>
      <c r="W26" s="3"/>
    </row>
    <row r="27" spans="1:23" x14ac:dyDescent="0.25">
      <c r="A27" s="1">
        <v>43668</v>
      </c>
      <c r="B27" t="s">
        <v>61</v>
      </c>
      <c r="C27" s="2">
        <v>661.52</v>
      </c>
      <c r="D27" s="2">
        <f>SUM(F27:AV27)</f>
        <v>661.52</v>
      </c>
      <c r="E27" s="4">
        <f>C27-D27</f>
        <v>0</v>
      </c>
      <c r="F27">
        <f>D2</f>
        <v>661.52</v>
      </c>
      <c r="O27" s="3"/>
      <c r="P27" s="3"/>
      <c r="Q27" s="3"/>
      <c r="R27" s="3"/>
      <c r="S27" s="3"/>
      <c r="T27" s="3"/>
      <c r="U27" s="3"/>
      <c r="V27" s="3"/>
      <c r="W27" s="3"/>
    </row>
    <row r="28" spans="1:23" x14ac:dyDescent="0.25">
      <c r="A28" s="1">
        <v>43668</v>
      </c>
      <c r="B28" t="s">
        <v>14</v>
      </c>
      <c r="C28" s="2">
        <v>661.52</v>
      </c>
      <c r="D28" s="2">
        <f>SUM(F28:AV28)</f>
        <v>661.52</v>
      </c>
      <c r="E28" s="4">
        <f>C28-D28</f>
        <v>0</v>
      </c>
      <c r="M28">
        <f>D2</f>
        <v>661.52</v>
      </c>
      <c r="O28" s="3"/>
      <c r="P28" s="3"/>
      <c r="Q28" s="3"/>
      <c r="R28" s="3"/>
      <c r="S28" s="3"/>
      <c r="T28" s="3"/>
      <c r="U28" s="3"/>
      <c r="V28" s="3"/>
      <c r="W28" s="3"/>
    </row>
    <row r="29" spans="1:23" x14ac:dyDescent="0.25">
      <c r="A29" s="1">
        <v>43671</v>
      </c>
      <c r="B29" t="s">
        <v>14</v>
      </c>
      <c r="C29" s="2">
        <v>992.28</v>
      </c>
      <c r="D29" s="2">
        <f>SUM(F29:AV29)</f>
        <v>992.28</v>
      </c>
      <c r="E29" s="4">
        <f>C29-D29</f>
        <v>0</v>
      </c>
      <c r="O29" s="3"/>
      <c r="P29" s="3"/>
      <c r="Q29" s="3">
        <f>D3</f>
        <v>992.28</v>
      </c>
      <c r="R29" s="3"/>
      <c r="S29" s="3"/>
      <c r="T29" s="3"/>
      <c r="U29" s="3"/>
      <c r="V29" s="3"/>
      <c r="W29" s="3"/>
    </row>
    <row r="30" spans="1:23" x14ac:dyDescent="0.25">
      <c r="A30" s="1">
        <v>43668</v>
      </c>
      <c r="B30" t="s">
        <v>15</v>
      </c>
      <c r="C30" s="2">
        <v>661.52</v>
      </c>
      <c r="D30" s="2">
        <f>SUM(F30:AV30)</f>
        <v>661.52</v>
      </c>
      <c r="E30" s="4">
        <f>C30-D30</f>
        <v>0</v>
      </c>
      <c r="F30">
        <f>D2</f>
        <v>661.52</v>
      </c>
      <c r="O30" s="3"/>
      <c r="P30" s="3"/>
      <c r="Q30" s="3"/>
      <c r="R30" s="3"/>
      <c r="S30" s="3"/>
      <c r="T30" s="3"/>
      <c r="U30" s="3"/>
      <c r="V30" s="3"/>
      <c r="W30" s="3"/>
    </row>
    <row r="31" spans="1:23" x14ac:dyDescent="0.25">
      <c r="A31" s="1">
        <v>43669</v>
      </c>
      <c r="B31" t="s">
        <v>15</v>
      </c>
      <c r="C31" s="2">
        <v>330.76</v>
      </c>
      <c r="D31" s="2">
        <f>SUM(F31:AV31)</f>
        <v>330.76</v>
      </c>
      <c r="E31" s="4">
        <f>C31-D31</f>
        <v>0</v>
      </c>
      <c r="O31" s="3"/>
      <c r="P31" s="3"/>
      <c r="Q31" s="3"/>
      <c r="R31" s="3"/>
      <c r="S31" s="3"/>
      <c r="T31" s="3"/>
      <c r="U31" s="3"/>
      <c r="V31" s="3">
        <f>D1</f>
        <v>330.76</v>
      </c>
      <c r="W31" s="3"/>
    </row>
    <row r="32" spans="1:23" x14ac:dyDescent="0.25">
      <c r="A32" s="1">
        <v>43668</v>
      </c>
      <c r="B32" t="s">
        <v>62</v>
      </c>
      <c r="C32" s="2">
        <v>661.52</v>
      </c>
      <c r="D32" s="2">
        <f>SUM(F32:AV32)</f>
        <v>661.52</v>
      </c>
      <c r="E32" s="4">
        <f>C32-D32</f>
        <v>0</v>
      </c>
      <c r="F32">
        <f>D2</f>
        <v>661.52</v>
      </c>
      <c r="O32" s="3"/>
      <c r="P32" s="3"/>
      <c r="Q32" s="3"/>
      <c r="R32" s="3"/>
      <c r="S32" s="3"/>
      <c r="T32" s="3"/>
      <c r="U32" s="3"/>
      <c r="V32" s="3"/>
      <c r="W32" s="3"/>
    </row>
    <row r="33" spans="1:23" x14ac:dyDescent="0.25">
      <c r="A33" s="1">
        <v>43670</v>
      </c>
      <c r="B33" t="s">
        <v>16</v>
      </c>
      <c r="C33" s="2">
        <v>661.52</v>
      </c>
      <c r="D33" s="2">
        <f>SUM(F33:AV33)</f>
        <v>661.52</v>
      </c>
      <c r="E33" s="4">
        <f>C33-D33</f>
        <v>0</v>
      </c>
      <c r="K33">
        <f>D2</f>
        <v>661.52</v>
      </c>
      <c r="O33" s="3"/>
      <c r="P33" s="3"/>
      <c r="Q33" s="3"/>
      <c r="R33" s="3"/>
      <c r="S33" s="3"/>
      <c r="T33" s="3"/>
      <c r="U33" s="3"/>
      <c r="V33" s="3"/>
      <c r="W33" s="3"/>
    </row>
    <row r="34" spans="1:23" x14ac:dyDescent="0.25">
      <c r="A34" s="1">
        <v>43668</v>
      </c>
      <c r="B34" t="s">
        <v>63</v>
      </c>
      <c r="C34" s="2">
        <v>661.52</v>
      </c>
      <c r="D34" s="2">
        <f>SUM(F34:AV34)</f>
        <v>661.52</v>
      </c>
      <c r="E34" s="4">
        <f>C34-D34</f>
        <v>0</v>
      </c>
      <c r="F34">
        <f>D2</f>
        <v>661.52</v>
      </c>
      <c r="O34" s="3"/>
      <c r="P34" s="3"/>
      <c r="Q34" s="3"/>
      <c r="R34" s="3"/>
      <c r="S34" s="3"/>
      <c r="T34" s="3"/>
      <c r="U34" s="3"/>
      <c r="V34" s="3"/>
      <c r="W34" s="3"/>
    </row>
    <row r="35" spans="1:23" x14ac:dyDescent="0.25">
      <c r="A35" s="1">
        <v>43671</v>
      </c>
      <c r="B35" t="s">
        <v>17</v>
      </c>
      <c r="C35" s="2">
        <v>661.52</v>
      </c>
      <c r="D35" s="2">
        <f>SUM(F35:AV35)</f>
        <v>661.52</v>
      </c>
      <c r="E35" s="4">
        <f>C35-D35</f>
        <v>0</v>
      </c>
      <c r="G35">
        <f>D1</f>
        <v>330.76</v>
      </c>
      <c r="H35">
        <f>D1</f>
        <v>330.76</v>
      </c>
      <c r="O35" s="3"/>
      <c r="P35" s="3"/>
      <c r="Q35" s="3"/>
      <c r="R35" s="3"/>
      <c r="S35" s="3"/>
      <c r="T35" s="3"/>
      <c r="U35" s="3"/>
      <c r="V35" s="3"/>
      <c r="W35" s="3"/>
    </row>
    <row r="36" spans="1:23" x14ac:dyDescent="0.25">
      <c r="A36" s="1">
        <v>43668</v>
      </c>
      <c r="B36" t="s">
        <v>64</v>
      </c>
      <c r="C36" s="2">
        <v>661.52</v>
      </c>
      <c r="D36" s="2">
        <f>SUM(F36:AV36)</f>
        <v>661.52</v>
      </c>
      <c r="E36" s="4">
        <f>C36-D36</f>
        <v>0</v>
      </c>
      <c r="F36">
        <f>D2</f>
        <v>661.52</v>
      </c>
      <c r="O36" s="3"/>
      <c r="P36" s="3"/>
      <c r="Q36" s="3"/>
      <c r="R36" s="3"/>
      <c r="S36" s="3"/>
      <c r="T36" s="3"/>
      <c r="U36" s="3"/>
      <c r="V36" s="3"/>
      <c r="W36" s="3"/>
    </row>
    <row r="37" spans="1:23" x14ac:dyDescent="0.25">
      <c r="A37" s="1">
        <v>43671</v>
      </c>
      <c r="B37" t="s">
        <v>21</v>
      </c>
      <c r="C37" s="2">
        <v>992.28</v>
      </c>
      <c r="D37" s="2">
        <f>SUM(F37:AV37)</f>
        <v>992.28</v>
      </c>
      <c r="E37" s="4">
        <f>C37-D37</f>
        <v>0</v>
      </c>
      <c r="G37">
        <f>D1</f>
        <v>330.76</v>
      </c>
      <c r="H37">
        <f>D2</f>
        <v>661.52</v>
      </c>
      <c r="O37" s="3"/>
      <c r="P37" s="3"/>
      <c r="Q37" s="3"/>
      <c r="R37" s="3"/>
      <c r="S37" s="3"/>
      <c r="T37" s="3"/>
      <c r="U37" s="3"/>
      <c r="V37" s="3"/>
      <c r="W37" s="3"/>
    </row>
    <row r="38" spans="1:23" x14ac:dyDescent="0.25">
      <c r="A38" s="1">
        <v>43668</v>
      </c>
      <c r="B38" t="s">
        <v>82</v>
      </c>
      <c r="C38" s="2">
        <v>661.52</v>
      </c>
      <c r="D38" s="2">
        <f>SUM(F38:AV38)</f>
        <v>661.52</v>
      </c>
      <c r="E38" s="4">
        <f>C38-D38</f>
        <v>0</v>
      </c>
      <c r="J38">
        <f>D1</f>
        <v>330.76</v>
      </c>
      <c r="L38">
        <f>D1</f>
        <v>330.76</v>
      </c>
      <c r="O38" s="3"/>
      <c r="P38" s="3"/>
      <c r="Q38" s="3"/>
      <c r="R38" s="3"/>
      <c r="S38" s="3"/>
      <c r="T38" s="3"/>
      <c r="U38" s="3"/>
      <c r="V38" s="3"/>
      <c r="W38" s="3"/>
    </row>
    <row r="39" spans="1:23" x14ac:dyDescent="0.25">
      <c r="A39" s="1">
        <v>43668</v>
      </c>
      <c r="B39" t="s">
        <v>66</v>
      </c>
      <c r="C39" s="2">
        <v>661.52</v>
      </c>
      <c r="D39" s="2">
        <f>SUM(F39:AV39)</f>
        <v>661.52</v>
      </c>
      <c r="E39" s="4">
        <f>C39-D39</f>
        <v>0</v>
      </c>
      <c r="F39">
        <f>D2</f>
        <v>661.52</v>
      </c>
      <c r="O39" s="3"/>
      <c r="P39" s="3"/>
      <c r="Q39" s="3"/>
      <c r="R39" s="3"/>
      <c r="S39" s="3"/>
      <c r="T39" s="3"/>
      <c r="U39" s="3"/>
      <c r="V39" s="3"/>
      <c r="W39" s="3"/>
    </row>
    <row r="40" spans="1:23" x14ac:dyDescent="0.25">
      <c r="A40" s="1">
        <v>43668</v>
      </c>
      <c r="B40" t="s">
        <v>67</v>
      </c>
      <c r="C40" s="2">
        <v>661.52</v>
      </c>
      <c r="D40" s="2">
        <f>SUM(F40:AV40)</f>
        <v>661.52</v>
      </c>
      <c r="E40" s="4">
        <f>C40-D40</f>
        <v>0</v>
      </c>
      <c r="F40">
        <f>D1</f>
        <v>330.76</v>
      </c>
      <c r="M40">
        <f>D1</f>
        <v>330.76</v>
      </c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25">
      <c r="A41" s="1">
        <v>43668</v>
      </c>
      <c r="B41" t="s">
        <v>70</v>
      </c>
      <c r="C41" s="2">
        <v>661.52</v>
      </c>
      <c r="D41" s="2">
        <f>SUM(F41:AV41)</f>
        <v>661.52</v>
      </c>
      <c r="E41" s="4">
        <f>C41-D41</f>
        <v>0</v>
      </c>
      <c r="F41">
        <f>D2</f>
        <v>661.52</v>
      </c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1">
        <v>43671</v>
      </c>
      <c r="B42" t="s">
        <v>24</v>
      </c>
      <c r="C42" s="2">
        <v>992.28</v>
      </c>
      <c r="D42" s="2">
        <f>SUM(F42:AV42)</f>
        <v>992.28</v>
      </c>
      <c r="E42" s="4">
        <f>C42-D42</f>
        <v>0</v>
      </c>
      <c r="G42">
        <f>D1</f>
        <v>330.76</v>
      </c>
      <c r="H42">
        <f>D1</f>
        <v>330.76</v>
      </c>
      <c r="O42" s="3"/>
      <c r="P42" s="3"/>
      <c r="Q42" s="3">
        <f>D1</f>
        <v>330.76</v>
      </c>
      <c r="R42" s="3"/>
      <c r="S42" s="3"/>
      <c r="T42" s="3"/>
      <c r="U42" s="3"/>
      <c r="V42" s="3"/>
      <c r="W42" s="3"/>
    </row>
    <row r="43" spans="1:23" x14ac:dyDescent="0.25">
      <c r="A43" s="1">
        <v>43668</v>
      </c>
      <c r="B43" t="s">
        <v>71</v>
      </c>
      <c r="C43" s="2">
        <v>661.52</v>
      </c>
      <c r="D43" s="2">
        <f>SUM(F43:AV43)</f>
        <v>661.52</v>
      </c>
      <c r="E43" s="4">
        <f>C43-D43</f>
        <v>0</v>
      </c>
      <c r="F43">
        <f>D2</f>
        <v>661.52</v>
      </c>
      <c r="O43" s="3"/>
      <c r="P43" s="3"/>
      <c r="Q43" s="3"/>
      <c r="R43" s="3"/>
      <c r="S43" s="3"/>
      <c r="T43" s="3"/>
      <c r="U43" s="3"/>
      <c r="V43" s="3"/>
      <c r="W43" s="3"/>
    </row>
    <row r="44" spans="1:23" x14ac:dyDescent="0.25">
      <c r="A44" s="1">
        <v>43668</v>
      </c>
      <c r="B44" t="s">
        <v>73</v>
      </c>
      <c r="C44" s="2">
        <v>330.76</v>
      </c>
      <c r="D44" s="2">
        <f>SUM(F44:AV44)</f>
        <v>330.76</v>
      </c>
      <c r="E44" s="4">
        <f>C44-D44</f>
        <v>0</v>
      </c>
      <c r="F44">
        <f>D1</f>
        <v>330.76</v>
      </c>
      <c r="O44" s="3"/>
      <c r="P44" s="3"/>
      <c r="Q44" s="3"/>
      <c r="R44" s="3"/>
      <c r="S44" s="3"/>
      <c r="T44" s="3"/>
      <c r="U44" s="3"/>
      <c r="V44" s="3"/>
      <c r="W44" s="3"/>
    </row>
    <row r="45" spans="1:23" x14ac:dyDescent="0.25">
      <c r="A45" s="1">
        <v>43668</v>
      </c>
      <c r="B45" t="s">
        <v>74</v>
      </c>
      <c r="C45" s="2">
        <v>661.52</v>
      </c>
      <c r="D45" s="2">
        <f>SUM(F45:AV45)</f>
        <v>661.52</v>
      </c>
      <c r="E45" s="4">
        <f>C45-D45</f>
        <v>0</v>
      </c>
      <c r="F45">
        <f>D2</f>
        <v>661.52</v>
      </c>
      <c r="O45" s="3"/>
      <c r="P45" s="3"/>
      <c r="Q45" s="3"/>
      <c r="R45" s="3"/>
      <c r="S45" s="3"/>
      <c r="T45" s="3"/>
      <c r="U45" s="3"/>
      <c r="V45" s="3"/>
      <c r="W45" s="3"/>
    </row>
    <row r="46" spans="1:23" x14ac:dyDescent="0.25">
      <c r="A46" s="1">
        <v>43668</v>
      </c>
      <c r="B46" t="s">
        <v>78</v>
      </c>
      <c r="C46" s="2">
        <v>661.52</v>
      </c>
      <c r="D46" s="2">
        <f>SUM(F46:AV46)</f>
        <v>661.52</v>
      </c>
      <c r="E46" s="4">
        <f>C46-D46</f>
        <v>0</v>
      </c>
      <c r="F46">
        <f>D2</f>
        <v>661.52</v>
      </c>
      <c r="O46" s="3"/>
      <c r="P46" s="3"/>
      <c r="Q46" s="3"/>
      <c r="R46" s="3"/>
      <c r="S46" s="3"/>
      <c r="T46" s="3"/>
      <c r="U46" s="3"/>
      <c r="V46" s="3"/>
      <c r="W46" s="3"/>
    </row>
    <row r="47" spans="1:23" x14ac:dyDescent="0.25">
      <c r="A47" s="1">
        <v>43668</v>
      </c>
      <c r="B47" t="s">
        <v>80</v>
      </c>
      <c r="C47" s="2">
        <v>661.52</v>
      </c>
      <c r="D47" s="2">
        <f>SUM(F47:AV47)</f>
        <v>661.52</v>
      </c>
      <c r="E47" s="4">
        <f>C47-D47</f>
        <v>0</v>
      </c>
      <c r="F47">
        <f>D2</f>
        <v>661.52</v>
      </c>
      <c r="O47" s="3"/>
      <c r="P47" s="3"/>
      <c r="Q47" s="3"/>
      <c r="R47" s="3"/>
      <c r="S47" s="3"/>
      <c r="T47" s="3"/>
      <c r="U47" s="3"/>
      <c r="V47" s="3"/>
      <c r="W47" s="3"/>
    </row>
    <row r="48" spans="1:23" x14ac:dyDescent="0.25">
      <c r="A48" s="1">
        <v>43668</v>
      </c>
      <c r="B48" t="s">
        <v>81</v>
      </c>
      <c r="C48" s="2">
        <v>661.52</v>
      </c>
      <c r="D48" s="2">
        <f>SUM(F48:AV48)</f>
        <v>661.52</v>
      </c>
      <c r="E48" s="4">
        <f>C48-D48</f>
        <v>0</v>
      </c>
      <c r="F48">
        <f>D2</f>
        <v>661.52</v>
      </c>
      <c r="O48" s="3"/>
      <c r="P48" s="3"/>
      <c r="Q48" s="3"/>
      <c r="R48" s="3"/>
      <c r="S48" s="3"/>
      <c r="T48" s="3"/>
      <c r="U48" s="3"/>
      <c r="V48" s="3"/>
      <c r="W48" s="3"/>
    </row>
    <row r="49" spans="1:23" x14ac:dyDescent="0.25">
      <c r="A49" s="1">
        <v>43668</v>
      </c>
      <c r="B49" t="s">
        <v>90</v>
      </c>
      <c r="C49" s="2">
        <v>661.52</v>
      </c>
      <c r="D49" s="2">
        <f>SUM(F49:AV49)</f>
        <v>661.52</v>
      </c>
      <c r="E49" s="4">
        <f>C49-D49</f>
        <v>0</v>
      </c>
      <c r="F49">
        <f>D2</f>
        <v>661.52</v>
      </c>
      <c r="O49" s="3"/>
      <c r="P49" s="3"/>
      <c r="Q49" s="3"/>
      <c r="R49" s="3"/>
      <c r="S49" s="3"/>
      <c r="T49" s="3"/>
      <c r="U49" s="3"/>
      <c r="V49" s="3"/>
      <c r="W49" s="3"/>
    </row>
    <row r="50" spans="1:23" x14ac:dyDescent="0.25">
      <c r="A50" s="1">
        <v>43668</v>
      </c>
      <c r="B50" t="s">
        <v>91</v>
      </c>
      <c r="C50" s="2">
        <v>661.52</v>
      </c>
      <c r="D50" s="2">
        <f>SUM(F50:AV50)</f>
        <v>661.52</v>
      </c>
      <c r="E50" s="4">
        <f>C50-D50</f>
        <v>0</v>
      </c>
      <c r="F50">
        <f>D2</f>
        <v>661.52</v>
      </c>
      <c r="O50" s="3"/>
      <c r="P50" s="3"/>
      <c r="Q50" s="3"/>
      <c r="R50" s="3"/>
      <c r="S50" s="3"/>
      <c r="T50" s="3"/>
      <c r="U50" s="3"/>
      <c r="V50" s="3"/>
      <c r="W50" s="3"/>
    </row>
    <row r="51" spans="1:23" x14ac:dyDescent="0.25">
      <c r="A51" s="1">
        <v>43668</v>
      </c>
      <c r="B51" t="s">
        <v>92</v>
      </c>
      <c r="C51" s="2">
        <v>661.52</v>
      </c>
      <c r="D51" s="2">
        <f>SUM(F51:AV51)</f>
        <v>661.52</v>
      </c>
      <c r="E51" s="4">
        <f>C51-D51</f>
        <v>0</v>
      </c>
      <c r="F51">
        <f>D1</f>
        <v>330.76</v>
      </c>
      <c r="O51" s="3">
        <f>D1</f>
        <v>330.76</v>
      </c>
      <c r="P51" s="3"/>
      <c r="Q51" s="3"/>
      <c r="R51" s="3"/>
      <c r="S51" s="3"/>
      <c r="T51" s="3"/>
      <c r="U51" s="3"/>
      <c r="V51" s="3"/>
      <c r="W51" s="3"/>
    </row>
    <row r="52" spans="1:23" x14ac:dyDescent="0.25">
      <c r="A52" s="1">
        <v>43668</v>
      </c>
      <c r="B52" t="s">
        <v>93</v>
      </c>
      <c r="C52" s="2">
        <v>661.52</v>
      </c>
      <c r="D52" s="2">
        <f>SUM(F52:AV52)</f>
        <v>661.52</v>
      </c>
      <c r="E52" s="4">
        <f>C52-D52</f>
        <v>0</v>
      </c>
      <c r="F52">
        <f>D2</f>
        <v>661.52</v>
      </c>
      <c r="O52" s="3"/>
      <c r="P52" s="3"/>
      <c r="Q52" s="3"/>
      <c r="R52" s="3"/>
      <c r="S52" s="3"/>
      <c r="T52" s="3"/>
      <c r="U52" s="3"/>
      <c r="V52" s="3"/>
      <c r="W52" s="3"/>
    </row>
    <row r="53" spans="1:23" x14ac:dyDescent="0.25">
      <c r="A53" s="1">
        <v>43668</v>
      </c>
      <c r="B53" t="s">
        <v>94</v>
      </c>
      <c r="C53" s="2">
        <v>661.52</v>
      </c>
      <c r="D53" s="2">
        <f>SUM(F53:AV53)</f>
        <v>661.52</v>
      </c>
      <c r="E53" s="4">
        <f>C53-D53</f>
        <v>0</v>
      </c>
      <c r="F53">
        <f>D2</f>
        <v>661.52</v>
      </c>
      <c r="O53" s="3"/>
      <c r="P53" s="3"/>
      <c r="Q53" s="3"/>
      <c r="R53" s="3"/>
      <c r="S53" s="3"/>
      <c r="T53" s="3"/>
      <c r="U53" s="3"/>
      <c r="V53" s="3"/>
      <c r="W53" s="3"/>
    </row>
    <row r="54" spans="1:23" x14ac:dyDescent="0.25">
      <c r="A54" s="1">
        <v>43668</v>
      </c>
      <c r="B54" t="s">
        <v>95</v>
      </c>
      <c r="C54" s="2">
        <v>661.52</v>
      </c>
      <c r="D54" s="2">
        <f>SUM(F54:AV54)</f>
        <v>661.52</v>
      </c>
      <c r="E54" s="4">
        <f>C54-D54</f>
        <v>0</v>
      </c>
      <c r="F54">
        <f>D2</f>
        <v>661.52</v>
      </c>
      <c r="O54" s="3"/>
      <c r="P54" s="3"/>
      <c r="Q54" s="3"/>
      <c r="R54" s="3"/>
      <c r="S54" s="3"/>
      <c r="T54" s="3"/>
      <c r="U54" s="3"/>
      <c r="V54" s="3"/>
      <c r="W54" s="3"/>
    </row>
    <row r="55" spans="1:23" x14ac:dyDescent="0.25">
      <c r="A55" s="1">
        <v>43668</v>
      </c>
      <c r="B55" t="s">
        <v>96</v>
      </c>
      <c r="C55" s="2">
        <v>661.52</v>
      </c>
      <c r="D55" s="2">
        <f>SUM(F55:AV55)</f>
        <v>661.52</v>
      </c>
      <c r="E55" s="4">
        <f>C55-D55</f>
        <v>0</v>
      </c>
      <c r="F55">
        <f>D2</f>
        <v>661.52</v>
      </c>
      <c r="O55" s="3"/>
      <c r="P55" s="3"/>
      <c r="Q55" s="3"/>
      <c r="R55" s="3"/>
      <c r="S55" s="3"/>
      <c r="T55" s="3"/>
      <c r="U55" s="3"/>
      <c r="V55" s="3"/>
      <c r="W55" s="3"/>
    </row>
    <row r="56" spans="1:23" x14ac:dyDescent="0.25">
      <c r="A56" s="1">
        <v>43669</v>
      </c>
      <c r="B56" t="s">
        <v>103</v>
      </c>
      <c r="C56" s="2">
        <v>330.76</v>
      </c>
      <c r="D56" s="2">
        <f>SUM(F56:AV56)</f>
        <v>330.76</v>
      </c>
      <c r="E56" s="4">
        <f>C56-D56</f>
        <v>0</v>
      </c>
      <c r="H56">
        <f>D1</f>
        <v>330.76</v>
      </c>
      <c r="O56" s="3"/>
      <c r="P56" s="3"/>
      <c r="Q56" s="3"/>
      <c r="R56" s="3"/>
      <c r="S56" s="3"/>
      <c r="T56" s="3"/>
      <c r="U56" s="3"/>
      <c r="V56" s="3"/>
      <c r="W56" s="3"/>
    </row>
    <row r="57" spans="1:23" x14ac:dyDescent="0.25">
      <c r="A57" s="1">
        <v>43671</v>
      </c>
      <c r="B57" t="s">
        <v>42</v>
      </c>
      <c r="C57" s="2">
        <v>992.28</v>
      </c>
      <c r="D57" s="2">
        <f>SUM(F57:AV57)</f>
        <v>992.28</v>
      </c>
      <c r="E57" s="4">
        <f>C57-D57</f>
        <v>0</v>
      </c>
      <c r="M57">
        <f>D2</f>
        <v>661.52</v>
      </c>
      <c r="O57" s="3"/>
      <c r="P57" s="3"/>
      <c r="Q57" s="3"/>
      <c r="R57" s="3">
        <f>D1</f>
        <v>330.76</v>
      </c>
      <c r="S57" s="3"/>
      <c r="T57" s="3"/>
      <c r="U57" s="3"/>
      <c r="V57" s="3"/>
      <c r="W57" s="3"/>
    </row>
    <row r="58" spans="1:23" x14ac:dyDescent="0.25">
      <c r="A58" s="1">
        <v>43668</v>
      </c>
      <c r="B58" t="s">
        <v>97</v>
      </c>
      <c r="C58" s="2">
        <v>330.76</v>
      </c>
      <c r="D58" s="2">
        <f>SUM(F58:AV58)</f>
        <v>330.76</v>
      </c>
      <c r="E58" s="4">
        <f>C58-D58</f>
        <v>0</v>
      </c>
      <c r="F58">
        <f>D1</f>
        <v>330.76</v>
      </c>
      <c r="O58" s="3"/>
      <c r="P58" s="3"/>
      <c r="Q58" s="3"/>
      <c r="R58" s="3"/>
      <c r="S58" s="3"/>
      <c r="T58" s="3"/>
      <c r="U58" s="3"/>
      <c r="V58" s="3"/>
      <c r="W58" s="3"/>
    </row>
    <row r="59" spans="1:23" x14ac:dyDescent="0.25">
      <c r="A59" s="1">
        <v>43671</v>
      </c>
      <c r="B59" t="s">
        <v>43</v>
      </c>
      <c r="C59" s="2">
        <v>992.28</v>
      </c>
      <c r="D59" s="2">
        <f>SUM(F59:AV59)</f>
        <v>992.28</v>
      </c>
      <c r="E59" s="4">
        <f>C59-D59</f>
        <v>0</v>
      </c>
      <c r="F59">
        <f>D1</f>
        <v>330.76</v>
      </c>
      <c r="G59">
        <f>D1</f>
        <v>330.76</v>
      </c>
      <c r="H59">
        <f>D1</f>
        <v>330.76</v>
      </c>
      <c r="O59" s="3"/>
      <c r="P59" s="3"/>
      <c r="Q59" s="3"/>
      <c r="R59" s="3"/>
      <c r="S59" s="3"/>
      <c r="T59" s="3"/>
      <c r="U59" s="3"/>
      <c r="V59" s="3"/>
      <c r="W59" s="3"/>
    </row>
    <row r="60" spans="1:23" x14ac:dyDescent="0.25">
      <c r="A60" s="1">
        <v>43668</v>
      </c>
      <c r="B60" t="s">
        <v>43</v>
      </c>
      <c r="C60" s="2">
        <v>661.52</v>
      </c>
      <c r="D60" s="2">
        <f>SUM(F60:AV60)</f>
        <v>661.52</v>
      </c>
      <c r="E60" s="4">
        <f>C60-D60</f>
        <v>0</v>
      </c>
      <c r="O60" s="3"/>
      <c r="P60" s="3"/>
      <c r="Q60" s="3">
        <f>D2</f>
        <v>661.52</v>
      </c>
      <c r="R60" s="3"/>
      <c r="S60" s="3"/>
      <c r="T60" s="3"/>
      <c r="U60" s="3"/>
      <c r="V60" s="3"/>
      <c r="W60" s="3"/>
    </row>
    <row r="61" spans="1:23" x14ac:dyDescent="0.25">
      <c r="A61" s="1">
        <v>43668</v>
      </c>
      <c r="B61" t="s">
        <v>98</v>
      </c>
      <c r="C61" s="2">
        <v>661.52</v>
      </c>
      <c r="D61" s="2">
        <f>SUM(F61:AV61)</f>
        <v>661.52</v>
      </c>
      <c r="E61" s="4">
        <f>C61-D61</f>
        <v>0</v>
      </c>
      <c r="F61">
        <f>D1</f>
        <v>330.76</v>
      </c>
      <c r="O61" s="3"/>
      <c r="P61" s="3"/>
      <c r="Q61" s="3"/>
      <c r="R61" s="3"/>
      <c r="S61" s="3"/>
      <c r="T61" s="3">
        <f>D1</f>
        <v>330.76</v>
      </c>
      <c r="U61" s="3"/>
      <c r="V61" s="3"/>
      <c r="W61" s="3"/>
    </row>
    <row r="62" spans="1:23" x14ac:dyDescent="0.25">
      <c r="A62" s="1">
        <v>43667</v>
      </c>
      <c r="B62" t="s">
        <v>89</v>
      </c>
      <c r="C62" s="2">
        <v>661.52</v>
      </c>
      <c r="D62" s="2">
        <f>SUM(F62:AV62)</f>
        <v>661.52</v>
      </c>
      <c r="E62" s="4">
        <f>C62-D62</f>
        <v>0</v>
      </c>
      <c r="F62">
        <f>D2</f>
        <v>661.52</v>
      </c>
      <c r="O62" s="3"/>
      <c r="P62" s="3"/>
      <c r="Q62" s="3"/>
      <c r="R62" s="3"/>
      <c r="S62" s="3"/>
      <c r="T62" s="3"/>
      <c r="U62" s="3"/>
      <c r="V62" s="3"/>
      <c r="W62" s="3"/>
    </row>
    <row r="63" spans="1:23" x14ac:dyDescent="0.25">
      <c r="A63" s="1">
        <v>43670</v>
      </c>
      <c r="B63" t="s">
        <v>44</v>
      </c>
      <c r="C63" s="2">
        <v>661.52</v>
      </c>
      <c r="D63" s="2">
        <f>SUM(F63:AV63)</f>
        <v>661.52</v>
      </c>
      <c r="E63" s="4">
        <f>C63-D63</f>
        <v>0</v>
      </c>
      <c r="G63">
        <f>D2</f>
        <v>661.52</v>
      </c>
      <c r="O63" s="3"/>
      <c r="P63" s="3"/>
      <c r="Q63" s="3"/>
      <c r="R63" s="3"/>
      <c r="S63" s="3"/>
      <c r="T63" s="3"/>
      <c r="U63" s="3"/>
      <c r="V63" s="3"/>
      <c r="W63" s="3"/>
    </row>
    <row r="64" spans="1:23" x14ac:dyDescent="0.25">
      <c r="A64" s="1">
        <v>43668</v>
      </c>
      <c r="B64" t="s">
        <v>99</v>
      </c>
      <c r="C64" s="2">
        <v>330.76</v>
      </c>
      <c r="D64" s="2">
        <f>SUM(F64:AV64)</f>
        <v>330.76</v>
      </c>
      <c r="E64" s="4">
        <f>C64-D64</f>
        <v>0</v>
      </c>
      <c r="H64">
        <f>D1</f>
        <v>330.76</v>
      </c>
      <c r="O64" s="3"/>
      <c r="P64" s="3"/>
      <c r="Q64" s="3"/>
      <c r="R64" s="3"/>
      <c r="S64" s="3"/>
      <c r="T64" s="3"/>
      <c r="U64" s="3"/>
      <c r="V64" s="3"/>
      <c r="W64" s="3"/>
    </row>
    <row r="65" spans="1:23" x14ac:dyDescent="0.25">
      <c r="A65" s="1">
        <v>43671</v>
      </c>
      <c r="B65" t="s">
        <v>45</v>
      </c>
      <c r="C65" s="2">
        <v>992.28</v>
      </c>
      <c r="D65" s="2">
        <f>SUM(F65:AV65)</f>
        <v>992.28</v>
      </c>
      <c r="E65" s="4">
        <f>C65-D65</f>
        <v>0</v>
      </c>
      <c r="G65">
        <f>D1</f>
        <v>330.76</v>
      </c>
      <c r="K65">
        <f>D1</f>
        <v>330.76</v>
      </c>
      <c r="O65" s="3">
        <f>D1</f>
        <v>330.76</v>
      </c>
      <c r="P65" s="3"/>
      <c r="Q65" s="3"/>
      <c r="R65" s="3"/>
      <c r="S65" s="3"/>
      <c r="T65" s="3"/>
      <c r="U65" s="3"/>
      <c r="V65" s="3"/>
      <c r="W65" s="3"/>
    </row>
    <row r="66" spans="1:23" x14ac:dyDescent="0.25">
      <c r="A66" s="1">
        <v>43671</v>
      </c>
      <c r="B66" t="s">
        <v>46</v>
      </c>
      <c r="C66" s="2">
        <v>992.28</v>
      </c>
      <c r="D66" s="2">
        <f>SUM(F66:AV66)</f>
        <v>992.28</v>
      </c>
      <c r="E66" s="4">
        <f>C66-D66</f>
        <v>0</v>
      </c>
      <c r="O66" s="3"/>
      <c r="P66" s="3"/>
      <c r="Q66" s="3"/>
      <c r="R66" s="3"/>
      <c r="S66" s="3"/>
      <c r="T66" s="3"/>
      <c r="U66" s="3">
        <f>D2</f>
        <v>661.52</v>
      </c>
      <c r="V66" s="3">
        <f>D1</f>
        <v>330.76</v>
      </c>
      <c r="W66" s="3"/>
    </row>
    <row r="67" spans="1:23" x14ac:dyDescent="0.25">
      <c r="A67" s="1">
        <v>43668</v>
      </c>
      <c r="B67" t="s">
        <v>100</v>
      </c>
      <c r="C67" s="2">
        <v>661.52</v>
      </c>
      <c r="D67" s="2">
        <f>SUM(F67:AV67)</f>
        <v>661.52</v>
      </c>
      <c r="E67" s="4">
        <f>C67-D67</f>
        <v>0</v>
      </c>
      <c r="F67">
        <f>D2</f>
        <v>661.52</v>
      </c>
      <c r="O67" s="3"/>
      <c r="P67" s="3"/>
      <c r="Q67" s="3"/>
      <c r="R67" s="3"/>
      <c r="S67" s="3"/>
      <c r="T67" s="3"/>
      <c r="U67" s="3"/>
      <c r="V67" s="3"/>
      <c r="W67" s="3"/>
    </row>
    <row r="68" spans="1:23" x14ac:dyDescent="0.25">
      <c r="A68" s="1">
        <v>43668</v>
      </c>
      <c r="B68" t="s">
        <v>101</v>
      </c>
      <c r="C68" s="2">
        <v>661.52</v>
      </c>
      <c r="D68" s="2">
        <f>SUM(F68:AV68)</f>
        <v>661.52</v>
      </c>
      <c r="E68" s="4">
        <f>C68-D68</f>
        <v>0</v>
      </c>
      <c r="F68">
        <f>D1</f>
        <v>330.76</v>
      </c>
      <c r="O68" s="3"/>
      <c r="P68" s="3"/>
      <c r="Q68" s="3"/>
      <c r="R68" s="3"/>
      <c r="S68" s="3"/>
      <c r="T68" s="3"/>
      <c r="U68" s="3">
        <f>D1</f>
        <v>330.76</v>
      </c>
      <c r="V68" s="3"/>
      <c r="W68" s="3"/>
    </row>
    <row r="69" spans="1:23" x14ac:dyDescent="0.25">
      <c r="A69" s="1">
        <v>43671</v>
      </c>
      <c r="B69" t="s">
        <v>47</v>
      </c>
      <c r="C69" s="2">
        <v>992.28</v>
      </c>
      <c r="D69" s="2">
        <f>SUM(F69:AV69)</f>
        <v>992.28</v>
      </c>
      <c r="E69" s="4">
        <f>C69-D69</f>
        <v>0</v>
      </c>
      <c r="G69">
        <f>D1</f>
        <v>330.76</v>
      </c>
      <c r="H69">
        <f>D1</f>
        <v>330.76</v>
      </c>
      <c r="O69" s="3"/>
      <c r="P69" s="3"/>
      <c r="Q69" s="3"/>
      <c r="R69" s="3"/>
      <c r="S69" s="3"/>
      <c r="T69" s="3">
        <f>D1</f>
        <v>330.76</v>
      </c>
      <c r="U69" s="3"/>
      <c r="V69" s="3"/>
      <c r="W69" s="3"/>
    </row>
    <row r="70" spans="1:23" x14ac:dyDescent="0.25">
      <c r="A70" s="1">
        <v>43668</v>
      </c>
      <c r="B70" t="s">
        <v>102</v>
      </c>
      <c r="C70" s="2">
        <v>661.52</v>
      </c>
      <c r="D70" s="2">
        <f>SUM(F70:AV70)</f>
        <v>661.52</v>
      </c>
      <c r="E70" s="4">
        <f>C70-D70</f>
        <v>0</v>
      </c>
      <c r="F70">
        <f>D2</f>
        <v>661.52</v>
      </c>
      <c r="O70" s="3"/>
      <c r="P70" s="3"/>
      <c r="Q70" s="3"/>
      <c r="R70" s="3"/>
      <c r="S70" s="3"/>
      <c r="T70" s="3"/>
      <c r="U70" s="3"/>
      <c r="V70" s="3"/>
      <c r="W70" s="3"/>
    </row>
    <row r="71" spans="1:23" x14ac:dyDescent="0.25">
      <c r="A71" s="1">
        <v>43668</v>
      </c>
      <c r="B71" t="s">
        <v>49</v>
      </c>
      <c r="C71" s="2">
        <v>330.76</v>
      </c>
      <c r="D71" s="2">
        <f>SUM(F71:AV71)</f>
        <v>330.76</v>
      </c>
      <c r="E71" s="4">
        <f>C71-D71</f>
        <v>0</v>
      </c>
      <c r="F71">
        <f>D1</f>
        <v>330.76</v>
      </c>
      <c r="O71" s="3"/>
      <c r="P71" s="3"/>
      <c r="Q71" s="3"/>
      <c r="R71" s="3"/>
      <c r="S71" s="3"/>
      <c r="T71" s="3"/>
      <c r="U71" s="3"/>
      <c r="V71" s="3"/>
      <c r="W71" s="3"/>
    </row>
    <row r="73" spans="1:23" x14ac:dyDescent="0.25">
      <c r="A73" s="1">
        <v>43668</v>
      </c>
      <c r="B73" t="s">
        <v>87</v>
      </c>
      <c r="C73" s="2">
        <v>661.52</v>
      </c>
      <c r="D73" s="2">
        <f>SUM(F73:AV73)</f>
        <v>661.52</v>
      </c>
      <c r="E73" s="4">
        <f>C73-D73</f>
        <v>0</v>
      </c>
      <c r="F73">
        <f>D1</f>
        <v>330.76</v>
      </c>
      <c r="O73" s="3">
        <f>D1</f>
        <v>330.76</v>
      </c>
      <c r="P73" s="3"/>
      <c r="Q73" s="3"/>
      <c r="R73" s="3"/>
      <c r="S73" s="3"/>
      <c r="T73" s="3"/>
      <c r="U73" s="3"/>
      <c r="V73" s="3"/>
      <c r="W73" s="3"/>
    </row>
    <row r="74" spans="1:23" x14ac:dyDescent="0.25">
      <c r="A74" s="1">
        <v>43668</v>
      </c>
      <c r="B74" t="s">
        <v>51</v>
      </c>
      <c r="C74" s="2">
        <v>661.52</v>
      </c>
      <c r="D74" s="2">
        <f>SUM(F74:AV74)</f>
        <v>661.52</v>
      </c>
      <c r="E74" s="4">
        <f>C74-D74</f>
        <v>0</v>
      </c>
      <c r="F74">
        <f>D2</f>
        <v>661.52</v>
      </c>
      <c r="O74" s="3"/>
      <c r="P74" s="3"/>
      <c r="Q74" s="3"/>
      <c r="R74" s="3"/>
      <c r="S74" s="3"/>
      <c r="T74" s="3"/>
      <c r="U74" s="3"/>
      <c r="V74" s="3"/>
      <c r="W74" s="3"/>
    </row>
    <row r="75" spans="1:23" x14ac:dyDescent="0.25">
      <c r="A75" s="1">
        <v>43668</v>
      </c>
      <c r="B75" t="s">
        <v>53</v>
      </c>
      <c r="C75" s="2">
        <v>330.76</v>
      </c>
      <c r="D75" s="2">
        <f>SUM(F75:AV75)</f>
        <v>330.76</v>
      </c>
      <c r="E75" s="4">
        <f>C75-D75</f>
        <v>0</v>
      </c>
      <c r="O75" s="3">
        <f>D1</f>
        <v>330.76</v>
      </c>
      <c r="P75" s="3"/>
      <c r="Q75" s="3"/>
      <c r="R75" s="3"/>
      <c r="S75" s="3"/>
      <c r="T75" s="3"/>
      <c r="U75" s="3"/>
      <c r="V75" s="3"/>
      <c r="W75" s="3"/>
    </row>
    <row r="76" spans="1:23" x14ac:dyDescent="0.25">
      <c r="A76" s="1">
        <v>43668</v>
      </c>
      <c r="B76" t="s">
        <v>56</v>
      </c>
      <c r="C76" s="2">
        <v>661.52</v>
      </c>
      <c r="D76" s="2">
        <f>SUM(F76:AV76)</f>
        <v>661.52</v>
      </c>
      <c r="E76" s="4">
        <f>C76-D76</f>
        <v>0</v>
      </c>
      <c r="F76">
        <f>D2</f>
        <v>661.52</v>
      </c>
      <c r="O76" s="3"/>
      <c r="P76" s="3"/>
      <c r="Q76" s="3"/>
      <c r="R76" s="3"/>
      <c r="S76" s="3"/>
      <c r="T76" s="3"/>
      <c r="U76" s="3"/>
      <c r="V76" s="3"/>
      <c r="W76" s="3"/>
    </row>
    <row r="77" spans="1:23" x14ac:dyDescent="0.25">
      <c r="A77" s="1">
        <v>43668</v>
      </c>
      <c r="B77" t="s">
        <v>59</v>
      </c>
      <c r="C77" s="2">
        <v>330.76</v>
      </c>
      <c r="D77" s="2">
        <f>SUM(F77:AV77)</f>
        <v>330.76</v>
      </c>
      <c r="E77" s="4">
        <f>C77-D77</f>
        <v>0</v>
      </c>
      <c r="F77">
        <f>D1</f>
        <v>330.76</v>
      </c>
      <c r="O77" s="3"/>
      <c r="P77" s="3"/>
      <c r="Q77" s="3"/>
      <c r="R77" s="3"/>
      <c r="S77" s="3"/>
      <c r="T77" s="3"/>
      <c r="U77" s="3"/>
      <c r="V77" s="3"/>
      <c r="W77" s="3"/>
    </row>
    <row r="78" spans="1:23" x14ac:dyDescent="0.25">
      <c r="A78" s="1">
        <v>43670</v>
      </c>
      <c r="B78" t="s">
        <v>22</v>
      </c>
      <c r="C78" s="2">
        <v>661.52</v>
      </c>
      <c r="D78" s="2">
        <f>SUM(F78:AV78)</f>
        <v>661.52</v>
      </c>
      <c r="E78" s="4">
        <f>C78-D78</f>
        <v>0</v>
      </c>
      <c r="J78">
        <f>D1</f>
        <v>330.76</v>
      </c>
      <c r="L78">
        <f>D1</f>
        <v>330.76</v>
      </c>
      <c r="O78" s="3"/>
      <c r="P78" s="3"/>
      <c r="Q78" s="3"/>
      <c r="R78" s="3"/>
      <c r="S78" s="3"/>
      <c r="T78" s="3"/>
      <c r="U78" s="3"/>
      <c r="V78" s="3"/>
      <c r="W78" s="3"/>
    </row>
    <row r="79" spans="1:23" x14ac:dyDescent="0.25">
      <c r="A79" s="1">
        <v>43668</v>
      </c>
      <c r="B79" t="s">
        <v>65</v>
      </c>
      <c r="C79" s="2">
        <v>992.28</v>
      </c>
      <c r="D79" s="2">
        <f>SUM(F79:AV79)</f>
        <v>992.28</v>
      </c>
      <c r="E79" s="4">
        <f>C79-D79</f>
        <v>0</v>
      </c>
      <c r="F79">
        <f>D1</f>
        <v>330.76</v>
      </c>
      <c r="O79" s="3"/>
      <c r="P79" s="3"/>
      <c r="Q79" s="3"/>
      <c r="R79" s="3"/>
      <c r="S79" s="3"/>
      <c r="T79" s="3">
        <f>D2</f>
        <v>661.52</v>
      </c>
      <c r="U79" s="3"/>
      <c r="V79" s="3"/>
      <c r="W79" s="3"/>
    </row>
    <row r="80" spans="1:23" x14ac:dyDescent="0.25">
      <c r="A80" s="1">
        <v>43670</v>
      </c>
      <c r="B80" t="s">
        <v>34</v>
      </c>
      <c r="C80" s="2">
        <v>661.52</v>
      </c>
      <c r="D80" s="2">
        <f>SUM(F80:AV80)</f>
        <v>661.52</v>
      </c>
      <c r="E80" s="4">
        <f>C80-D80</f>
        <v>0</v>
      </c>
      <c r="G80">
        <f>D1</f>
        <v>330.76</v>
      </c>
      <c r="O80" s="3"/>
      <c r="P80" s="3"/>
      <c r="Q80" s="3"/>
      <c r="R80" s="3">
        <f>D1</f>
        <v>330.76</v>
      </c>
      <c r="S80" s="3"/>
      <c r="T80" s="3"/>
      <c r="U80" s="3"/>
      <c r="V80" s="3"/>
      <c r="W80" s="3"/>
    </row>
    <row r="81" spans="1:23" x14ac:dyDescent="0.25">
      <c r="A81" s="1">
        <v>43668</v>
      </c>
      <c r="B81" t="s">
        <v>68</v>
      </c>
      <c r="C81" s="2">
        <v>661.52</v>
      </c>
      <c r="D81" s="2">
        <f>SUM(F81:AV81)</f>
        <v>661.52</v>
      </c>
      <c r="E81" s="4">
        <f>C81-D81</f>
        <v>0</v>
      </c>
      <c r="F81">
        <f>D2</f>
        <v>661.52</v>
      </c>
      <c r="O81" s="3"/>
      <c r="P81" s="3"/>
      <c r="Q81" s="3"/>
      <c r="R81" s="3"/>
      <c r="S81" s="3"/>
      <c r="T81" s="3"/>
      <c r="U81" s="3"/>
      <c r="V81" s="3"/>
      <c r="W81" s="3"/>
    </row>
    <row r="82" spans="1:23" x14ac:dyDescent="0.25">
      <c r="A82" s="1">
        <v>43671</v>
      </c>
      <c r="B82" t="s">
        <v>23</v>
      </c>
      <c r="C82" s="2">
        <v>661.52</v>
      </c>
      <c r="D82" s="2">
        <f>SUM(F82:AV82)</f>
        <v>661.52</v>
      </c>
      <c r="E82" s="4">
        <f>C82-D82</f>
        <v>0</v>
      </c>
      <c r="O82" s="3"/>
      <c r="P82" s="3"/>
      <c r="Q82" s="3"/>
      <c r="R82" s="3"/>
      <c r="S82" s="3"/>
      <c r="T82" s="3"/>
      <c r="U82" s="3">
        <f>D2</f>
        <v>661.52</v>
      </c>
      <c r="V82" s="3"/>
      <c r="W82" s="3"/>
    </row>
    <row r="83" spans="1:23" x14ac:dyDescent="0.25">
      <c r="A83" s="1">
        <v>43668</v>
      </c>
      <c r="B83" t="s">
        <v>69</v>
      </c>
      <c r="C83" s="2">
        <v>661.52</v>
      </c>
      <c r="D83" s="2">
        <f>SUM(F83:AV83)</f>
        <v>661.52</v>
      </c>
      <c r="E83" s="4">
        <f>C83-D83</f>
        <v>0</v>
      </c>
      <c r="F83">
        <f>D2</f>
        <v>661.52</v>
      </c>
      <c r="O83" s="3"/>
      <c r="P83" s="3"/>
      <c r="Q83" s="3"/>
      <c r="R83" s="3"/>
      <c r="S83" s="3"/>
      <c r="T83" s="3"/>
      <c r="U83" s="3"/>
      <c r="V83" s="3"/>
      <c r="W83" s="3"/>
    </row>
    <row r="84" spans="1:23" x14ac:dyDescent="0.25">
      <c r="A84" s="1">
        <v>43670</v>
      </c>
      <c r="B84" t="s">
        <v>35</v>
      </c>
      <c r="C84" s="2">
        <v>661.52</v>
      </c>
      <c r="D84" s="2">
        <f>SUM(F84:AV84)</f>
        <v>661.52</v>
      </c>
      <c r="E84" s="4">
        <f>C84-D84</f>
        <v>0</v>
      </c>
      <c r="O84" s="3"/>
      <c r="P84" s="3"/>
      <c r="Q84" s="3"/>
      <c r="R84" s="3">
        <f>D1</f>
        <v>330.76</v>
      </c>
      <c r="S84" s="3">
        <f>D1</f>
        <v>330.76</v>
      </c>
      <c r="T84" s="3"/>
      <c r="U84" s="3"/>
      <c r="V84" s="3"/>
      <c r="W84" s="3"/>
    </row>
    <row r="85" spans="1:23" x14ac:dyDescent="0.25">
      <c r="A85" s="1">
        <v>43670</v>
      </c>
      <c r="B85" t="s">
        <v>36</v>
      </c>
      <c r="C85" s="2">
        <v>330.76</v>
      </c>
      <c r="D85" s="2">
        <f>SUM(F85:AV85)</f>
        <v>330.76</v>
      </c>
      <c r="E85" s="4">
        <f>C85-D85</f>
        <v>0</v>
      </c>
      <c r="O85" s="3"/>
      <c r="P85" s="3"/>
      <c r="Q85" s="3"/>
      <c r="R85" s="3"/>
      <c r="S85" s="3">
        <f>D1</f>
        <v>330.76</v>
      </c>
      <c r="T85" s="3"/>
      <c r="U85" s="3"/>
      <c r="V85" s="3"/>
      <c r="W85" s="3"/>
    </row>
    <row r="86" spans="1:23" x14ac:dyDescent="0.25">
      <c r="A86" s="1">
        <v>43668</v>
      </c>
      <c r="B86" t="s">
        <v>72</v>
      </c>
      <c r="C86" s="2">
        <v>992.28</v>
      </c>
      <c r="D86" s="2">
        <f>SUM(F86:AV86)</f>
        <v>992.28</v>
      </c>
      <c r="E86" s="4">
        <f>C86-D86</f>
        <v>0</v>
      </c>
      <c r="F86">
        <f>D1</f>
        <v>330.76</v>
      </c>
      <c r="O86" s="3"/>
      <c r="P86" s="3"/>
      <c r="Q86" s="3"/>
      <c r="R86" s="3"/>
      <c r="S86" s="3"/>
      <c r="T86" s="3">
        <f>D2</f>
        <v>661.52</v>
      </c>
      <c r="U86" s="3"/>
      <c r="V86" s="3"/>
      <c r="W86" s="3"/>
    </row>
    <row r="87" spans="1:23" x14ac:dyDescent="0.25">
      <c r="A87" s="1">
        <v>43671</v>
      </c>
      <c r="B87" t="s">
        <v>37</v>
      </c>
      <c r="C87" s="2">
        <v>992.28</v>
      </c>
      <c r="D87" s="2">
        <f>SUM(F87:AV87)</f>
        <v>992.28</v>
      </c>
      <c r="E87" s="4">
        <f>C87-D87</f>
        <v>0</v>
      </c>
      <c r="G87">
        <f>D2</f>
        <v>661.52</v>
      </c>
      <c r="O87" s="3"/>
      <c r="P87" s="3">
        <f>D1</f>
        <v>330.76</v>
      </c>
      <c r="Q87" s="3"/>
      <c r="R87" s="3"/>
      <c r="S87" s="3"/>
      <c r="T87" s="3"/>
      <c r="U87" s="3"/>
      <c r="V87" s="3"/>
      <c r="W87" s="3"/>
    </row>
    <row r="88" spans="1:23" x14ac:dyDescent="0.25">
      <c r="A88" s="1">
        <v>43668</v>
      </c>
      <c r="B88" t="s">
        <v>75</v>
      </c>
      <c r="C88" s="2">
        <v>661.52</v>
      </c>
      <c r="D88" s="2">
        <f>SUM(F88:AV88)</f>
        <v>661.52</v>
      </c>
      <c r="E88" s="4">
        <f>C88-D88</f>
        <v>0</v>
      </c>
      <c r="K88">
        <f>D1</f>
        <v>330.76</v>
      </c>
      <c r="O88" s="3"/>
      <c r="P88" s="3"/>
      <c r="Q88" s="3">
        <f>D1</f>
        <v>330.76</v>
      </c>
      <c r="R88" s="3"/>
      <c r="S88" s="3"/>
      <c r="T88" s="3"/>
      <c r="U88" s="3"/>
      <c r="V88" s="3"/>
      <c r="W88" s="3"/>
    </row>
    <row r="89" spans="1:23" x14ac:dyDescent="0.25">
      <c r="A89" s="1">
        <v>43671</v>
      </c>
      <c r="B89" t="s">
        <v>38</v>
      </c>
      <c r="C89" s="2">
        <v>661.52</v>
      </c>
      <c r="D89" s="2">
        <f>SUM(F89:AV89)</f>
        <v>661.52</v>
      </c>
      <c r="E89" s="4">
        <f>C89-D89</f>
        <v>0</v>
      </c>
      <c r="O89" s="3">
        <f>D2</f>
        <v>661.52</v>
      </c>
      <c r="P89" s="3"/>
      <c r="Q89" s="3"/>
      <c r="R89" s="3"/>
      <c r="S89" s="3"/>
      <c r="T89" s="3"/>
      <c r="U89" s="3"/>
      <c r="V89" s="3"/>
      <c r="W89" s="3"/>
    </row>
    <row r="90" spans="1:23" x14ac:dyDescent="0.25">
      <c r="A90" s="1">
        <v>43671</v>
      </c>
      <c r="B90" t="s">
        <v>39</v>
      </c>
      <c r="C90" s="2">
        <v>661.52</v>
      </c>
      <c r="D90" s="2">
        <f>SUM(F90:AV90)</f>
        <v>661.52</v>
      </c>
      <c r="E90" s="4">
        <f>C90-D90</f>
        <v>0</v>
      </c>
      <c r="H90">
        <f>D2</f>
        <v>661.52</v>
      </c>
      <c r="O90" s="3"/>
      <c r="P90" s="3"/>
      <c r="Q90" s="3"/>
      <c r="R90" s="3"/>
      <c r="S90" s="3"/>
      <c r="T90" s="3"/>
      <c r="U90" s="3"/>
      <c r="V90" s="3"/>
      <c r="W90" s="3"/>
    </row>
    <row r="91" spans="1:23" x14ac:dyDescent="0.25">
      <c r="A91" s="1">
        <v>43668</v>
      </c>
      <c r="B91" t="s">
        <v>76</v>
      </c>
      <c r="C91" s="2">
        <v>661.52</v>
      </c>
      <c r="D91" s="2">
        <f>SUM(F91:AV91)</f>
        <v>661.52</v>
      </c>
      <c r="E91" s="4">
        <f>C91-D91</f>
        <v>0</v>
      </c>
      <c r="F91">
        <f>D2</f>
        <v>661.52</v>
      </c>
      <c r="O91" s="3"/>
      <c r="P91" s="3"/>
      <c r="Q91" s="3"/>
      <c r="R91" s="3"/>
      <c r="S91" s="3"/>
      <c r="T91" s="3"/>
      <c r="U91" s="3"/>
      <c r="V91" s="3"/>
      <c r="W91" s="3"/>
    </row>
    <row r="92" spans="1:23" x14ac:dyDescent="0.25">
      <c r="A92" s="1">
        <v>43671</v>
      </c>
      <c r="B92" t="s">
        <v>40</v>
      </c>
      <c r="C92" s="2">
        <v>661.52</v>
      </c>
      <c r="D92" s="2">
        <f>SUM(F92:AV92)</f>
        <v>661.52</v>
      </c>
      <c r="E92" s="4">
        <f>C92-D92</f>
        <v>0</v>
      </c>
      <c r="O92" s="3"/>
      <c r="P92" s="3"/>
      <c r="Q92" s="3"/>
      <c r="R92" s="3"/>
      <c r="S92" s="3"/>
      <c r="T92" s="3"/>
      <c r="U92" s="3">
        <f>D2</f>
        <v>661.52</v>
      </c>
      <c r="V92" s="3"/>
      <c r="W92" s="3"/>
    </row>
    <row r="93" spans="1:23" x14ac:dyDescent="0.25">
      <c r="A93" s="1">
        <v>43668</v>
      </c>
      <c r="B93" t="s">
        <v>77</v>
      </c>
      <c r="C93" s="2">
        <v>661.52</v>
      </c>
      <c r="D93" s="2">
        <f>SUM(F93:AV93)</f>
        <v>661.52</v>
      </c>
      <c r="E93" s="4">
        <f>C93-D93</f>
        <v>0</v>
      </c>
      <c r="F93">
        <f>D1</f>
        <v>330.76</v>
      </c>
      <c r="N93">
        <f>D1</f>
        <v>330.76</v>
      </c>
      <c r="O93" s="3"/>
      <c r="P93" s="3"/>
      <c r="Q93" s="3"/>
      <c r="R93" s="3"/>
      <c r="S93" s="3"/>
      <c r="T93" s="3"/>
      <c r="U93" s="3"/>
      <c r="V93" s="3"/>
      <c r="W93" s="3"/>
    </row>
    <row r="94" spans="1:23" x14ac:dyDescent="0.25">
      <c r="A94" s="1">
        <v>43671</v>
      </c>
      <c r="B94" t="s">
        <v>25</v>
      </c>
      <c r="C94" s="2">
        <v>992.28</v>
      </c>
      <c r="D94" s="2">
        <f>SUM(F94:AV94)</f>
        <v>992.28</v>
      </c>
      <c r="E94" s="4">
        <f>C94-D94</f>
        <v>0</v>
      </c>
      <c r="G94">
        <f>D1</f>
        <v>330.76</v>
      </c>
      <c r="H94">
        <f>D1</f>
        <v>330.76</v>
      </c>
      <c r="K94">
        <f>D1</f>
        <v>330.76</v>
      </c>
      <c r="O94" s="3"/>
      <c r="P94" s="3"/>
      <c r="Q94" s="3"/>
      <c r="R94" s="3"/>
      <c r="S94" s="3"/>
      <c r="T94" s="3"/>
      <c r="U94" s="3"/>
      <c r="V94" s="3"/>
      <c r="W94" s="3"/>
    </row>
    <row r="95" spans="1:23" x14ac:dyDescent="0.25">
      <c r="A95" s="1">
        <v>43668</v>
      </c>
      <c r="B95" t="s">
        <v>79</v>
      </c>
      <c r="C95" s="2">
        <v>661.52</v>
      </c>
      <c r="D95" s="2">
        <f>SUM(F95:AV95)</f>
        <v>661.52</v>
      </c>
      <c r="E95" s="4">
        <f>C95-D95</f>
        <v>0</v>
      </c>
      <c r="O95" s="3">
        <f>D1</f>
        <v>330.76</v>
      </c>
      <c r="P95" s="3"/>
      <c r="Q95" s="3">
        <f>D1</f>
        <v>330.76</v>
      </c>
      <c r="R95" s="3"/>
      <c r="S95" s="3"/>
      <c r="T95" s="3"/>
      <c r="U95" s="3"/>
      <c r="V95" s="3"/>
      <c r="W95" s="3"/>
    </row>
    <row r="96" spans="1:23" x14ac:dyDescent="0.25">
      <c r="A96" s="1">
        <v>43670</v>
      </c>
      <c r="B96" t="s">
        <v>26</v>
      </c>
      <c r="C96" s="2">
        <v>330.76</v>
      </c>
      <c r="D96" s="2">
        <f>SUM(F96:AV96)</f>
        <v>330.76</v>
      </c>
      <c r="E96" s="4">
        <f>C96-D96</f>
        <v>0</v>
      </c>
      <c r="M96">
        <f>D1</f>
        <v>330.76</v>
      </c>
      <c r="O96" s="3"/>
      <c r="P96" s="3"/>
      <c r="Q96" s="3"/>
      <c r="R96" s="3"/>
      <c r="S96" s="3"/>
      <c r="T96" s="3"/>
      <c r="U96" s="3"/>
      <c r="V96" s="3"/>
      <c r="W96" s="3"/>
    </row>
    <row r="97" spans="1:23" x14ac:dyDescent="0.25">
      <c r="A97" s="1">
        <v>43671</v>
      </c>
      <c r="B97" t="s">
        <v>27</v>
      </c>
      <c r="C97" s="2">
        <v>661.52</v>
      </c>
      <c r="D97" s="2">
        <f>SUM(F97:AV97)</f>
        <v>661.52</v>
      </c>
      <c r="E97" s="4">
        <f>C97-D97</f>
        <v>0</v>
      </c>
      <c r="O97" s="3">
        <f>D2</f>
        <v>661.52</v>
      </c>
      <c r="P97" s="3"/>
      <c r="Q97" s="3"/>
      <c r="R97" s="3"/>
      <c r="S97" s="3"/>
      <c r="T97" s="3"/>
      <c r="U97" s="3"/>
      <c r="V97" s="3"/>
      <c r="W97" s="3"/>
    </row>
    <row r="98" spans="1:23" x14ac:dyDescent="0.25">
      <c r="A98" s="1">
        <v>43669</v>
      </c>
      <c r="B98" t="s">
        <v>41</v>
      </c>
      <c r="C98" s="2">
        <v>330.76</v>
      </c>
      <c r="D98" s="2">
        <f>SUM(F98:AV98)</f>
        <v>330.76</v>
      </c>
      <c r="E98" s="4">
        <f>C98-D98</f>
        <v>0</v>
      </c>
      <c r="I98">
        <f>D1</f>
        <v>330.76</v>
      </c>
      <c r="O98" s="3"/>
      <c r="P98" s="3"/>
      <c r="Q98" s="3"/>
      <c r="R98" s="3"/>
      <c r="S98" s="3"/>
      <c r="T98" s="3"/>
      <c r="U98" s="3"/>
      <c r="V98" s="3"/>
      <c r="W98" s="3"/>
    </row>
    <row r="99" spans="1:23" x14ac:dyDescent="0.25">
      <c r="A99" s="1">
        <v>43668</v>
      </c>
      <c r="B99" t="s">
        <v>41</v>
      </c>
      <c r="C99" s="2">
        <v>661.52</v>
      </c>
      <c r="D99" s="2">
        <f>SUM(F99:AV99)</f>
        <v>661.52</v>
      </c>
      <c r="E99" s="4">
        <f>C99-D99</f>
        <v>0</v>
      </c>
      <c r="M99">
        <f>D1</f>
        <v>330.76</v>
      </c>
      <c r="O99" s="3"/>
      <c r="P99" s="3"/>
      <c r="Q99" s="3"/>
      <c r="R99" s="3">
        <f>D1</f>
        <v>330.76</v>
      </c>
      <c r="S99" s="3"/>
      <c r="T99" s="3"/>
      <c r="U99" s="3"/>
      <c r="V99" s="3"/>
      <c r="W99" s="3"/>
    </row>
    <row r="100" spans="1:23" x14ac:dyDescent="0.25">
      <c r="A100" s="1">
        <v>43671</v>
      </c>
      <c r="B100" t="s">
        <v>28</v>
      </c>
      <c r="C100" s="2">
        <v>661.52</v>
      </c>
      <c r="D100" s="2">
        <f>SUM(F100:AV100)</f>
        <v>661.52</v>
      </c>
      <c r="E100" s="4">
        <f>C100-D100</f>
        <v>0</v>
      </c>
      <c r="G100">
        <f>D1</f>
        <v>330.76</v>
      </c>
      <c r="H100">
        <f>D1</f>
        <v>330.76</v>
      </c>
      <c r="O100" s="3"/>
      <c r="P100" s="3"/>
      <c r="Q100" s="3"/>
      <c r="R100" s="3"/>
      <c r="S100" s="3"/>
      <c r="T100" s="3"/>
      <c r="U100" s="3"/>
      <c r="V100" s="3"/>
      <c r="W100" s="3"/>
    </row>
    <row r="101" spans="1:23" x14ac:dyDescent="0.25">
      <c r="A101" s="1">
        <v>43670</v>
      </c>
      <c r="B101" t="s">
        <v>29</v>
      </c>
      <c r="C101" s="2">
        <v>661.52</v>
      </c>
      <c r="D101" s="2">
        <f>SUM(F101:AV101)</f>
        <v>661.52</v>
      </c>
      <c r="E101" s="4">
        <f>C101-D101</f>
        <v>0</v>
      </c>
      <c r="M101">
        <f>D1</f>
        <v>330.76</v>
      </c>
      <c r="O101" s="3"/>
      <c r="P101" s="3">
        <f>D1</f>
        <v>330.76</v>
      </c>
      <c r="Q101" s="3"/>
      <c r="R101" s="3"/>
      <c r="S101" s="3"/>
      <c r="T101" s="3"/>
      <c r="U101" s="3"/>
      <c r="V101" s="3"/>
      <c r="W101" s="3"/>
    </row>
    <row r="102" spans="1:23" x14ac:dyDescent="0.25">
      <c r="A102" s="1">
        <v>43670</v>
      </c>
      <c r="B102" t="s">
        <v>30</v>
      </c>
      <c r="C102" s="2">
        <v>661.52</v>
      </c>
      <c r="D102" s="2">
        <f>SUM(F102:AV102)</f>
        <v>661.52</v>
      </c>
      <c r="E102" s="4">
        <f>C102-D102</f>
        <v>0</v>
      </c>
      <c r="G102">
        <f>D1</f>
        <v>330.76</v>
      </c>
      <c r="H102">
        <f>D1</f>
        <v>330.76</v>
      </c>
      <c r="O102" s="3"/>
      <c r="P102" s="3"/>
      <c r="Q102" s="3"/>
      <c r="R102" s="3"/>
      <c r="S102" s="3"/>
      <c r="T102" s="3"/>
      <c r="U102" s="3"/>
      <c r="V102" s="3"/>
      <c r="W102" s="3"/>
    </row>
    <row r="103" spans="1:23" x14ac:dyDescent="0.25">
      <c r="A103" s="1">
        <v>43670</v>
      </c>
      <c r="B103" t="s">
        <v>31</v>
      </c>
      <c r="C103" s="2">
        <v>661.52</v>
      </c>
      <c r="D103" s="2">
        <f>SUM(F103:AV103)</f>
        <v>661.52</v>
      </c>
      <c r="E103" s="4">
        <f>C103-D103</f>
        <v>0</v>
      </c>
      <c r="O103" s="3"/>
      <c r="P103" s="3"/>
      <c r="Q103" s="3"/>
      <c r="R103" s="3">
        <f>D2</f>
        <v>661.52</v>
      </c>
      <c r="S103" s="3"/>
      <c r="T103" s="3"/>
      <c r="U103" s="3"/>
      <c r="V103" s="3"/>
      <c r="W103" s="3"/>
    </row>
    <row r="104" spans="1:23" x14ac:dyDescent="0.25">
      <c r="A104" s="1">
        <v>43667</v>
      </c>
      <c r="B104" t="s">
        <v>88</v>
      </c>
      <c r="C104" s="2">
        <v>661.52</v>
      </c>
      <c r="D104" s="2">
        <f>SUM(F104:AV104)</f>
        <v>661.52</v>
      </c>
      <c r="E104" s="4">
        <f>C104-D104</f>
        <v>0</v>
      </c>
      <c r="O104" s="3"/>
      <c r="P104" s="3"/>
      <c r="Q104" s="3"/>
      <c r="R104" s="3"/>
      <c r="S104" s="3"/>
      <c r="T104" s="3">
        <f>D2</f>
        <v>661.52</v>
      </c>
      <c r="U104" s="3"/>
      <c r="V104" s="3"/>
      <c r="W104" s="3"/>
    </row>
    <row r="105" spans="1:23" x14ac:dyDescent="0.25">
      <c r="A105" s="1">
        <v>43671</v>
      </c>
      <c r="B105" t="s">
        <v>32</v>
      </c>
      <c r="C105" s="2">
        <v>661.52</v>
      </c>
      <c r="D105" s="2">
        <f>SUM(F105:AV105)</f>
        <v>661.52</v>
      </c>
      <c r="E105" s="4">
        <f>C105-D105</f>
        <v>0</v>
      </c>
      <c r="H105">
        <f>D2</f>
        <v>661.52</v>
      </c>
      <c r="O105" s="3"/>
      <c r="P105" s="3"/>
      <c r="Q105" s="3"/>
      <c r="R105" s="3"/>
      <c r="S105" s="3"/>
      <c r="T105" s="3"/>
      <c r="U105" s="3"/>
      <c r="V105" s="3"/>
      <c r="W105" s="3"/>
    </row>
    <row r="106" spans="1:23" x14ac:dyDescent="0.25">
      <c r="A106" s="1">
        <v>43670</v>
      </c>
      <c r="B106" t="s">
        <v>33</v>
      </c>
      <c r="C106" s="2">
        <v>661.52</v>
      </c>
      <c r="D106" s="2">
        <f>SUM(F106:AV106)</f>
        <v>661.52</v>
      </c>
      <c r="E106" s="4">
        <f>C106-D106</f>
        <v>0</v>
      </c>
      <c r="G106">
        <f>D2</f>
        <v>661.52</v>
      </c>
      <c r="O106" s="3"/>
      <c r="P106" s="3"/>
      <c r="Q106" s="3"/>
      <c r="R106" s="3"/>
      <c r="S106" s="3"/>
      <c r="T106" s="3"/>
      <c r="U106" s="3"/>
      <c r="V106" s="3"/>
      <c r="W106" s="3"/>
    </row>
    <row r="107" spans="1:23" x14ac:dyDescent="0.25">
      <c r="A107" s="1">
        <v>43671</v>
      </c>
      <c r="B107" t="s">
        <v>123</v>
      </c>
      <c r="C107" s="2">
        <v>1870.67</v>
      </c>
      <c r="D107" s="2">
        <v>1870.67</v>
      </c>
      <c r="E107" s="4"/>
      <c r="F107">
        <v>1870.67</v>
      </c>
      <c r="H107" s="3"/>
      <c r="K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x14ac:dyDescent="0.25">
      <c r="A108" s="1">
        <v>43677</v>
      </c>
      <c r="B108" t="s">
        <v>122</v>
      </c>
      <c r="C108" s="2">
        <v>1000</v>
      </c>
      <c r="D108" s="2">
        <v>1000</v>
      </c>
      <c r="G108">
        <v>500</v>
      </c>
      <c r="H108">
        <v>500</v>
      </c>
      <c r="W108" s="3"/>
    </row>
    <row r="109" spans="1:23" x14ac:dyDescent="0.25">
      <c r="A109" s="1"/>
      <c r="C109" s="5">
        <f>SUBTOTAL(109,C5:C108)</f>
        <v>69353.42999999992</v>
      </c>
      <c r="D109" s="5">
        <f>SUM(Table1[Sum])</f>
        <v>69353.42999999992</v>
      </c>
      <c r="F109" s="5">
        <f>SUBTOTAL(109,Table1[EEE])</f>
        <v>27669.949999999997</v>
      </c>
      <c r="G109" s="5">
        <f>SUBTOTAL(109,Table1[REAL])</f>
        <v>9099.760000000002</v>
      </c>
      <c r="H109" s="5">
        <f>SUBTOTAL(109,Table1[URB])</f>
        <v>7115.2000000000025</v>
      </c>
      <c r="I109" s="5">
        <f>SUBTOTAL(109,Table1[LE])</f>
        <v>330.76</v>
      </c>
      <c r="J109" s="5">
        <f>SUBTOTAL(109,Table1[AG**])</f>
        <v>661.52</v>
      </c>
      <c r="K109" s="5">
        <f>SUBTOTAL(109,Table1[AG])</f>
        <v>2315.3199999999997</v>
      </c>
      <c r="L109" s="5">
        <f>SUBTOTAL(109,Table1[LS**])</f>
        <v>661.52</v>
      </c>
      <c r="M109" s="5">
        <f>SUBTOTAL(109,Table1[LS])</f>
        <v>2646.08</v>
      </c>
      <c r="N109" s="5">
        <f>SUBTOTAL(109,Table1[HE])</f>
        <v>330.76</v>
      </c>
      <c r="O109" s="5">
        <f>SUBTOTAL(109,Table1[HC])</f>
        <v>3969.1199999999994</v>
      </c>
      <c r="P109" s="5">
        <f>SUBTOTAL(109,Table1[CRI])</f>
        <v>1653.8</v>
      </c>
      <c r="Q109" s="5">
        <f>SUBTOTAL(109,Table1[PE])</f>
        <v>3307.6000000000004</v>
      </c>
      <c r="R109" s="5">
        <f>SUBTOTAL(109,Table1[ED])</f>
        <v>2646.08</v>
      </c>
      <c r="S109" s="5">
        <f>SUBTOTAL(109,Table1[PPL])</f>
        <v>992.28</v>
      </c>
      <c r="T109" s="5">
        <f>SUBTOTAL(109,Table1[DEV])</f>
        <v>2646.08</v>
      </c>
      <c r="U109" s="5">
        <f>SUBTOTAL(109,Table1[CH])</f>
        <v>2646.08</v>
      </c>
      <c r="V109" s="5">
        <f>SUBTOTAL(109,Table1[PESS])</f>
        <v>661.52</v>
      </c>
      <c r="W109" s="5">
        <f>SUM(Table1[[#Totals],[EEE]:[PESS]])</f>
        <v>69353.430000000008</v>
      </c>
    </row>
    <row r="110" spans="1:23" x14ac:dyDescent="0.25">
      <c r="F110">
        <v>27791.559999999994</v>
      </c>
      <c r="G110">
        <v>10599.760000000002</v>
      </c>
      <c r="H110">
        <v>8245.8500000000022</v>
      </c>
      <c r="I110">
        <v>330.76</v>
      </c>
      <c r="J110">
        <v>661.52</v>
      </c>
      <c r="K110">
        <v>2315.3199999999997</v>
      </c>
      <c r="L110">
        <v>661.52</v>
      </c>
      <c r="M110">
        <v>2646.08</v>
      </c>
      <c r="N110">
        <v>330.76</v>
      </c>
      <c r="O110">
        <v>3969.1199999999994</v>
      </c>
      <c r="P110">
        <v>1653.8</v>
      </c>
      <c r="Q110">
        <v>3307.6000000000004</v>
      </c>
      <c r="R110">
        <v>2646.08</v>
      </c>
      <c r="S110">
        <v>992.28</v>
      </c>
      <c r="T110">
        <v>2646.08</v>
      </c>
      <c r="U110">
        <v>2646.08</v>
      </c>
      <c r="V110">
        <v>661.52</v>
      </c>
    </row>
  </sheetData>
  <pageMargins left="0.45" right="0.45" top="0.5" bottom="0.5" header="0.3" footer="0.3"/>
  <pageSetup orientation="landscape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2"/>
  <sheetViews>
    <sheetView workbookViewId="0">
      <selection activeCell="D8" sqref="D8"/>
    </sheetView>
  </sheetViews>
  <sheetFormatPr defaultColWidth="15.140625" defaultRowHeight="15" x14ac:dyDescent="0.25"/>
  <sheetData>
    <row r="2" spans="1:23" x14ac:dyDescent="0.25">
      <c r="G2" s="2">
        <v>29767</v>
      </c>
      <c r="I2" s="4">
        <f>Table1[[#Totals],[Charge]]-G13</f>
        <v>-2752.2600000000821</v>
      </c>
    </row>
    <row r="3" spans="1:23" x14ac:dyDescent="0.25">
      <c r="G3" s="2">
        <v>867</v>
      </c>
    </row>
    <row r="4" spans="1:23" x14ac:dyDescent="0.25">
      <c r="G4" s="2">
        <v>1745.82</v>
      </c>
    </row>
    <row r="5" spans="1:23" x14ac:dyDescent="0.25">
      <c r="G5" s="2">
        <v>1838.04</v>
      </c>
    </row>
    <row r="6" spans="1:23" x14ac:dyDescent="0.25">
      <c r="A6" s="1">
        <v>43672</v>
      </c>
      <c r="B6" s="6" t="s">
        <v>0</v>
      </c>
      <c r="C6" s="2">
        <v>330.76</v>
      </c>
      <c r="D6" s="2">
        <f>SUM(F6:AV6)</f>
        <v>842.7</v>
      </c>
      <c r="E6" s="4">
        <f>C6-D6</f>
        <v>-511.94000000000005</v>
      </c>
      <c r="G6" s="2">
        <v>842.7</v>
      </c>
      <c r="O6" s="3"/>
      <c r="P6" s="3"/>
      <c r="Q6" s="3"/>
      <c r="R6" s="3"/>
      <c r="S6" s="3"/>
      <c r="T6" s="3"/>
      <c r="U6" s="3"/>
      <c r="V6" s="3"/>
      <c r="W6" s="3"/>
    </row>
    <row r="7" spans="1:23" x14ac:dyDescent="0.25">
      <c r="G7" s="2">
        <v>28033</v>
      </c>
    </row>
    <row r="8" spans="1:23" x14ac:dyDescent="0.25">
      <c r="G8" s="2">
        <v>289</v>
      </c>
    </row>
    <row r="9" spans="1:23" x14ac:dyDescent="0.25">
      <c r="G9" s="2">
        <v>1614.06</v>
      </c>
    </row>
    <row r="10" spans="1:23" x14ac:dyDescent="0.25">
      <c r="G10" s="2">
        <v>1699.32</v>
      </c>
    </row>
    <row r="11" spans="1:23" x14ac:dyDescent="0.25">
      <c r="G11" s="2">
        <v>779.1</v>
      </c>
    </row>
    <row r="12" spans="1:23" x14ac:dyDescent="0.25">
      <c r="A12" s="1">
        <v>43677</v>
      </c>
      <c r="B12" s="6" t="s">
        <v>48</v>
      </c>
      <c r="C12" s="2">
        <v>53679.040000000001</v>
      </c>
      <c r="E12" s="4"/>
      <c r="G12" s="4">
        <v>4630.6499999999996</v>
      </c>
      <c r="M12" s="3"/>
      <c r="N12" s="3"/>
      <c r="O12" s="3"/>
      <c r="P12" s="3"/>
      <c r="Q12" s="3"/>
      <c r="R12" s="3"/>
      <c r="S12" s="3"/>
      <c r="T12" s="3"/>
    </row>
    <row r="13" spans="1:23" x14ac:dyDescent="0.25">
      <c r="A13" s="1">
        <v>43670</v>
      </c>
      <c r="B13" s="6" t="s">
        <v>105</v>
      </c>
      <c r="C13" s="2">
        <v>661.52</v>
      </c>
      <c r="E13" s="4"/>
      <c r="G13" s="4">
        <f>SUM(G2:G12)</f>
        <v>72105.69</v>
      </c>
      <c r="M13" s="3"/>
      <c r="N13" s="3"/>
      <c r="O13" s="3"/>
      <c r="P13" s="3"/>
      <c r="Q13" s="3"/>
      <c r="R13" s="3"/>
      <c r="S13" s="3"/>
      <c r="T13" s="3"/>
    </row>
    <row r="14" spans="1:23" x14ac:dyDescent="0.25">
      <c r="A14" s="1">
        <v>43671</v>
      </c>
      <c r="B14" s="6" t="s">
        <v>104</v>
      </c>
      <c r="C14" s="2">
        <v>41145.33</v>
      </c>
      <c r="E14" s="4"/>
      <c r="M14" s="3"/>
      <c r="N14" s="3"/>
      <c r="O14" s="3"/>
      <c r="P14" s="3"/>
      <c r="Q14" s="3"/>
      <c r="R14" s="3"/>
      <c r="S14" s="3"/>
      <c r="T14" s="3"/>
    </row>
    <row r="15" spans="1:23" x14ac:dyDescent="0.25">
      <c r="I15" s="2">
        <v>29767</v>
      </c>
    </row>
    <row r="16" spans="1:23" x14ac:dyDescent="0.25">
      <c r="I16" s="2">
        <v>867</v>
      </c>
    </row>
    <row r="17" spans="9:9" x14ac:dyDescent="0.25">
      <c r="I17" s="2">
        <v>1745.82</v>
      </c>
    </row>
    <row r="18" spans="9:9" x14ac:dyDescent="0.25">
      <c r="I18" s="2">
        <v>1838.04</v>
      </c>
    </row>
    <row r="19" spans="9:9" x14ac:dyDescent="0.25">
      <c r="I19" s="2">
        <v>842.7</v>
      </c>
    </row>
    <row r="20" spans="9:9" x14ac:dyDescent="0.25">
      <c r="I20" s="2">
        <v>43566.83</v>
      </c>
    </row>
    <row r="21" spans="9:9" x14ac:dyDescent="0.25">
      <c r="I21" s="2">
        <v>-2421.5</v>
      </c>
    </row>
    <row r="22" spans="9:9" x14ac:dyDescent="0.25">
      <c r="I22" s="4">
        <f>SUM(I15:I21)</f>
        <v>76205.89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confer</dc:creator>
  <cp:lastModifiedBy>cbeck</cp:lastModifiedBy>
  <cp:lastPrinted>2019-08-16T13:02:01Z</cp:lastPrinted>
  <dcterms:created xsi:type="dcterms:W3CDTF">2019-08-01T13:55:08Z</dcterms:created>
  <dcterms:modified xsi:type="dcterms:W3CDTF">2019-08-23T17:17:33Z</dcterms:modified>
</cp:coreProperties>
</file>